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Rek_PZS_P7624_km11,627+zast_Skrben\Realizace_Skrben_PZS+zast\Soutez_R\"/>
    </mc:Choice>
  </mc:AlternateContent>
  <bookViews>
    <workbookView xWindow="0" yWindow="0" windowWidth="28800" windowHeight="11820"/>
  </bookViews>
  <sheets>
    <sheet name="Rekapitulace stavby" sheetId="1" r:id="rId1"/>
    <sheet name="SO 01 - Železniční svršek" sheetId="2" r:id="rId2"/>
    <sheet name="SO 01.1 - Železniční svrš..." sheetId="3" r:id="rId3"/>
    <sheet name="SO 02 - Železniční spodek" sheetId="4" r:id="rId4"/>
    <sheet name="SO 03 -  Přejezdová konst..." sheetId="5" r:id="rId5"/>
    <sheet name="SO 04 - Nástupiště" sheetId="6" r:id="rId6"/>
    <sheet name="SO 05 - Úprava komunikace" sheetId="7" r:id="rId7"/>
    <sheet name="SO 06 1.0 - Přístřešek pr..." sheetId="8" r:id="rId8"/>
    <sheet name="SO 07 - Elektrická přípoj..." sheetId="9" r:id="rId9"/>
    <sheet name="SO 08 - Osvětlení nástupiště" sheetId="10" r:id="rId10"/>
    <sheet name="Pokyny pro vyplnění" sheetId="11" r:id="rId11"/>
  </sheets>
  <definedNames>
    <definedName name="_xlnm._FilterDatabase" localSheetId="1" hidden="1">'SO 01 - Železniční svršek'!$C$82:$K$196</definedName>
    <definedName name="_xlnm._FilterDatabase" localSheetId="2" hidden="1">'SO 01.1 - Železniční svrš...'!$C$80:$K$115</definedName>
    <definedName name="_xlnm._FilterDatabase" localSheetId="3" hidden="1">'SO 02 - Železniční spodek'!$C$84:$K$165</definedName>
    <definedName name="_xlnm._FilterDatabase" localSheetId="4" hidden="1">'SO 03 -  Přejezdová konst...'!$C$81:$K$127</definedName>
    <definedName name="_xlnm._FilterDatabase" localSheetId="5" hidden="1">'SO 04 - Nástupiště'!$C$86:$K$235</definedName>
    <definedName name="_xlnm._FilterDatabase" localSheetId="6" hidden="1">'SO 05 - Úprava komunikace'!$C$85:$K$350</definedName>
    <definedName name="_xlnm._FilterDatabase" localSheetId="7" hidden="1">'SO 06 1.0 - Přístřešek pr...'!$C$98:$K$472</definedName>
    <definedName name="_xlnm._FilterDatabase" localSheetId="8" hidden="1">'SO 07 - Elektrická přípoj...'!$C$81:$K$149</definedName>
    <definedName name="_xlnm._FilterDatabase" localSheetId="9" hidden="1">'SO 08 - Osvětlení nástupiště'!$C$83:$K$179</definedName>
    <definedName name="_xlnm.Print_Titles" localSheetId="0">'Rekapitulace stavby'!$52:$52</definedName>
    <definedName name="_xlnm.Print_Titles" localSheetId="1">'SO 01 - Železniční svršek'!$82:$82</definedName>
    <definedName name="_xlnm.Print_Titles" localSheetId="2">'SO 01.1 - Železniční svrš...'!$80:$80</definedName>
    <definedName name="_xlnm.Print_Titles" localSheetId="3">'SO 02 - Železniční spodek'!$84:$84</definedName>
    <definedName name="_xlnm.Print_Titles" localSheetId="4">'SO 03 -  Přejezdová konst...'!$81:$81</definedName>
    <definedName name="_xlnm.Print_Titles" localSheetId="5">'SO 04 - Nástupiště'!$86:$86</definedName>
    <definedName name="_xlnm.Print_Titles" localSheetId="6">'SO 05 - Úprava komunikace'!$85:$85</definedName>
    <definedName name="_xlnm.Print_Titles" localSheetId="7">'SO 06 1.0 - Přístřešek pr...'!$98:$98</definedName>
    <definedName name="_xlnm.Print_Titles" localSheetId="8">'SO 07 - Elektrická přípoj...'!$81:$81</definedName>
    <definedName name="_xlnm.Print_Titles" localSheetId="9">'SO 08 - Osvětlení nástupiště'!$83:$83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  <definedName name="_xlnm.Print_Area" localSheetId="1">'SO 01 - Železniční svršek'!$C$4:$J$39,'SO 01 - Železniční svršek'!$C$45:$J$64,'SO 01 - Železniční svršek'!$C$70:$K$196</definedName>
    <definedName name="_xlnm.Print_Area" localSheetId="2">'SO 01.1 - Železniční svrš...'!$C$4:$J$39,'SO 01.1 - Železniční svrš...'!$C$45:$J$62,'SO 01.1 - Železniční svrš...'!$C$68:$K$115</definedName>
    <definedName name="_xlnm.Print_Area" localSheetId="3">'SO 02 - Železniční spodek'!$C$4:$J$39,'SO 02 - Železniční spodek'!$C$45:$J$66,'SO 02 - Železniční spodek'!$C$72:$K$165</definedName>
    <definedName name="_xlnm.Print_Area" localSheetId="4">'SO 03 -  Přejezdová konst...'!$C$4:$J$39,'SO 03 -  Přejezdová konst...'!$C$45:$J$63,'SO 03 -  Přejezdová konst...'!$C$69:$K$127</definedName>
    <definedName name="_xlnm.Print_Area" localSheetId="5">'SO 04 - Nástupiště'!$C$4:$J$39,'SO 04 - Nástupiště'!$C$45:$J$68,'SO 04 - Nástupiště'!$C$74:$K$235</definedName>
    <definedName name="_xlnm.Print_Area" localSheetId="6">'SO 05 - Úprava komunikace'!$C$4:$J$39,'SO 05 - Úprava komunikace'!$C$45:$J$67,'SO 05 - Úprava komunikace'!$C$73:$K$350</definedName>
    <definedName name="_xlnm.Print_Area" localSheetId="7">'SO 06 1.0 - Přístřešek pr...'!$C$4:$J$39,'SO 06 1.0 - Přístřešek pr...'!$C$45:$J$80,'SO 06 1.0 - Přístřešek pr...'!$C$86:$K$472</definedName>
    <definedName name="_xlnm.Print_Area" localSheetId="8">'SO 07 - Elektrická přípoj...'!$C$4:$J$39,'SO 07 - Elektrická přípoj...'!$C$45:$J$63,'SO 07 - Elektrická přípoj...'!$C$69:$K$149</definedName>
    <definedName name="_xlnm.Print_Area" localSheetId="9">'SO 08 - Osvětlení nástupiště'!$C$4:$J$39,'SO 08 - Osvětlení nástupiště'!$C$45:$J$65,'SO 08 - Osvětlení nástupiště'!$C$71:$K$179</definedName>
  </definedNames>
  <calcPr calcId="162913"/>
</workbook>
</file>

<file path=xl/calcChain.xml><?xml version="1.0" encoding="utf-8"?>
<calcChain xmlns="http://schemas.openxmlformats.org/spreadsheetml/2006/main">
  <c r="J37" i="10" l="1"/>
  <c r="J36" i="10"/>
  <c r="AY63" i="1" s="1"/>
  <c r="J35" i="10"/>
  <c r="AX63" i="1"/>
  <c r="BI178" i="10"/>
  <c r="BH178" i="10"/>
  <c r="BF178" i="10"/>
  <c r="BE178" i="10"/>
  <c r="T178" i="10"/>
  <c r="R178" i="10"/>
  <c r="P178" i="10"/>
  <c r="BI176" i="10"/>
  <c r="BH176" i="10"/>
  <c r="BF176" i="10"/>
  <c r="BE176" i="10"/>
  <c r="T176" i="10"/>
  <c r="R176" i="10"/>
  <c r="P176" i="10"/>
  <c r="BI174" i="10"/>
  <c r="BH174" i="10"/>
  <c r="BF174" i="10"/>
  <c r="BE174" i="10"/>
  <c r="T174" i="10"/>
  <c r="R174" i="10"/>
  <c r="P174" i="10"/>
  <c r="BI172" i="10"/>
  <c r="BH172" i="10"/>
  <c r="BF172" i="10"/>
  <c r="BE172" i="10"/>
  <c r="T172" i="10"/>
  <c r="R172" i="10"/>
  <c r="P172" i="10"/>
  <c r="BI170" i="10"/>
  <c r="BH170" i="10"/>
  <c r="BF170" i="10"/>
  <c r="BE170" i="10"/>
  <c r="T170" i="10"/>
  <c r="R170" i="10"/>
  <c r="P170" i="10"/>
  <c r="BI168" i="10"/>
  <c r="BH168" i="10"/>
  <c r="BF168" i="10"/>
  <c r="BE168" i="10"/>
  <c r="T168" i="10"/>
  <c r="R168" i="10"/>
  <c r="P168" i="10"/>
  <c r="BI166" i="10"/>
  <c r="BH166" i="10"/>
  <c r="BF166" i="10"/>
  <c r="BE166" i="10"/>
  <c r="T166" i="10"/>
  <c r="R166" i="10"/>
  <c r="P166" i="10"/>
  <c r="BI164" i="10"/>
  <c r="BH164" i="10"/>
  <c r="BF164" i="10"/>
  <c r="BE164" i="10"/>
  <c r="T164" i="10"/>
  <c r="R164" i="10"/>
  <c r="P164" i="10"/>
  <c r="BI162" i="10"/>
  <c r="BH162" i="10"/>
  <c r="BF162" i="10"/>
  <c r="BE162" i="10"/>
  <c r="T162" i="10"/>
  <c r="R162" i="10"/>
  <c r="P162" i="10"/>
  <c r="BI160" i="10"/>
  <c r="BH160" i="10"/>
  <c r="BF160" i="10"/>
  <c r="BE160" i="10"/>
  <c r="T160" i="10"/>
  <c r="R160" i="10"/>
  <c r="P160" i="10"/>
  <c r="BI158" i="10"/>
  <c r="BH158" i="10"/>
  <c r="BF158" i="10"/>
  <c r="BE158" i="10"/>
  <c r="T158" i="10"/>
  <c r="R158" i="10"/>
  <c r="P158" i="10"/>
  <c r="BI156" i="10"/>
  <c r="BH156" i="10"/>
  <c r="BF156" i="10"/>
  <c r="BE156" i="10"/>
  <c r="T156" i="10"/>
  <c r="R156" i="10"/>
  <c r="P156" i="10"/>
  <c r="BI154" i="10"/>
  <c r="BH154" i="10"/>
  <c r="BF154" i="10"/>
  <c r="BE154" i="10"/>
  <c r="T154" i="10"/>
  <c r="R154" i="10"/>
  <c r="P154" i="10"/>
  <c r="BI152" i="10"/>
  <c r="BH152" i="10"/>
  <c r="BF152" i="10"/>
  <c r="BE152" i="10"/>
  <c r="T152" i="10"/>
  <c r="R152" i="10"/>
  <c r="P152" i="10"/>
  <c r="BI150" i="10"/>
  <c r="BH150" i="10"/>
  <c r="BF150" i="10"/>
  <c r="BE150" i="10"/>
  <c r="T150" i="10"/>
  <c r="R150" i="10"/>
  <c r="P150" i="10"/>
  <c r="BI148" i="10"/>
  <c r="BH148" i="10"/>
  <c r="BF148" i="10"/>
  <c r="BE148" i="10"/>
  <c r="T148" i="10"/>
  <c r="R148" i="10"/>
  <c r="P148" i="10"/>
  <c r="BI146" i="10"/>
  <c r="BH146" i="10"/>
  <c r="BF146" i="10"/>
  <c r="BE146" i="10"/>
  <c r="T146" i="10"/>
  <c r="R146" i="10"/>
  <c r="P146" i="10"/>
  <c r="BI144" i="10"/>
  <c r="BH144" i="10"/>
  <c r="BF144" i="10"/>
  <c r="BE144" i="10"/>
  <c r="T144" i="10"/>
  <c r="R144" i="10"/>
  <c r="P144" i="10"/>
  <c r="BI142" i="10"/>
  <c r="BH142" i="10"/>
  <c r="BF142" i="10"/>
  <c r="BE142" i="10"/>
  <c r="T142" i="10"/>
  <c r="R142" i="10"/>
  <c r="P142" i="10"/>
  <c r="BI140" i="10"/>
  <c r="BH140" i="10"/>
  <c r="BF140" i="10"/>
  <c r="BE140" i="10"/>
  <c r="T140" i="10"/>
  <c r="R140" i="10"/>
  <c r="P140" i="10"/>
  <c r="BI138" i="10"/>
  <c r="BH138" i="10"/>
  <c r="BF138" i="10"/>
  <c r="BE138" i="10"/>
  <c r="T138" i="10"/>
  <c r="R138" i="10"/>
  <c r="P138" i="10"/>
  <c r="BI136" i="10"/>
  <c r="BH136" i="10"/>
  <c r="BF136" i="10"/>
  <c r="BE136" i="10"/>
  <c r="T136" i="10"/>
  <c r="R136" i="10"/>
  <c r="P136" i="10"/>
  <c r="BI134" i="10"/>
  <c r="BH134" i="10"/>
  <c r="BF134" i="10"/>
  <c r="BE134" i="10"/>
  <c r="T134" i="10"/>
  <c r="R134" i="10"/>
  <c r="P134" i="10"/>
  <c r="BI132" i="10"/>
  <c r="BH132" i="10"/>
  <c r="BF132" i="10"/>
  <c r="BE132" i="10"/>
  <c r="T132" i="10"/>
  <c r="R132" i="10"/>
  <c r="P132" i="10"/>
  <c r="BI130" i="10"/>
  <c r="BH130" i="10"/>
  <c r="BF130" i="10"/>
  <c r="BE130" i="10"/>
  <c r="T130" i="10"/>
  <c r="R130" i="10"/>
  <c r="P130" i="10"/>
  <c r="BI128" i="10"/>
  <c r="BH128" i="10"/>
  <c r="BF128" i="10"/>
  <c r="BE128" i="10"/>
  <c r="T128" i="10"/>
  <c r="R128" i="10"/>
  <c r="P128" i="10"/>
  <c r="BI126" i="10"/>
  <c r="BH126" i="10"/>
  <c r="BF126" i="10"/>
  <c r="BE126" i="10"/>
  <c r="T126" i="10"/>
  <c r="R126" i="10"/>
  <c r="P126" i="10"/>
  <c r="BI123" i="10"/>
  <c r="BH123" i="10"/>
  <c r="BF123" i="10"/>
  <c r="BE123" i="10"/>
  <c r="T123" i="10"/>
  <c r="R123" i="10"/>
  <c r="P123" i="10"/>
  <c r="BI121" i="10"/>
  <c r="BH121" i="10"/>
  <c r="BF121" i="10"/>
  <c r="BE121" i="10"/>
  <c r="T121" i="10"/>
  <c r="R121" i="10"/>
  <c r="P121" i="10"/>
  <c r="BI119" i="10"/>
  <c r="BH119" i="10"/>
  <c r="BF119" i="10"/>
  <c r="BE119" i="10"/>
  <c r="T119" i="10"/>
  <c r="R119" i="10"/>
  <c r="P119" i="10"/>
  <c r="BI117" i="10"/>
  <c r="BH117" i="10"/>
  <c r="BF117" i="10"/>
  <c r="BE117" i="10"/>
  <c r="T117" i="10"/>
  <c r="R117" i="10"/>
  <c r="P117" i="10"/>
  <c r="BI115" i="10"/>
  <c r="BH115" i="10"/>
  <c r="BF115" i="10"/>
  <c r="BE115" i="10"/>
  <c r="T115" i="10"/>
  <c r="R115" i="10"/>
  <c r="P115" i="10"/>
  <c r="BI113" i="10"/>
  <c r="BH113" i="10"/>
  <c r="BF113" i="10"/>
  <c r="BE113" i="10"/>
  <c r="T113" i="10"/>
  <c r="R113" i="10"/>
  <c r="P113" i="10"/>
  <c r="BI111" i="10"/>
  <c r="BH111" i="10"/>
  <c r="BF111" i="10"/>
  <c r="BE111" i="10"/>
  <c r="T111" i="10"/>
  <c r="R111" i="10"/>
  <c r="P111" i="10"/>
  <c r="BI109" i="10"/>
  <c r="BH109" i="10"/>
  <c r="BF109" i="10"/>
  <c r="BE109" i="10"/>
  <c r="T109" i="10"/>
  <c r="R109" i="10"/>
  <c r="P109" i="10"/>
  <c r="BI106" i="10"/>
  <c r="BH106" i="10"/>
  <c r="BF106" i="10"/>
  <c r="BE106" i="10"/>
  <c r="T106" i="10"/>
  <c r="T105" i="10"/>
  <c r="R106" i="10"/>
  <c r="R105" i="10"/>
  <c r="P106" i="10"/>
  <c r="P105" i="10" s="1"/>
  <c r="BI103" i="10"/>
  <c r="BH103" i="10"/>
  <c r="BF103" i="10"/>
  <c r="BE103" i="10"/>
  <c r="T103" i="10"/>
  <c r="R103" i="10"/>
  <c r="P103" i="10"/>
  <c r="BI101" i="10"/>
  <c r="BH101" i="10"/>
  <c r="BF101" i="10"/>
  <c r="BE101" i="10"/>
  <c r="T101" i="10"/>
  <c r="R101" i="10"/>
  <c r="P101" i="10"/>
  <c r="BI99" i="10"/>
  <c r="BH99" i="10"/>
  <c r="BF99" i="10"/>
  <c r="BE99" i="10"/>
  <c r="T99" i="10"/>
  <c r="R99" i="10"/>
  <c r="P99" i="10"/>
  <c r="BI97" i="10"/>
  <c r="BH97" i="10"/>
  <c r="BF97" i="10"/>
  <c r="BE97" i="10"/>
  <c r="T97" i="10"/>
  <c r="R97" i="10"/>
  <c r="P97" i="10"/>
  <c r="BI95" i="10"/>
  <c r="BH95" i="10"/>
  <c r="BF95" i="10"/>
  <c r="BE95" i="10"/>
  <c r="T95" i="10"/>
  <c r="R95" i="10"/>
  <c r="P95" i="10"/>
  <c r="BI92" i="10"/>
  <c r="BH92" i="10"/>
  <c r="BF92" i="10"/>
  <c r="BE92" i="10"/>
  <c r="T92" i="10"/>
  <c r="R92" i="10"/>
  <c r="P92" i="10"/>
  <c r="BI90" i="10"/>
  <c r="BH90" i="10"/>
  <c r="BF90" i="10"/>
  <c r="BE90" i="10"/>
  <c r="T90" i="10"/>
  <c r="R90" i="10"/>
  <c r="P90" i="10"/>
  <c r="BI88" i="10"/>
  <c r="BH88" i="10"/>
  <c r="BF88" i="10"/>
  <c r="BE88" i="10"/>
  <c r="T88" i="10"/>
  <c r="R88" i="10"/>
  <c r="P88" i="10"/>
  <c r="BI86" i="10"/>
  <c r="BH86" i="10"/>
  <c r="BF86" i="10"/>
  <c r="BE86" i="10"/>
  <c r="T86" i="10"/>
  <c r="R86" i="10"/>
  <c r="P86" i="10"/>
  <c r="F78" i="10"/>
  <c r="E76" i="10"/>
  <c r="F52" i="10"/>
  <c r="E50" i="10"/>
  <c r="J24" i="10"/>
  <c r="E24" i="10"/>
  <c r="J81" i="10"/>
  <c r="J23" i="10"/>
  <c r="J21" i="10"/>
  <c r="E21" i="10"/>
  <c r="J80" i="10" s="1"/>
  <c r="J20" i="10"/>
  <c r="J18" i="10"/>
  <c r="E18" i="10"/>
  <c r="F55" i="10"/>
  <c r="J17" i="10"/>
  <c r="J15" i="10"/>
  <c r="E15" i="10"/>
  <c r="F80" i="10"/>
  <c r="J14" i="10"/>
  <c r="J12" i="10"/>
  <c r="J78" i="10" s="1"/>
  <c r="E7" i="10"/>
  <c r="E74" i="10" s="1"/>
  <c r="J37" i="9"/>
  <c r="J36" i="9"/>
  <c r="AY62" i="1"/>
  <c r="J35" i="9"/>
  <c r="AX62" i="1"/>
  <c r="BI148" i="9"/>
  <c r="BH148" i="9"/>
  <c r="BF148" i="9"/>
  <c r="BE148" i="9"/>
  <c r="T148" i="9"/>
  <c r="R148" i="9"/>
  <c r="P148" i="9"/>
  <c r="BI146" i="9"/>
  <c r="BH146" i="9"/>
  <c r="BF146" i="9"/>
  <c r="BE146" i="9"/>
  <c r="T146" i="9"/>
  <c r="R146" i="9"/>
  <c r="P146" i="9"/>
  <c r="BI144" i="9"/>
  <c r="BH144" i="9"/>
  <c r="BF144" i="9"/>
  <c r="BE144" i="9"/>
  <c r="T144" i="9"/>
  <c r="R144" i="9"/>
  <c r="P144" i="9"/>
  <c r="BI142" i="9"/>
  <c r="BH142" i="9"/>
  <c r="BF142" i="9"/>
  <c r="BE142" i="9"/>
  <c r="T142" i="9"/>
  <c r="R142" i="9"/>
  <c r="P142" i="9"/>
  <c r="BI140" i="9"/>
  <c r="BH140" i="9"/>
  <c r="BF140" i="9"/>
  <c r="BE140" i="9"/>
  <c r="T140" i="9"/>
  <c r="R140" i="9"/>
  <c r="P140" i="9"/>
  <c r="BI138" i="9"/>
  <c r="BH138" i="9"/>
  <c r="BF138" i="9"/>
  <c r="BE138" i="9"/>
  <c r="T138" i="9"/>
  <c r="R138" i="9"/>
  <c r="P138" i="9"/>
  <c r="BI136" i="9"/>
  <c r="BH136" i="9"/>
  <c r="BF136" i="9"/>
  <c r="BE136" i="9"/>
  <c r="T136" i="9"/>
  <c r="R136" i="9"/>
  <c r="P136" i="9"/>
  <c r="BI134" i="9"/>
  <c r="BH134" i="9"/>
  <c r="BF134" i="9"/>
  <c r="BE134" i="9"/>
  <c r="T134" i="9"/>
  <c r="R134" i="9"/>
  <c r="P134" i="9"/>
  <c r="BI132" i="9"/>
  <c r="BH132" i="9"/>
  <c r="BF132" i="9"/>
  <c r="BE132" i="9"/>
  <c r="T132" i="9"/>
  <c r="R132" i="9"/>
  <c r="P132" i="9"/>
  <c r="BI130" i="9"/>
  <c r="BH130" i="9"/>
  <c r="BF130" i="9"/>
  <c r="BE130" i="9"/>
  <c r="T130" i="9"/>
  <c r="R130" i="9"/>
  <c r="P130" i="9"/>
  <c r="BI128" i="9"/>
  <c r="BH128" i="9"/>
  <c r="BF128" i="9"/>
  <c r="BE128" i="9"/>
  <c r="T128" i="9"/>
  <c r="R128" i="9"/>
  <c r="P128" i="9"/>
  <c r="BI126" i="9"/>
  <c r="BH126" i="9"/>
  <c r="BF126" i="9"/>
  <c r="BE126" i="9"/>
  <c r="T126" i="9"/>
  <c r="R126" i="9"/>
  <c r="P126" i="9"/>
  <c r="BI124" i="9"/>
  <c r="BH124" i="9"/>
  <c r="BF124" i="9"/>
  <c r="BE124" i="9"/>
  <c r="T124" i="9"/>
  <c r="R124" i="9"/>
  <c r="P124" i="9"/>
  <c r="BI122" i="9"/>
  <c r="BH122" i="9"/>
  <c r="BF122" i="9"/>
  <c r="BE122" i="9"/>
  <c r="T122" i="9"/>
  <c r="R122" i="9"/>
  <c r="P122" i="9"/>
  <c r="BI120" i="9"/>
  <c r="BH120" i="9"/>
  <c r="BF120" i="9"/>
  <c r="BE120" i="9"/>
  <c r="T120" i="9"/>
  <c r="R120" i="9"/>
  <c r="P120" i="9"/>
  <c r="BI118" i="9"/>
  <c r="BH118" i="9"/>
  <c r="BF118" i="9"/>
  <c r="BE118" i="9"/>
  <c r="T118" i="9"/>
  <c r="R118" i="9"/>
  <c r="P118" i="9"/>
  <c r="BI116" i="9"/>
  <c r="BH116" i="9"/>
  <c r="BF116" i="9"/>
  <c r="BE116" i="9"/>
  <c r="T116" i="9"/>
  <c r="R116" i="9"/>
  <c r="P116" i="9"/>
  <c r="BI114" i="9"/>
  <c r="BH114" i="9"/>
  <c r="BF114" i="9"/>
  <c r="BE114" i="9"/>
  <c r="T114" i="9"/>
  <c r="R114" i="9"/>
  <c r="P114" i="9"/>
  <c r="BI112" i="9"/>
  <c r="BH112" i="9"/>
  <c r="BF112" i="9"/>
  <c r="BE112" i="9"/>
  <c r="T112" i="9"/>
  <c r="R112" i="9"/>
  <c r="P112" i="9"/>
  <c r="BI110" i="9"/>
  <c r="BH110" i="9"/>
  <c r="BF110" i="9"/>
  <c r="BE110" i="9"/>
  <c r="T110" i="9"/>
  <c r="R110" i="9"/>
  <c r="P110" i="9"/>
  <c r="BI108" i="9"/>
  <c r="BH108" i="9"/>
  <c r="BF108" i="9"/>
  <c r="BE108" i="9"/>
  <c r="T108" i="9"/>
  <c r="R108" i="9"/>
  <c r="P108" i="9"/>
  <c r="BI105" i="9"/>
  <c r="BH105" i="9"/>
  <c r="BF105" i="9"/>
  <c r="BE105" i="9"/>
  <c r="T105" i="9"/>
  <c r="R105" i="9"/>
  <c r="P105" i="9"/>
  <c r="BI103" i="9"/>
  <c r="BH103" i="9"/>
  <c r="BF103" i="9"/>
  <c r="BE103" i="9"/>
  <c r="T103" i="9"/>
  <c r="R103" i="9"/>
  <c r="P103" i="9"/>
  <c r="BI101" i="9"/>
  <c r="BH101" i="9"/>
  <c r="BF101" i="9"/>
  <c r="BE101" i="9"/>
  <c r="T101" i="9"/>
  <c r="R101" i="9"/>
  <c r="P101" i="9"/>
  <c r="BI99" i="9"/>
  <c r="BH99" i="9"/>
  <c r="BF99" i="9"/>
  <c r="BE99" i="9"/>
  <c r="T99" i="9"/>
  <c r="R99" i="9"/>
  <c r="P99" i="9"/>
  <c r="BI97" i="9"/>
  <c r="BH97" i="9"/>
  <c r="BF97" i="9"/>
  <c r="BE97" i="9"/>
  <c r="T97" i="9"/>
  <c r="R97" i="9"/>
  <c r="P97" i="9"/>
  <c r="BI95" i="9"/>
  <c r="BH95" i="9"/>
  <c r="BF95" i="9"/>
  <c r="BE95" i="9"/>
  <c r="T95" i="9"/>
  <c r="R95" i="9"/>
  <c r="P95" i="9"/>
  <c r="BI93" i="9"/>
  <c r="BH93" i="9"/>
  <c r="BF93" i="9"/>
  <c r="BE93" i="9"/>
  <c r="T93" i="9"/>
  <c r="R93" i="9"/>
  <c r="P93" i="9"/>
  <c r="BI91" i="9"/>
  <c r="BH91" i="9"/>
  <c r="BF91" i="9"/>
  <c r="BE91" i="9"/>
  <c r="T91" i="9"/>
  <c r="R91" i="9"/>
  <c r="P91" i="9"/>
  <c r="BI88" i="9"/>
  <c r="BH88" i="9"/>
  <c r="BF88" i="9"/>
  <c r="BE88" i="9"/>
  <c r="T88" i="9"/>
  <c r="R88" i="9"/>
  <c r="P88" i="9"/>
  <c r="BI86" i="9"/>
  <c r="BH86" i="9"/>
  <c r="BF86" i="9"/>
  <c r="BE86" i="9"/>
  <c r="T86" i="9"/>
  <c r="R86" i="9"/>
  <c r="P86" i="9"/>
  <c r="BI84" i="9"/>
  <c r="BH84" i="9"/>
  <c r="BF84" i="9"/>
  <c r="BE84" i="9"/>
  <c r="T84" i="9"/>
  <c r="R84" i="9"/>
  <c r="P84" i="9"/>
  <c r="F76" i="9"/>
  <c r="E74" i="9"/>
  <c r="F52" i="9"/>
  <c r="E50" i="9"/>
  <c r="J24" i="9"/>
  <c r="E24" i="9"/>
  <c r="J79" i="9" s="1"/>
  <c r="J23" i="9"/>
  <c r="J21" i="9"/>
  <c r="E21" i="9"/>
  <c r="J78" i="9" s="1"/>
  <c r="J20" i="9"/>
  <c r="J18" i="9"/>
  <c r="E18" i="9"/>
  <c r="F55" i="9" s="1"/>
  <c r="J17" i="9"/>
  <c r="J15" i="9"/>
  <c r="E15" i="9"/>
  <c r="F78" i="9" s="1"/>
  <c r="J14" i="9"/>
  <c r="J12" i="9"/>
  <c r="J76" i="9"/>
  <c r="E7" i="9"/>
  <c r="E48" i="9" s="1"/>
  <c r="J37" i="8"/>
  <c r="J36" i="8"/>
  <c r="AY61" i="1" s="1"/>
  <c r="J35" i="8"/>
  <c r="AX61" i="1"/>
  <c r="BI470" i="8"/>
  <c r="BH470" i="8"/>
  <c r="BF470" i="8"/>
  <c r="BE470" i="8"/>
  <c r="T470" i="8"/>
  <c r="R470" i="8"/>
  <c r="P470" i="8"/>
  <c r="BI467" i="8"/>
  <c r="BH467" i="8"/>
  <c r="BF467" i="8"/>
  <c r="BE467" i="8"/>
  <c r="T467" i="8"/>
  <c r="R467" i="8"/>
  <c r="P467" i="8"/>
  <c r="BI464" i="8"/>
  <c r="BH464" i="8"/>
  <c r="BF464" i="8"/>
  <c r="BE464" i="8"/>
  <c r="T464" i="8"/>
  <c r="R464" i="8"/>
  <c r="P464" i="8"/>
  <c r="BI461" i="8"/>
  <c r="BH461" i="8"/>
  <c r="BF461" i="8"/>
  <c r="BE461" i="8"/>
  <c r="T461" i="8"/>
  <c r="R461" i="8"/>
  <c r="P461" i="8"/>
  <c r="BI457" i="8"/>
  <c r="BH457" i="8"/>
  <c r="BF457" i="8"/>
  <c r="BE457" i="8"/>
  <c r="T457" i="8"/>
  <c r="T456" i="8" s="1"/>
  <c r="R457" i="8"/>
  <c r="R456" i="8"/>
  <c r="P457" i="8"/>
  <c r="P456" i="8" s="1"/>
  <c r="BI454" i="8"/>
  <c r="BH454" i="8"/>
  <c r="BF454" i="8"/>
  <c r="BE454" i="8"/>
  <c r="T454" i="8"/>
  <c r="R454" i="8"/>
  <c r="P454" i="8"/>
  <c r="BI451" i="8"/>
  <c r="BH451" i="8"/>
  <c r="BF451" i="8"/>
  <c r="BE451" i="8"/>
  <c r="T451" i="8"/>
  <c r="R451" i="8"/>
  <c r="P451" i="8"/>
  <c r="BI447" i="8"/>
  <c r="BH447" i="8"/>
  <c r="BF447" i="8"/>
  <c r="BE447" i="8"/>
  <c r="T447" i="8"/>
  <c r="R447" i="8"/>
  <c r="P447" i="8"/>
  <c r="BI444" i="8"/>
  <c r="BH444" i="8"/>
  <c r="BF444" i="8"/>
  <c r="BE444" i="8"/>
  <c r="T444" i="8"/>
  <c r="R444" i="8"/>
  <c r="P444" i="8"/>
  <c r="BI441" i="8"/>
  <c r="BH441" i="8"/>
  <c r="BF441" i="8"/>
  <c r="BE441" i="8"/>
  <c r="T441" i="8"/>
  <c r="R441" i="8"/>
  <c r="P441" i="8"/>
  <c r="BI437" i="8"/>
  <c r="BH437" i="8"/>
  <c r="BF437" i="8"/>
  <c r="BE437" i="8"/>
  <c r="T437" i="8"/>
  <c r="R437" i="8"/>
  <c r="P437" i="8"/>
  <c r="BI434" i="8"/>
  <c r="BH434" i="8"/>
  <c r="BF434" i="8"/>
  <c r="BE434" i="8"/>
  <c r="T434" i="8"/>
  <c r="R434" i="8"/>
  <c r="P434" i="8"/>
  <c r="BI430" i="8"/>
  <c r="BH430" i="8"/>
  <c r="BF430" i="8"/>
  <c r="BE430" i="8"/>
  <c r="T430" i="8"/>
  <c r="R430" i="8"/>
  <c r="P430" i="8"/>
  <c r="BI427" i="8"/>
  <c r="BH427" i="8"/>
  <c r="BF427" i="8"/>
  <c r="BE427" i="8"/>
  <c r="T427" i="8"/>
  <c r="R427" i="8"/>
  <c r="P427" i="8"/>
  <c r="BI424" i="8"/>
  <c r="BH424" i="8"/>
  <c r="BF424" i="8"/>
  <c r="BE424" i="8"/>
  <c r="T424" i="8"/>
  <c r="R424" i="8"/>
  <c r="P424" i="8"/>
  <c r="BI421" i="8"/>
  <c r="BH421" i="8"/>
  <c r="BF421" i="8"/>
  <c r="BE421" i="8"/>
  <c r="T421" i="8"/>
  <c r="R421" i="8"/>
  <c r="P421" i="8"/>
  <c r="BI418" i="8"/>
  <c r="BH418" i="8"/>
  <c r="BF418" i="8"/>
  <c r="BE418" i="8"/>
  <c r="T418" i="8"/>
  <c r="R418" i="8"/>
  <c r="P418" i="8"/>
  <c r="BI413" i="8"/>
  <c r="BH413" i="8"/>
  <c r="BF413" i="8"/>
  <c r="BE413" i="8"/>
  <c r="T413" i="8"/>
  <c r="R413" i="8"/>
  <c r="P413" i="8"/>
  <c r="BI408" i="8"/>
  <c r="BH408" i="8"/>
  <c r="BF408" i="8"/>
  <c r="BE408" i="8"/>
  <c r="T408" i="8"/>
  <c r="R408" i="8"/>
  <c r="P408" i="8"/>
  <c r="BI403" i="8"/>
  <c r="BH403" i="8"/>
  <c r="BF403" i="8"/>
  <c r="BE403" i="8"/>
  <c r="T403" i="8"/>
  <c r="R403" i="8"/>
  <c r="P403" i="8"/>
  <c r="BI400" i="8"/>
  <c r="BH400" i="8"/>
  <c r="BF400" i="8"/>
  <c r="BE400" i="8"/>
  <c r="T400" i="8"/>
  <c r="R400" i="8"/>
  <c r="P400" i="8"/>
  <c r="BI396" i="8"/>
  <c r="BH396" i="8"/>
  <c r="BF396" i="8"/>
  <c r="BE396" i="8"/>
  <c r="T396" i="8"/>
  <c r="R396" i="8"/>
  <c r="P396" i="8"/>
  <c r="BI393" i="8"/>
  <c r="BH393" i="8"/>
  <c r="BF393" i="8"/>
  <c r="BE393" i="8"/>
  <c r="T393" i="8"/>
  <c r="R393" i="8"/>
  <c r="P393" i="8"/>
  <c r="BI391" i="8"/>
  <c r="BH391" i="8"/>
  <c r="BF391" i="8"/>
  <c r="BE391" i="8"/>
  <c r="T391" i="8"/>
  <c r="R391" i="8"/>
  <c r="P391" i="8"/>
  <c r="BI388" i="8"/>
  <c r="BH388" i="8"/>
  <c r="BF388" i="8"/>
  <c r="BE388" i="8"/>
  <c r="T388" i="8"/>
  <c r="R388" i="8"/>
  <c r="P388" i="8"/>
  <c r="BI386" i="8"/>
  <c r="BH386" i="8"/>
  <c r="BF386" i="8"/>
  <c r="BE386" i="8"/>
  <c r="T386" i="8"/>
  <c r="R386" i="8"/>
  <c r="P386" i="8"/>
  <c r="BI383" i="8"/>
  <c r="BH383" i="8"/>
  <c r="BF383" i="8"/>
  <c r="BE383" i="8"/>
  <c r="T383" i="8"/>
  <c r="R383" i="8"/>
  <c r="P383" i="8"/>
  <c r="BI379" i="8"/>
  <c r="BH379" i="8"/>
  <c r="BF379" i="8"/>
  <c r="BE379" i="8"/>
  <c r="T379" i="8"/>
  <c r="R379" i="8"/>
  <c r="P379" i="8"/>
  <c r="BI376" i="8"/>
  <c r="BH376" i="8"/>
  <c r="BF376" i="8"/>
  <c r="BE376" i="8"/>
  <c r="T376" i="8"/>
  <c r="R376" i="8"/>
  <c r="P376" i="8"/>
  <c r="BI371" i="8"/>
  <c r="BH371" i="8"/>
  <c r="BF371" i="8"/>
  <c r="BE371" i="8"/>
  <c r="T371" i="8"/>
  <c r="R371" i="8"/>
  <c r="P371" i="8"/>
  <c r="BI369" i="8"/>
  <c r="BH369" i="8"/>
  <c r="BF369" i="8"/>
  <c r="BE369" i="8"/>
  <c r="T369" i="8"/>
  <c r="R369" i="8"/>
  <c r="P369" i="8"/>
  <c r="BI366" i="8"/>
  <c r="BH366" i="8"/>
  <c r="BF366" i="8"/>
  <c r="BE366" i="8"/>
  <c r="T366" i="8"/>
  <c r="R366" i="8"/>
  <c r="P366" i="8"/>
  <c r="BI362" i="8"/>
  <c r="BH362" i="8"/>
  <c r="BF362" i="8"/>
  <c r="BE362" i="8"/>
  <c r="T362" i="8"/>
  <c r="R362" i="8"/>
  <c r="P362" i="8"/>
  <c r="BI358" i="8"/>
  <c r="BH358" i="8"/>
  <c r="BF358" i="8"/>
  <c r="BE358" i="8"/>
  <c r="T358" i="8"/>
  <c r="R358" i="8"/>
  <c r="P358" i="8"/>
  <c r="BI355" i="8"/>
  <c r="BH355" i="8"/>
  <c r="BF355" i="8"/>
  <c r="BE355" i="8"/>
  <c r="T355" i="8"/>
  <c r="R355" i="8"/>
  <c r="P355" i="8"/>
  <c r="BI350" i="8"/>
  <c r="BH350" i="8"/>
  <c r="BF350" i="8"/>
  <c r="BE350" i="8"/>
  <c r="T350" i="8"/>
  <c r="R350" i="8"/>
  <c r="P350" i="8"/>
  <c r="BI347" i="8"/>
  <c r="BH347" i="8"/>
  <c r="BF347" i="8"/>
  <c r="BE347" i="8"/>
  <c r="T347" i="8"/>
  <c r="R347" i="8"/>
  <c r="P347" i="8"/>
  <c r="BI344" i="8"/>
  <c r="BH344" i="8"/>
  <c r="BF344" i="8"/>
  <c r="BE344" i="8"/>
  <c r="T344" i="8"/>
  <c r="R344" i="8"/>
  <c r="P344" i="8"/>
  <c r="BI339" i="8"/>
  <c r="BH339" i="8"/>
  <c r="BF339" i="8"/>
  <c r="BE339" i="8"/>
  <c r="T339" i="8"/>
  <c r="R339" i="8"/>
  <c r="P339" i="8"/>
  <c r="BI334" i="8"/>
  <c r="BH334" i="8"/>
  <c r="BF334" i="8"/>
  <c r="BE334" i="8"/>
  <c r="T334" i="8"/>
  <c r="R334" i="8"/>
  <c r="P334" i="8"/>
  <c r="BI330" i="8"/>
  <c r="BH330" i="8"/>
  <c r="BF330" i="8"/>
  <c r="BE330" i="8"/>
  <c r="T330" i="8"/>
  <c r="R330" i="8"/>
  <c r="P330" i="8"/>
  <c r="BI326" i="8"/>
  <c r="BH326" i="8"/>
  <c r="BF326" i="8"/>
  <c r="BE326" i="8"/>
  <c r="T326" i="8"/>
  <c r="R326" i="8"/>
  <c r="P326" i="8"/>
  <c r="BI324" i="8"/>
  <c r="BH324" i="8"/>
  <c r="BF324" i="8"/>
  <c r="BE324" i="8"/>
  <c r="T324" i="8"/>
  <c r="R324" i="8"/>
  <c r="P324" i="8"/>
  <c r="BI319" i="8"/>
  <c r="BH319" i="8"/>
  <c r="BF319" i="8"/>
  <c r="BE319" i="8"/>
  <c r="T319" i="8"/>
  <c r="R319" i="8"/>
  <c r="P319" i="8"/>
  <c r="BI317" i="8"/>
  <c r="BH317" i="8"/>
  <c r="BF317" i="8"/>
  <c r="BE317" i="8"/>
  <c r="T317" i="8"/>
  <c r="R317" i="8"/>
  <c r="P317" i="8"/>
  <c r="BI314" i="8"/>
  <c r="BH314" i="8"/>
  <c r="BF314" i="8"/>
  <c r="BE314" i="8"/>
  <c r="T314" i="8"/>
  <c r="R314" i="8"/>
  <c r="P314" i="8"/>
  <c r="BI310" i="8"/>
  <c r="BH310" i="8"/>
  <c r="BF310" i="8"/>
  <c r="BE310" i="8"/>
  <c r="T310" i="8"/>
  <c r="R310" i="8"/>
  <c r="P310" i="8"/>
  <c r="BI307" i="8"/>
  <c r="BH307" i="8"/>
  <c r="BF307" i="8"/>
  <c r="BE307" i="8"/>
  <c r="T307" i="8"/>
  <c r="R307" i="8"/>
  <c r="P307" i="8"/>
  <c r="BI304" i="8"/>
  <c r="BH304" i="8"/>
  <c r="BF304" i="8"/>
  <c r="BE304" i="8"/>
  <c r="T304" i="8"/>
  <c r="R304" i="8"/>
  <c r="P304" i="8"/>
  <c r="BI301" i="8"/>
  <c r="BH301" i="8"/>
  <c r="BF301" i="8"/>
  <c r="BE301" i="8"/>
  <c r="T301" i="8"/>
  <c r="R301" i="8"/>
  <c r="P301" i="8"/>
  <c r="BI299" i="8"/>
  <c r="BH299" i="8"/>
  <c r="BF299" i="8"/>
  <c r="BE299" i="8"/>
  <c r="T299" i="8"/>
  <c r="R299" i="8"/>
  <c r="P299" i="8"/>
  <c r="BI296" i="8"/>
  <c r="BH296" i="8"/>
  <c r="BF296" i="8"/>
  <c r="BE296" i="8"/>
  <c r="T296" i="8"/>
  <c r="R296" i="8"/>
  <c r="P296" i="8"/>
  <c r="BI294" i="8"/>
  <c r="BH294" i="8"/>
  <c r="BF294" i="8"/>
  <c r="BE294" i="8"/>
  <c r="T294" i="8"/>
  <c r="R294" i="8"/>
  <c r="P294" i="8"/>
  <c r="BI291" i="8"/>
  <c r="BH291" i="8"/>
  <c r="BF291" i="8"/>
  <c r="BE291" i="8"/>
  <c r="T291" i="8"/>
  <c r="R291" i="8"/>
  <c r="P291" i="8"/>
  <c r="BI289" i="8"/>
  <c r="BH289" i="8"/>
  <c r="BF289" i="8"/>
  <c r="BE289" i="8"/>
  <c r="T289" i="8"/>
  <c r="R289" i="8"/>
  <c r="P289" i="8"/>
  <c r="BI286" i="8"/>
  <c r="BH286" i="8"/>
  <c r="BF286" i="8"/>
  <c r="BE286" i="8"/>
  <c r="T286" i="8"/>
  <c r="R286" i="8"/>
  <c r="P286" i="8"/>
  <c r="BI283" i="8"/>
  <c r="BH283" i="8"/>
  <c r="BF283" i="8"/>
  <c r="BE283" i="8"/>
  <c r="T283" i="8"/>
  <c r="R283" i="8"/>
  <c r="P283" i="8"/>
  <c r="BI279" i="8"/>
  <c r="BH279" i="8"/>
  <c r="BF279" i="8"/>
  <c r="BE279" i="8"/>
  <c r="T279" i="8"/>
  <c r="T278" i="8"/>
  <c r="R279" i="8"/>
  <c r="R278" i="8" s="1"/>
  <c r="P279" i="8"/>
  <c r="P278" i="8"/>
  <c r="BI276" i="8"/>
  <c r="BH276" i="8"/>
  <c r="BF276" i="8"/>
  <c r="BE276" i="8"/>
  <c r="T276" i="8"/>
  <c r="R276" i="8"/>
  <c r="P276" i="8"/>
  <c r="BI274" i="8"/>
  <c r="BH274" i="8"/>
  <c r="BF274" i="8"/>
  <c r="BE274" i="8"/>
  <c r="T274" i="8"/>
  <c r="R274" i="8"/>
  <c r="P274" i="8"/>
  <c r="BI270" i="8"/>
  <c r="BH270" i="8"/>
  <c r="BF270" i="8"/>
  <c r="BE270" i="8"/>
  <c r="T270" i="8"/>
  <c r="R270" i="8"/>
  <c r="P270" i="8"/>
  <c r="BI267" i="8"/>
  <c r="BH267" i="8"/>
  <c r="BF267" i="8"/>
  <c r="BE267" i="8"/>
  <c r="T267" i="8"/>
  <c r="R267" i="8"/>
  <c r="P267" i="8"/>
  <c r="BI264" i="8"/>
  <c r="BH264" i="8"/>
  <c r="BF264" i="8"/>
  <c r="BE264" i="8"/>
  <c r="T264" i="8"/>
  <c r="R264" i="8"/>
  <c r="P264" i="8"/>
  <c r="BI262" i="8"/>
  <c r="BH262" i="8"/>
  <c r="BF262" i="8"/>
  <c r="BE262" i="8"/>
  <c r="T262" i="8"/>
  <c r="R262" i="8"/>
  <c r="P262" i="8"/>
  <c r="BI259" i="8"/>
  <c r="BH259" i="8"/>
  <c r="BF259" i="8"/>
  <c r="BE259" i="8"/>
  <c r="T259" i="8"/>
  <c r="R259" i="8"/>
  <c r="P259" i="8"/>
  <c r="BI257" i="8"/>
  <c r="BH257" i="8"/>
  <c r="BF257" i="8"/>
  <c r="BE257" i="8"/>
  <c r="T257" i="8"/>
  <c r="R257" i="8"/>
  <c r="P257" i="8"/>
  <c r="BI254" i="8"/>
  <c r="BH254" i="8"/>
  <c r="BF254" i="8"/>
  <c r="BE254" i="8"/>
  <c r="T254" i="8"/>
  <c r="R254" i="8"/>
  <c r="P254" i="8"/>
  <c r="BI250" i="8"/>
  <c r="BH250" i="8"/>
  <c r="BF250" i="8"/>
  <c r="BE250" i="8"/>
  <c r="T250" i="8"/>
  <c r="R250" i="8"/>
  <c r="P250" i="8"/>
  <c r="BI247" i="8"/>
  <c r="BH247" i="8"/>
  <c r="BF247" i="8"/>
  <c r="BE247" i="8"/>
  <c r="T247" i="8"/>
  <c r="R247" i="8"/>
  <c r="P247" i="8"/>
  <c r="BI245" i="8"/>
  <c r="BH245" i="8"/>
  <c r="BF245" i="8"/>
  <c r="BE245" i="8"/>
  <c r="T245" i="8"/>
  <c r="R245" i="8"/>
  <c r="P245" i="8"/>
  <c r="BI242" i="8"/>
  <c r="BH242" i="8"/>
  <c r="BF242" i="8"/>
  <c r="BE242" i="8"/>
  <c r="T242" i="8"/>
  <c r="R242" i="8"/>
  <c r="P242" i="8"/>
  <c r="BI238" i="8"/>
  <c r="BH238" i="8"/>
  <c r="BF238" i="8"/>
  <c r="BE238" i="8"/>
  <c r="T238" i="8"/>
  <c r="T237" i="8"/>
  <c r="R238" i="8"/>
  <c r="R237" i="8" s="1"/>
  <c r="P238" i="8"/>
  <c r="P237" i="8"/>
  <c r="BI232" i="8"/>
  <c r="BH232" i="8"/>
  <c r="BF232" i="8"/>
  <c r="BE232" i="8"/>
  <c r="T232" i="8"/>
  <c r="R232" i="8"/>
  <c r="P232" i="8"/>
  <c r="BI229" i="8"/>
  <c r="BH229" i="8"/>
  <c r="BF229" i="8"/>
  <c r="BE229" i="8"/>
  <c r="T229" i="8"/>
  <c r="R229" i="8"/>
  <c r="P229" i="8"/>
  <c r="BI226" i="8"/>
  <c r="BH226" i="8"/>
  <c r="BF226" i="8"/>
  <c r="BE226" i="8"/>
  <c r="T226" i="8"/>
  <c r="R226" i="8"/>
  <c r="P226" i="8"/>
  <c r="BI223" i="8"/>
  <c r="BH223" i="8"/>
  <c r="BF223" i="8"/>
  <c r="BE223" i="8"/>
  <c r="T223" i="8"/>
  <c r="R223" i="8"/>
  <c r="P223" i="8"/>
  <c r="BI220" i="8"/>
  <c r="BH220" i="8"/>
  <c r="BF220" i="8"/>
  <c r="BE220" i="8"/>
  <c r="T220" i="8"/>
  <c r="R220" i="8"/>
  <c r="P220" i="8"/>
  <c r="BI215" i="8"/>
  <c r="BH215" i="8"/>
  <c r="BF215" i="8"/>
  <c r="BE215" i="8"/>
  <c r="T215" i="8"/>
  <c r="R215" i="8"/>
  <c r="P215" i="8"/>
  <c r="BI212" i="8"/>
  <c r="BH212" i="8"/>
  <c r="BF212" i="8"/>
  <c r="BE212" i="8"/>
  <c r="T212" i="8"/>
  <c r="R212" i="8"/>
  <c r="P212" i="8"/>
  <c r="BI209" i="8"/>
  <c r="BH209" i="8"/>
  <c r="BF209" i="8"/>
  <c r="BE209" i="8"/>
  <c r="T209" i="8"/>
  <c r="R209" i="8"/>
  <c r="P209" i="8"/>
  <c r="BI206" i="8"/>
  <c r="BH206" i="8"/>
  <c r="BF206" i="8"/>
  <c r="BE206" i="8"/>
  <c r="T206" i="8"/>
  <c r="R206" i="8"/>
  <c r="P206" i="8"/>
  <c r="BI204" i="8"/>
  <c r="BH204" i="8"/>
  <c r="BF204" i="8"/>
  <c r="BE204" i="8"/>
  <c r="T204" i="8"/>
  <c r="R204" i="8"/>
  <c r="P204" i="8"/>
  <c r="BI200" i="8"/>
  <c r="BH200" i="8"/>
  <c r="BF200" i="8"/>
  <c r="BE200" i="8"/>
  <c r="T200" i="8"/>
  <c r="R200" i="8"/>
  <c r="P200" i="8"/>
  <c r="BI197" i="8"/>
  <c r="BH197" i="8"/>
  <c r="BF197" i="8"/>
  <c r="BE197" i="8"/>
  <c r="T197" i="8"/>
  <c r="R197" i="8"/>
  <c r="P197" i="8"/>
  <c r="BI193" i="8"/>
  <c r="BH193" i="8"/>
  <c r="BF193" i="8"/>
  <c r="BE193" i="8"/>
  <c r="T193" i="8"/>
  <c r="T192" i="8" s="1"/>
  <c r="R193" i="8"/>
  <c r="R192" i="8"/>
  <c r="P193" i="8"/>
  <c r="P192" i="8" s="1"/>
  <c r="BI189" i="8"/>
  <c r="BH189" i="8"/>
  <c r="BF189" i="8"/>
  <c r="BE189" i="8"/>
  <c r="T189" i="8"/>
  <c r="R189" i="8"/>
  <c r="P189" i="8"/>
  <c r="BI186" i="8"/>
  <c r="BH186" i="8"/>
  <c r="BF186" i="8"/>
  <c r="BE186" i="8"/>
  <c r="T186" i="8"/>
  <c r="R186" i="8"/>
  <c r="P186" i="8"/>
  <c r="BI183" i="8"/>
  <c r="BH183" i="8"/>
  <c r="BF183" i="8"/>
  <c r="BE183" i="8"/>
  <c r="T183" i="8"/>
  <c r="R183" i="8"/>
  <c r="P183" i="8"/>
  <c r="BI180" i="8"/>
  <c r="BH180" i="8"/>
  <c r="BF180" i="8"/>
  <c r="BE180" i="8"/>
  <c r="T180" i="8"/>
  <c r="R180" i="8"/>
  <c r="P180" i="8"/>
  <c r="BI177" i="8"/>
  <c r="BH177" i="8"/>
  <c r="BF177" i="8"/>
  <c r="BE177" i="8"/>
  <c r="T177" i="8"/>
  <c r="R177" i="8"/>
  <c r="P177" i="8"/>
  <c r="BI172" i="8"/>
  <c r="BH172" i="8"/>
  <c r="BF172" i="8"/>
  <c r="BE172" i="8"/>
  <c r="T172" i="8"/>
  <c r="R172" i="8"/>
  <c r="P172" i="8"/>
  <c r="BI169" i="8"/>
  <c r="BH169" i="8"/>
  <c r="BF169" i="8"/>
  <c r="BE169" i="8"/>
  <c r="T169" i="8"/>
  <c r="R169" i="8"/>
  <c r="P169" i="8"/>
  <c r="BI166" i="8"/>
  <c r="BH166" i="8"/>
  <c r="BF166" i="8"/>
  <c r="BE166" i="8"/>
  <c r="T166" i="8"/>
  <c r="R166" i="8"/>
  <c r="P166" i="8"/>
  <c r="BI163" i="8"/>
  <c r="BH163" i="8"/>
  <c r="BF163" i="8"/>
  <c r="BE163" i="8"/>
  <c r="T163" i="8"/>
  <c r="R163" i="8"/>
  <c r="P163" i="8"/>
  <c r="BI160" i="8"/>
  <c r="BH160" i="8"/>
  <c r="BF160" i="8"/>
  <c r="BE160" i="8"/>
  <c r="T160" i="8"/>
  <c r="R160" i="8"/>
  <c r="P160" i="8"/>
  <c r="BI158" i="8"/>
  <c r="BH158" i="8"/>
  <c r="BF158" i="8"/>
  <c r="BE158" i="8"/>
  <c r="T158" i="8"/>
  <c r="R158" i="8"/>
  <c r="P158" i="8"/>
  <c r="BI155" i="8"/>
  <c r="BH155" i="8"/>
  <c r="BF155" i="8"/>
  <c r="BE155" i="8"/>
  <c r="T155" i="8"/>
  <c r="R155" i="8"/>
  <c r="P155" i="8"/>
  <c r="BI152" i="8"/>
  <c r="BH152" i="8"/>
  <c r="BF152" i="8"/>
  <c r="BE152" i="8"/>
  <c r="T152" i="8"/>
  <c r="R152" i="8"/>
  <c r="P152" i="8"/>
  <c r="BI148" i="8"/>
  <c r="BH148" i="8"/>
  <c r="BF148" i="8"/>
  <c r="BE148" i="8"/>
  <c r="T148" i="8"/>
  <c r="R148" i="8"/>
  <c r="P148" i="8"/>
  <c r="BI146" i="8"/>
  <c r="BH146" i="8"/>
  <c r="BF146" i="8"/>
  <c r="BE146" i="8"/>
  <c r="T146" i="8"/>
  <c r="R146" i="8"/>
  <c r="P146" i="8"/>
  <c r="BI143" i="8"/>
  <c r="BH143" i="8"/>
  <c r="BF143" i="8"/>
  <c r="BE143" i="8"/>
  <c r="T143" i="8"/>
  <c r="R143" i="8"/>
  <c r="P143" i="8"/>
  <c r="BI141" i="8"/>
  <c r="BH141" i="8"/>
  <c r="BF141" i="8"/>
  <c r="BE141" i="8"/>
  <c r="T141" i="8"/>
  <c r="R141" i="8"/>
  <c r="P141" i="8"/>
  <c r="BI138" i="8"/>
  <c r="BH138" i="8"/>
  <c r="BF138" i="8"/>
  <c r="BE138" i="8"/>
  <c r="T138" i="8"/>
  <c r="R138" i="8"/>
  <c r="P138" i="8"/>
  <c r="BI136" i="8"/>
  <c r="BH136" i="8"/>
  <c r="BF136" i="8"/>
  <c r="BE136" i="8"/>
  <c r="T136" i="8"/>
  <c r="R136" i="8"/>
  <c r="P136" i="8"/>
  <c r="BI133" i="8"/>
  <c r="BH133" i="8"/>
  <c r="BF133" i="8"/>
  <c r="BE133" i="8"/>
  <c r="T133" i="8"/>
  <c r="R133" i="8"/>
  <c r="P133" i="8"/>
  <c r="BI131" i="8"/>
  <c r="BH131" i="8"/>
  <c r="BF131" i="8"/>
  <c r="BE131" i="8"/>
  <c r="T131" i="8"/>
  <c r="R131" i="8"/>
  <c r="P131" i="8"/>
  <c r="BI128" i="8"/>
  <c r="BH128" i="8"/>
  <c r="BF128" i="8"/>
  <c r="BE128" i="8"/>
  <c r="T128" i="8"/>
  <c r="R128" i="8"/>
  <c r="P128" i="8"/>
  <c r="BI123" i="8"/>
  <c r="BH123" i="8"/>
  <c r="BF123" i="8"/>
  <c r="BE123" i="8"/>
  <c r="T123" i="8"/>
  <c r="R123" i="8"/>
  <c r="P123" i="8"/>
  <c r="BI120" i="8"/>
  <c r="BH120" i="8"/>
  <c r="BF120" i="8"/>
  <c r="BE120" i="8"/>
  <c r="T120" i="8"/>
  <c r="R120" i="8"/>
  <c r="P120" i="8"/>
  <c r="BI117" i="8"/>
  <c r="BH117" i="8"/>
  <c r="BF117" i="8"/>
  <c r="BE117" i="8"/>
  <c r="T117" i="8"/>
  <c r="R117" i="8"/>
  <c r="P117" i="8"/>
  <c r="BI114" i="8"/>
  <c r="BH114" i="8"/>
  <c r="BF114" i="8"/>
  <c r="BE114" i="8"/>
  <c r="T114" i="8"/>
  <c r="R114" i="8"/>
  <c r="P114" i="8"/>
  <c r="BI111" i="8"/>
  <c r="BH111" i="8"/>
  <c r="BF111" i="8"/>
  <c r="BE111" i="8"/>
  <c r="T111" i="8"/>
  <c r="R111" i="8"/>
  <c r="P111" i="8"/>
  <c r="BI109" i="8"/>
  <c r="BH109" i="8"/>
  <c r="BF109" i="8"/>
  <c r="BE109" i="8"/>
  <c r="T109" i="8"/>
  <c r="R109" i="8"/>
  <c r="P109" i="8"/>
  <c r="BI106" i="8"/>
  <c r="BH106" i="8"/>
  <c r="BF106" i="8"/>
  <c r="BE106" i="8"/>
  <c r="T106" i="8"/>
  <c r="R106" i="8"/>
  <c r="P106" i="8"/>
  <c r="BI103" i="8"/>
  <c r="BH103" i="8"/>
  <c r="BF103" i="8"/>
  <c r="BE103" i="8"/>
  <c r="T103" i="8"/>
  <c r="R103" i="8"/>
  <c r="P103" i="8"/>
  <c r="BI101" i="8"/>
  <c r="BH101" i="8"/>
  <c r="BF101" i="8"/>
  <c r="BE101" i="8"/>
  <c r="T101" i="8"/>
  <c r="R101" i="8"/>
  <c r="P101" i="8"/>
  <c r="F93" i="8"/>
  <c r="E91" i="8"/>
  <c r="F52" i="8"/>
  <c r="E50" i="8"/>
  <c r="J24" i="8"/>
  <c r="E24" i="8"/>
  <c r="J96" i="8" s="1"/>
  <c r="J23" i="8"/>
  <c r="J21" i="8"/>
  <c r="E21" i="8"/>
  <c r="J95" i="8" s="1"/>
  <c r="J20" i="8"/>
  <c r="J18" i="8"/>
  <c r="E18" i="8"/>
  <c r="F96" i="8"/>
  <c r="J17" i="8"/>
  <c r="J15" i="8"/>
  <c r="E15" i="8"/>
  <c r="F54" i="8" s="1"/>
  <c r="J14" i="8"/>
  <c r="J12" i="8"/>
  <c r="J52" i="8" s="1"/>
  <c r="E7" i="8"/>
  <c r="E48" i="8" s="1"/>
  <c r="J37" i="7"/>
  <c r="J36" i="7"/>
  <c r="AY60" i="1"/>
  <c r="J35" i="7"/>
  <c r="AX60" i="1"/>
  <c r="BI349" i="7"/>
  <c r="BH349" i="7"/>
  <c r="BF349" i="7"/>
  <c r="BE349" i="7"/>
  <c r="T349" i="7"/>
  <c r="R349" i="7"/>
  <c r="P349" i="7"/>
  <c r="BI345" i="7"/>
  <c r="BH345" i="7"/>
  <c r="BF345" i="7"/>
  <c r="BE345" i="7"/>
  <c r="T345" i="7"/>
  <c r="R345" i="7"/>
  <c r="P345" i="7"/>
  <c r="BI343" i="7"/>
  <c r="BH343" i="7"/>
  <c r="BF343" i="7"/>
  <c r="BE343" i="7"/>
  <c r="T343" i="7"/>
  <c r="R343" i="7"/>
  <c r="P343" i="7"/>
  <c r="BI339" i="7"/>
  <c r="BH339" i="7"/>
  <c r="BF339" i="7"/>
  <c r="BE339" i="7"/>
  <c r="T339" i="7"/>
  <c r="R339" i="7"/>
  <c r="P339" i="7"/>
  <c r="BI335" i="7"/>
  <c r="BH335" i="7"/>
  <c r="BF335" i="7"/>
  <c r="BE335" i="7"/>
  <c r="T335" i="7"/>
  <c r="R335" i="7"/>
  <c r="P335" i="7"/>
  <c r="BI331" i="7"/>
  <c r="BH331" i="7"/>
  <c r="BF331" i="7"/>
  <c r="BE331" i="7"/>
  <c r="T331" i="7"/>
  <c r="R331" i="7"/>
  <c r="P331" i="7"/>
  <c r="BI326" i="7"/>
  <c r="BH326" i="7"/>
  <c r="BF326" i="7"/>
  <c r="BE326" i="7"/>
  <c r="T326" i="7"/>
  <c r="R326" i="7"/>
  <c r="P326" i="7"/>
  <c r="BI322" i="7"/>
  <c r="BH322" i="7"/>
  <c r="BF322" i="7"/>
  <c r="BE322" i="7"/>
  <c r="T322" i="7"/>
  <c r="R322" i="7"/>
  <c r="P322" i="7"/>
  <c r="BI317" i="7"/>
  <c r="BH317" i="7"/>
  <c r="BF317" i="7"/>
  <c r="BE317" i="7"/>
  <c r="T317" i="7"/>
  <c r="R317" i="7"/>
  <c r="P317" i="7"/>
  <c r="BI315" i="7"/>
  <c r="BH315" i="7"/>
  <c r="BF315" i="7"/>
  <c r="BE315" i="7"/>
  <c r="T315" i="7"/>
  <c r="R315" i="7"/>
  <c r="P315" i="7"/>
  <c r="BI311" i="7"/>
  <c r="BH311" i="7"/>
  <c r="BF311" i="7"/>
  <c r="BE311" i="7"/>
  <c r="T311" i="7"/>
  <c r="R311" i="7"/>
  <c r="P311" i="7"/>
  <c r="BI307" i="7"/>
  <c r="BH307" i="7"/>
  <c r="BF307" i="7"/>
  <c r="BE307" i="7"/>
  <c r="T307" i="7"/>
  <c r="R307" i="7"/>
  <c r="P307" i="7"/>
  <c r="BI298" i="7"/>
  <c r="BH298" i="7"/>
  <c r="BF298" i="7"/>
  <c r="BE298" i="7"/>
  <c r="T298" i="7"/>
  <c r="R298" i="7"/>
  <c r="P298" i="7"/>
  <c r="BI294" i="7"/>
  <c r="BH294" i="7"/>
  <c r="BF294" i="7"/>
  <c r="BE294" i="7"/>
  <c r="T294" i="7"/>
  <c r="R294" i="7"/>
  <c r="P294" i="7"/>
  <c r="BI288" i="7"/>
  <c r="BH288" i="7"/>
  <c r="BF288" i="7"/>
  <c r="BE288" i="7"/>
  <c r="T288" i="7"/>
  <c r="R288" i="7"/>
  <c r="P288" i="7"/>
  <c r="BI283" i="7"/>
  <c r="BH283" i="7"/>
  <c r="BF283" i="7"/>
  <c r="BE283" i="7"/>
  <c r="T283" i="7"/>
  <c r="R283" i="7"/>
  <c r="P283" i="7"/>
  <c r="BI278" i="7"/>
  <c r="BH278" i="7"/>
  <c r="BF278" i="7"/>
  <c r="BE278" i="7"/>
  <c r="T278" i="7"/>
  <c r="R278" i="7"/>
  <c r="P278" i="7"/>
  <c r="BI273" i="7"/>
  <c r="BH273" i="7"/>
  <c r="BF273" i="7"/>
  <c r="BE273" i="7"/>
  <c r="T273" i="7"/>
  <c r="R273" i="7"/>
  <c r="P273" i="7"/>
  <c r="BI268" i="7"/>
  <c r="BH268" i="7"/>
  <c r="BF268" i="7"/>
  <c r="BE268" i="7"/>
  <c r="T268" i="7"/>
  <c r="R268" i="7"/>
  <c r="P268" i="7"/>
  <c r="BI263" i="7"/>
  <c r="BH263" i="7"/>
  <c r="BF263" i="7"/>
  <c r="BE263" i="7"/>
  <c r="T263" i="7"/>
  <c r="R263" i="7"/>
  <c r="P263" i="7"/>
  <c r="BI258" i="7"/>
  <c r="BH258" i="7"/>
  <c r="BF258" i="7"/>
  <c r="BE258" i="7"/>
  <c r="T258" i="7"/>
  <c r="R258" i="7"/>
  <c r="P258" i="7"/>
  <c r="BI254" i="7"/>
  <c r="BH254" i="7"/>
  <c r="BF254" i="7"/>
  <c r="BE254" i="7"/>
  <c r="T254" i="7"/>
  <c r="R254" i="7"/>
  <c r="P254" i="7"/>
  <c r="BI251" i="7"/>
  <c r="BH251" i="7"/>
  <c r="BF251" i="7"/>
  <c r="BE251" i="7"/>
  <c r="T251" i="7"/>
  <c r="R251" i="7"/>
  <c r="P251" i="7"/>
  <c r="BI248" i="7"/>
  <c r="BH248" i="7"/>
  <c r="BF248" i="7"/>
  <c r="BE248" i="7"/>
  <c r="T248" i="7"/>
  <c r="R248" i="7"/>
  <c r="P248" i="7"/>
  <c r="BI243" i="7"/>
  <c r="BH243" i="7"/>
  <c r="BF243" i="7"/>
  <c r="BE243" i="7"/>
  <c r="T243" i="7"/>
  <c r="R243" i="7"/>
  <c r="P243" i="7"/>
  <c r="BI239" i="7"/>
  <c r="BH239" i="7"/>
  <c r="BF239" i="7"/>
  <c r="BE239" i="7"/>
  <c r="T239" i="7"/>
  <c r="R239" i="7"/>
  <c r="P239" i="7"/>
  <c r="BI235" i="7"/>
  <c r="BH235" i="7"/>
  <c r="BF235" i="7"/>
  <c r="BE235" i="7"/>
  <c r="T235" i="7"/>
  <c r="R235" i="7"/>
  <c r="P235" i="7"/>
  <c r="BI230" i="7"/>
  <c r="BH230" i="7"/>
  <c r="BF230" i="7"/>
  <c r="BE230" i="7"/>
  <c r="T230" i="7"/>
  <c r="R230" i="7"/>
  <c r="P230" i="7"/>
  <c r="BI226" i="7"/>
  <c r="BH226" i="7"/>
  <c r="BF226" i="7"/>
  <c r="BE226" i="7"/>
  <c r="T226" i="7"/>
  <c r="R226" i="7"/>
  <c r="P226" i="7"/>
  <c r="BI222" i="7"/>
  <c r="BH222" i="7"/>
  <c r="BF222" i="7"/>
  <c r="BE222" i="7"/>
  <c r="T222" i="7"/>
  <c r="R222" i="7"/>
  <c r="P222" i="7"/>
  <c r="BI217" i="7"/>
  <c r="BH217" i="7"/>
  <c r="BF217" i="7"/>
  <c r="BE217" i="7"/>
  <c r="T217" i="7"/>
  <c r="R217" i="7"/>
  <c r="P217" i="7"/>
  <c r="BI213" i="7"/>
  <c r="BH213" i="7"/>
  <c r="BF213" i="7"/>
  <c r="BE213" i="7"/>
  <c r="T213" i="7"/>
  <c r="R213" i="7"/>
  <c r="P213" i="7"/>
  <c r="BI209" i="7"/>
  <c r="BH209" i="7"/>
  <c r="BF209" i="7"/>
  <c r="BE209" i="7"/>
  <c r="T209" i="7"/>
  <c r="R209" i="7"/>
  <c r="P209" i="7"/>
  <c r="BI205" i="7"/>
  <c r="BH205" i="7"/>
  <c r="BF205" i="7"/>
  <c r="BE205" i="7"/>
  <c r="T205" i="7"/>
  <c r="R205" i="7"/>
  <c r="P205" i="7"/>
  <c r="BI201" i="7"/>
  <c r="BH201" i="7"/>
  <c r="BF201" i="7"/>
  <c r="BE201" i="7"/>
  <c r="T201" i="7"/>
  <c r="R201" i="7"/>
  <c r="P201" i="7"/>
  <c r="BI192" i="7"/>
  <c r="BH192" i="7"/>
  <c r="BF192" i="7"/>
  <c r="BE192" i="7"/>
  <c r="T192" i="7"/>
  <c r="R192" i="7"/>
  <c r="P192" i="7"/>
  <c r="BI180" i="7"/>
  <c r="BH180" i="7"/>
  <c r="BF180" i="7"/>
  <c r="BE180" i="7"/>
  <c r="T180" i="7"/>
  <c r="R180" i="7"/>
  <c r="P180" i="7"/>
  <c r="BI175" i="7"/>
  <c r="BH175" i="7"/>
  <c r="BF175" i="7"/>
  <c r="BE175" i="7"/>
  <c r="T175" i="7"/>
  <c r="T174" i="7" s="1"/>
  <c r="R175" i="7"/>
  <c r="R174" i="7"/>
  <c r="P175" i="7"/>
  <c r="P174" i="7" s="1"/>
  <c r="BI170" i="7"/>
  <c r="BH170" i="7"/>
  <c r="BF170" i="7"/>
  <c r="BE170" i="7"/>
  <c r="T170" i="7"/>
  <c r="R170" i="7"/>
  <c r="P170" i="7"/>
  <c r="BI166" i="7"/>
  <c r="BH166" i="7"/>
  <c r="BF166" i="7"/>
  <c r="BE166" i="7"/>
  <c r="T166" i="7"/>
  <c r="R166" i="7"/>
  <c r="P166" i="7"/>
  <c r="BI162" i="7"/>
  <c r="BH162" i="7"/>
  <c r="BF162" i="7"/>
  <c r="BE162" i="7"/>
  <c r="T162" i="7"/>
  <c r="R162" i="7"/>
  <c r="P162" i="7"/>
  <c r="BI157" i="7"/>
  <c r="BH157" i="7"/>
  <c r="BF157" i="7"/>
  <c r="BE157" i="7"/>
  <c r="T157" i="7"/>
  <c r="R157" i="7"/>
  <c r="P157" i="7"/>
  <c r="BI153" i="7"/>
  <c r="BH153" i="7"/>
  <c r="BF153" i="7"/>
  <c r="BE153" i="7"/>
  <c r="T153" i="7"/>
  <c r="R153" i="7"/>
  <c r="P153" i="7"/>
  <c r="BI145" i="7"/>
  <c r="BH145" i="7"/>
  <c r="BF145" i="7"/>
  <c r="BE145" i="7"/>
  <c r="T145" i="7"/>
  <c r="R145" i="7"/>
  <c r="P145" i="7"/>
  <c r="BI141" i="7"/>
  <c r="BH141" i="7"/>
  <c r="BF141" i="7"/>
  <c r="BE141" i="7"/>
  <c r="T141" i="7"/>
  <c r="R141" i="7"/>
  <c r="P141" i="7"/>
  <c r="BI137" i="7"/>
  <c r="BH137" i="7"/>
  <c r="BF137" i="7"/>
  <c r="BE137" i="7"/>
  <c r="T137" i="7"/>
  <c r="R137" i="7"/>
  <c r="P137" i="7"/>
  <c r="BI133" i="7"/>
  <c r="BH133" i="7"/>
  <c r="BF133" i="7"/>
  <c r="BE133" i="7"/>
  <c r="T133" i="7"/>
  <c r="R133" i="7"/>
  <c r="P133" i="7"/>
  <c r="BI131" i="7"/>
  <c r="BH131" i="7"/>
  <c r="BF131" i="7"/>
  <c r="BE131" i="7"/>
  <c r="T131" i="7"/>
  <c r="R131" i="7"/>
  <c r="P131" i="7"/>
  <c r="BI127" i="7"/>
  <c r="BH127" i="7"/>
  <c r="BF127" i="7"/>
  <c r="BE127" i="7"/>
  <c r="T127" i="7"/>
  <c r="R127" i="7"/>
  <c r="P127" i="7"/>
  <c r="BI123" i="7"/>
  <c r="BH123" i="7"/>
  <c r="BF123" i="7"/>
  <c r="BE123" i="7"/>
  <c r="T123" i="7"/>
  <c r="R123" i="7"/>
  <c r="P123" i="7"/>
  <c r="BI119" i="7"/>
  <c r="BH119" i="7"/>
  <c r="BF119" i="7"/>
  <c r="BE119" i="7"/>
  <c r="T119" i="7"/>
  <c r="R119" i="7"/>
  <c r="P119" i="7"/>
  <c r="BI112" i="7"/>
  <c r="BH112" i="7"/>
  <c r="BF112" i="7"/>
  <c r="BE112" i="7"/>
  <c r="T112" i="7"/>
  <c r="R112" i="7"/>
  <c r="P112" i="7"/>
  <c r="BI108" i="7"/>
  <c r="BH108" i="7"/>
  <c r="BF108" i="7"/>
  <c r="BE108" i="7"/>
  <c r="T108" i="7"/>
  <c r="R108" i="7"/>
  <c r="P108" i="7"/>
  <c r="BI102" i="7"/>
  <c r="BH102" i="7"/>
  <c r="BF102" i="7"/>
  <c r="BE102" i="7"/>
  <c r="T102" i="7"/>
  <c r="R102" i="7"/>
  <c r="P102" i="7"/>
  <c r="BI100" i="7"/>
  <c r="BH100" i="7"/>
  <c r="BF100" i="7"/>
  <c r="BE100" i="7"/>
  <c r="T100" i="7"/>
  <c r="R100" i="7"/>
  <c r="P100" i="7"/>
  <c r="BI98" i="7"/>
  <c r="BH98" i="7"/>
  <c r="BF98" i="7"/>
  <c r="BE98" i="7"/>
  <c r="T98" i="7"/>
  <c r="R98" i="7"/>
  <c r="P98" i="7"/>
  <c r="BI96" i="7"/>
  <c r="BH96" i="7"/>
  <c r="BF96" i="7"/>
  <c r="BE96" i="7"/>
  <c r="T96" i="7"/>
  <c r="R96" i="7"/>
  <c r="P96" i="7"/>
  <c r="BI92" i="7"/>
  <c r="BH92" i="7"/>
  <c r="BF92" i="7"/>
  <c r="BE92" i="7"/>
  <c r="T92" i="7"/>
  <c r="R92" i="7"/>
  <c r="P92" i="7"/>
  <c r="BI88" i="7"/>
  <c r="BH88" i="7"/>
  <c r="BF88" i="7"/>
  <c r="BE88" i="7"/>
  <c r="T88" i="7"/>
  <c r="R88" i="7"/>
  <c r="P88" i="7"/>
  <c r="F80" i="7"/>
  <c r="E78" i="7"/>
  <c r="F52" i="7"/>
  <c r="E50" i="7"/>
  <c r="J24" i="7"/>
  <c r="E24" i="7"/>
  <c r="J83" i="7"/>
  <c r="J23" i="7"/>
  <c r="J21" i="7"/>
  <c r="E21" i="7"/>
  <c r="J54" i="7" s="1"/>
  <c r="J20" i="7"/>
  <c r="J18" i="7"/>
  <c r="E18" i="7"/>
  <c r="F83" i="7"/>
  <c r="J17" i="7"/>
  <c r="J15" i="7"/>
  <c r="E15" i="7"/>
  <c r="F54" i="7"/>
  <c r="J14" i="7"/>
  <c r="J12" i="7"/>
  <c r="J52" i="7" s="1"/>
  <c r="E7" i="7"/>
  <c r="E76" i="7"/>
  <c r="J37" i="6"/>
  <c r="J36" i="6"/>
  <c r="AY59" i="1"/>
  <c r="J35" i="6"/>
  <c r="AX59" i="1" s="1"/>
  <c r="BI232" i="6"/>
  <c r="BH232" i="6"/>
  <c r="BF232" i="6"/>
  <c r="BE232" i="6"/>
  <c r="T232" i="6"/>
  <c r="T231" i="6" s="1"/>
  <c r="R232" i="6"/>
  <c r="R231" i="6" s="1"/>
  <c r="P232" i="6"/>
  <c r="P231" i="6"/>
  <c r="BI229" i="6"/>
  <c r="BH229" i="6"/>
  <c r="BF229" i="6"/>
  <c r="BE229" i="6"/>
  <c r="T229" i="6"/>
  <c r="R229" i="6"/>
  <c r="P229" i="6"/>
  <c r="BI225" i="6"/>
  <c r="BH225" i="6"/>
  <c r="BF225" i="6"/>
  <c r="BE225" i="6"/>
  <c r="T225" i="6"/>
  <c r="R225" i="6"/>
  <c r="P225" i="6"/>
  <c r="BI223" i="6"/>
  <c r="BH223" i="6"/>
  <c r="BF223" i="6"/>
  <c r="BE223" i="6"/>
  <c r="T223" i="6"/>
  <c r="R223" i="6"/>
  <c r="P223" i="6"/>
  <c r="BI219" i="6"/>
  <c r="BH219" i="6"/>
  <c r="BF219" i="6"/>
  <c r="BE219" i="6"/>
  <c r="T219" i="6"/>
  <c r="R219" i="6"/>
  <c r="P219" i="6"/>
  <c r="BI217" i="6"/>
  <c r="BH217" i="6"/>
  <c r="BF217" i="6"/>
  <c r="BE217" i="6"/>
  <c r="T217" i="6"/>
  <c r="R217" i="6"/>
  <c r="P217" i="6"/>
  <c r="BI213" i="6"/>
  <c r="BH213" i="6"/>
  <c r="BF213" i="6"/>
  <c r="BE213" i="6"/>
  <c r="T213" i="6"/>
  <c r="R213" i="6"/>
  <c r="P213" i="6"/>
  <c r="BI211" i="6"/>
  <c r="BH211" i="6"/>
  <c r="BF211" i="6"/>
  <c r="BE211" i="6"/>
  <c r="T211" i="6"/>
  <c r="R211" i="6"/>
  <c r="P211" i="6"/>
  <c r="BI209" i="6"/>
  <c r="BH209" i="6"/>
  <c r="BF209" i="6"/>
  <c r="BE209" i="6"/>
  <c r="T209" i="6"/>
  <c r="R209" i="6"/>
  <c r="P209" i="6"/>
  <c r="BI205" i="6"/>
  <c r="BH205" i="6"/>
  <c r="BF205" i="6"/>
  <c r="BE205" i="6"/>
  <c r="T205" i="6"/>
  <c r="R205" i="6"/>
  <c r="P205" i="6"/>
  <c r="BI203" i="6"/>
  <c r="BH203" i="6"/>
  <c r="BF203" i="6"/>
  <c r="BE203" i="6"/>
  <c r="T203" i="6"/>
  <c r="R203" i="6"/>
  <c r="P203" i="6"/>
  <c r="BI201" i="6"/>
  <c r="BH201" i="6"/>
  <c r="BF201" i="6"/>
  <c r="BE201" i="6"/>
  <c r="T201" i="6"/>
  <c r="R201" i="6"/>
  <c r="P201" i="6"/>
  <c r="BI199" i="6"/>
  <c r="BH199" i="6"/>
  <c r="BF199" i="6"/>
  <c r="BE199" i="6"/>
  <c r="T199" i="6"/>
  <c r="R199" i="6"/>
  <c r="P199" i="6"/>
  <c r="BI195" i="6"/>
  <c r="BH195" i="6"/>
  <c r="BF195" i="6"/>
  <c r="BE195" i="6"/>
  <c r="T195" i="6"/>
  <c r="R195" i="6"/>
  <c r="P195" i="6"/>
  <c r="BI191" i="6"/>
  <c r="BH191" i="6"/>
  <c r="BF191" i="6"/>
  <c r="BE191" i="6"/>
  <c r="T191" i="6"/>
  <c r="R191" i="6"/>
  <c r="P191" i="6"/>
  <c r="BI184" i="6"/>
  <c r="BH184" i="6"/>
  <c r="BF184" i="6"/>
  <c r="BE184" i="6"/>
  <c r="T184" i="6"/>
  <c r="R184" i="6"/>
  <c r="P184" i="6"/>
  <c r="BI176" i="6"/>
  <c r="BH176" i="6"/>
  <c r="BF176" i="6"/>
  <c r="BE176" i="6"/>
  <c r="T176" i="6"/>
  <c r="R176" i="6"/>
  <c r="R167" i="6"/>
  <c r="P176" i="6"/>
  <c r="BI168" i="6"/>
  <c r="BH168" i="6"/>
  <c r="BF168" i="6"/>
  <c r="BE168" i="6"/>
  <c r="T168" i="6"/>
  <c r="T167" i="6" s="1"/>
  <c r="R168" i="6"/>
  <c r="P168" i="6"/>
  <c r="P167" i="6" s="1"/>
  <c r="BI163" i="6"/>
  <c r="BH163" i="6"/>
  <c r="BF163" i="6"/>
  <c r="BE163" i="6"/>
  <c r="T163" i="6"/>
  <c r="R163" i="6"/>
  <c r="P163" i="6"/>
  <c r="BI159" i="6"/>
  <c r="BH159" i="6"/>
  <c r="BF159" i="6"/>
  <c r="BE159" i="6"/>
  <c r="T159" i="6"/>
  <c r="R159" i="6"/>
  <c r="P159" i="6"/>
  <c r="BI155" i="6"/>
  <c r="BH155" i="6"/>
  <c r="BF155" i="6"/>
  <c r="BE155" i="6"/>
  <c r="T155" i="6"/>
  <c r="R155" i="6"/>
  <c r="P155" i="6"/>
  <c r="BI151" i="6"/>
  <c r="BH151" i="6"/>
  <c r="BF151" i="6"/>
  <c r="BE151" i="6"/>
  <c r="T151" i="6"/>
  <c r="R151" i="6"/>
  <c r="P151" i="6"/>
  <c r="BI146" i="6"/>
  <c r="BH146" i="6"/>
  <c r="BF146" i="6"/>
  <c r="BE146" i="6"/>
  <c r="T146" i="6"/>
  <c r="R146" i="6"/>
  <c r="P146" i="6"/>
  <c r="BI142" i="6"/>
  <c r="BH142" i="6"/>
  <c r="BF142" i="6"/>
  <c r="BE142" i="6"/>
  <c r="T142" i="6"/>
  <c r="R142" i="6"/>
  <c r="P142" i="6"/>
  <c r="BI133" i="6"/>
  <c r="BH133" i="6"/>
  <c r="BF133" i="6"/>
  <c r="BE133" i="6"/>
  <c r="T133" i="6"/>
  <c r="T132" i="6" s="1"/>
  <c r="R133" i="6"/>
  <c r="R132" i="6"/>
  <c r="P133" i="6"/>
  <c r="P132" i="6" s="1"/>
  <c r="BI128" i="6"/>
  <c r="BH128" i="6"/>
  <c r="BF128" i="6"/>
  <c r="BE128" i="6"/>
  <c r="T128" i="6"/>
  <c r="T127" i="6"/>
  <c r="R128" i="6"/>
  <c r="R127" i="6" s="1"/>
  <c r="P128" i="6"/>
  <c r="P127" i="6"/>
  <c r="BI125" i="6"/>
  <c r="BH125" i="6"/>
  <c r="BF125" i="6"/>
  <c r="BE125" i="6"/>
  <c r="T125" i="6"/>
  <c r="R125" i="6"/>
  <c r="P125" i="6"/>
  <c r="BI121" i="6"/>
  <c r="BH121" i="6"/>
  <c r="BF121" i="6"/>
  <c r="BE121" i="6"/>
  <c r="T121" i="6"/>
  <c r="R121" i="6"/>
  <c r="P121" i="6"/>
  <c r="BI119" i="6"/>
  <c r="BH119" i="6"/>
  <c r="BF119" i="6"/>
  <c r="BE119" i="6"/>
  <c r="T119" i="6"/>
  <c r="R119" i="6"/>
  <c r="P119" i="6"/>
  <c r="BI115" i="6"/>
  <c r="BH115" i="6"/>
  <c r="BF115" i="6"/>
  <c r="BE115" i="6"/>
  <c r="T115" i="6"/>
  <c r="R115" i="6"/>
  <c r="P115" i="6"/>
  <c r="BI113" i="6"/>
  <c r="BH113" i="6"/>
  <c r="BF113" i="6"/>
  <c r="BE113" i="6"/>
  <c r="T113" i="6"/>
  <c r="R113" i="6"/>
  <c r="P113" i="6"/>
  <c r="BI109" i="6"/>
  <c r="BH109" i="6"/>
  <c r="BF109" i="6"/>
  <c r="BE109" i="6"/>
  <c r="T109" i="6"/>
  <c r="R109" i="6"/>
  <c r="P109" i="6"/>
  <c r="BI107" i="6"/>
  <c r="BH107" i="6"/>
  <c r="BF107" i="6"/>
  <c r="BE107" i="6"/>
  <c r="T107" i="6"/>
  <c r="R107" i="6"/>
  <c r="P107" i="6"/>
  <c r="BI97" i="6"/>
  <c r="BH97" i="6"/>
  <c r="BF97" i="6"/>
  <c r="BE97" i="6"/>
  <c r="T97" i="6"/>
  <c r="R97" i="6"/>
  <c r="P97" i="6"/>
  <c r="BI93" i="6"/>
  <c r="BH93" i="6"/>
  <c r="BF93" i="6"/>
  <c r="BE93" i="6"/>
  <c r="T93" i="6"/>
  <c r="R93" i="6"/>
  <c r="P93" i="6"/>
  <c r="BI89" i="6"/>
  <c r="BH89" i="6"/>
  <c r="BF89" i="6"/>
  <c r="BE89" i="6"/>
  <c r="T89" i="6"/>
  <c r="R89" i="6"/>
  <c r="P89" i="6"/>
  <c r="F81" i="6"/>
  <c r="E79" i="6"/>
  <c r="F52" i="6"/>
  <c r="E50" i="6"/>
  <c r="J24" i="6"/>
  <c r="E24" i="6"/>
  <c r="J55" i="6"/>
  <c r="J23" i="6"/>
  <c r="J21" i="6"/>
  <c r="E21" i="6"/>
  <c r="J54" i="6"/>
  <c r="J20" i="6"/>
  <c r="J18" i="6"/>
  <c r="E18" i="6"/>
  <c r="F84" i="6"/>
  <c r="J17" i="6"/>
  <c r="J15" i="6"/>
  <c r="E15" i="6"/>
  <c r="F83" i="6"/>
  <c r="J14" i="6"/>
  <c r="J12" i="6"/>
  <c r="J52" i="6"/>
  <c r="E7" i="6"/>
  <c r="E48" i="6" s="1"/>
  <c r="J37" i="5"/>
  <c r="J36" i="5"/>
  <c r="AY58" i="1"/>
  <c r="J35" i="5"/>
  <c r="AX58" i="1"/>
  <c r="BI124" i="5"/>
  <c r="BH124" i="5"/>
  <c r="BF124" i="5"/>
  <c r="BE124" i="5"/>
  <c r="T124" i="5"/>
  <c r="R124" i="5"/>
  <c r="P124" i="5"/>
  <c r="BI120" i="5"/>
  <c r="BH120" i="5"/>
  <c r="BF120" i="5"/>
  <c r="BE120" i="5"/>
  <c r="T120" i="5"/>
  <c r="R120" i="5"/>
  <c r="P120" i="5"/>
  <c r="BI115" i="5"/>
  <c r="BH115" i="5"/>
  <c r="BF115" i="5"/>
  <c r="BE115" i="5"/>
  <c r="T115" i="5"/>
  <c r="R115" i="5"/>
  <c r="P115" i="5"/>
  <c r="BI111" i="5"/>
  <c r="BH111" i="5"/>
  <c r="BF111" i="5"/>
  <c r="BE111" i="5"/>
  <c r="T111" i="5"/>
  <c r="R111" i="5"/>
  <c r="P111" i="5"/>
  <c r="BI109" i="5"/>
  <c r="BH109" i="5"/>
  <c r="BF109" i="5"/>
  <c r="BE109" i="5"/>
  <c r="T109" i="5"/>
  <c r="R109" i="5"/>
  <c r="P109" i="5"/>
  <c r="BI105" i="5"/>
  <c r="BH105" i="5"/>
  <c r="BF105" i="5"/>
  <c r="BE105" i="5"/>
  <c r="T105" i="5"/>
  <c r="R105" i="5"/>
  <c r="P105" i="5"/>
  <c r="BI101" i="5"/>
  <c r="BH101" i="5"/>
  <c r="BF101" i="5"/>
  <c r="BE101" i="5"/>
  <c r="T101" i="5"/>
  <c r="R101" i="5"/>
  <c r="P101" i="5"/>
  <c r="BI97" i="5"/>
  <c r="BH97" i="5"/>
  <c r="BF97" i="5"/>
  <c r="BE97" i="5"/>
  <c r="T97" i="5"/>
  <c r="R97" i="5"/>
  <c r="P97" i="5"/>
  <c r="BI92" i="5"/>
  <c r="BH92" i="5"/>
  <c r="BF92" i="5"/>
  <c r="BE92" i="5"/>
  <c r="T92" i="5"/>
  <c r="R92" i="5"/>
  <c r="P92" i="5"/>
  <c r="BI88" i="5"/>
  <c r="BH88" i="5"/>
  <c r="BF88" i="5"/>
  <c r="BE88" i="5"/>
  <c r="T88" i="5"/>
  <c r="R88" i="5"/>
  <c r="P88" i="5"/>
  <c r="BI84" i="5"/>
  <c r="BH84" i="5"/>
  <c r="BF84" i="5"/>
  <c r="BE84" i="5"/>
  <c r="T84" i="5"/>
  <c r="R84" i="5"/>
  <c r="P84" i="5"/>
  <c r="F76" i="5"/>
  <c r="E74" i="5"/>
  <c r="F52" i="5"/>
  <c r="E50" i="5"/>
  <c r="J24" i="5"/>
  <c r="E24" i="5"/>
  <c r="J79" i="5"/>
  <c r="J23" i="5"/>
  <c r="J21" i="5"/>
  <c r="E21" i="5"/>
  <c r="J54" i="5"/>
  <c r="J20" i="5"/>
  <c r="J18" i="5"/>
  <c r="E18" i="5"/>
  <c r="F79" i="5" s="1"/>
  <c r="J17" i="5"/>
  <c r="J15" i="5"/>
  <c r="E15" i="5"/>
  <c r="F78" i="5"/>
  <c r="J14" i="5"/>
  <c r="J12" i="5"/>
  <c r="J76" i="5" s="1"/>
  <c r="E7" i="5"/>
  <c r="E72" i="5"/>
  <c r="J37" i="4"/>
  <c r="J36" i="4"/>
  <c r="AY57" i="1" s="1"/>
  <c r="J35" i="4"/>
  <c r="AX57" i="1"/>
  <c r="BI162" i="4"/>
  <c r="BH162" i="4"/>
  <c r="BF162" i="4"/>
  <c r="BE162" i="4"/>
  <c r="T162" i="4"/>
  <c r="R162" i="4"/>
  <c r="P162" i="4"/>
  <c r="BI158" i="4"/>
  <c r="BH158" i="4"/>
  <c r="BF158" i="4"/>
  <c r="BE158" i="4"/>
  <c r="T158" i="4"/>
  <c r="R158" i="4"/>
  <c r="P158" i="4"/>
  <c r="BI153" i="4"/>
  <c r="BH153" i="4"/>
  <c r="BF153" i="4"/>
  <c r="BE153" i="4"/>
  <c r="T153" i="4"/>
  <c r="T152" i="4"/>
  <c r="R153" i="4"/>
  <c r="R152" i="4" s="1"/>
  <c r="P153" i="4"/>
  <c r="P152" i="4"/>
  <c r="BI148" i="4"/>
  <c r="BH148" i="4"/>
  <c r="BF148" i="4"/>
  <c r="BE148" i="4"/>
  <c r="T148" i="4"/>
  <c r="R148" i="4"/>
  <c r="P148" i="4"/>
  <c r="BI144" i="4"/>
  <c r="BH144" i="4"/>
  <c r="BF144" i="4"/>
  <c r="BE144" i="4"/>
  <c r="T144" i="4"/>
  <c r="R144" i="4"/>
  <c r="P144" i="4"/>
  <c r="BI140" i="4"/>
  <c r="BH140" i="4"/>
  <c r="BF140" i="4"/>
  <c r="BE140" i="4"/>
  <c r="T140" i="4"/>
  <c r="R140" i="4"/>
  <c r="P140" i="4"/>
  <c r="BI136" i="4"/>
  <c r="BH136" i="4"/>
  <c r="BF136" i="4"/>
  <c r="BE136" i="4"/>
  <c r="T136" i="4"/>
  <c r="R136" i="4"/>
  <c r="P136" i="4"/>
  <c r="BI132" i="4"/>
  <c r="BH132" i="4"/>
  <c r="BF132" i="4"/>
  <c r="BE132" i="4"/>
  <c r="T132" i="4"/>
  <c r="R132" i="4"/>
  <c r="P132" i="4"/>
  <c r="BI128" i="4"/>
  <c r="BH128" i="4"/>
  <c r="BF128" i="4"/>
  <c r="BE128" i="4"/>
  <c r="T128" i="4"/>
  <c r="R128" i="4"/>
  <c r="P128" i="4"/>
  <c r="BI124" i="4"/>
  <c r="BH124" i="4"/>
  <c r="BF124" i="4"/>
  <c r="BE124" i="4"/>
  <c r="T124" i="4"/>
  <c r="R124" i="4"/>
  <c r="P124" i="4"/>
  <c r="BI122" i="4"/>
  <c r="BH122" i="4"/>
  <c r="BF122" i="4"/>
  <c r="BE122" i="4"/>
  <c r="T122" i="4"/>
  <c r="R122" i="4"/>
  <c r="P122" i="4"/>
  <c r="BI117" i="4"/>
  <c r="BH117" i="4"/>
  <c r="BF117" i="4"/>
  <c r="BE117" i="4"/>
  <c r="T117" i="4"/>
  <c r="R117" i="4"/>
  <c r="P117" i="4"/>
  <c r="BI113" i="4"/>
  <c r="BH113" i="4"/>
  <c r="BF113" i="4"/>
  <c r="BE113" i="4"/>
  <c r="T113" i="4"/>
  <c r="R113" i="4"/>
  <c r="P113" i="4"/>
  <c r="BI108" i="4"/>
  <c r="BH108" i="4"/>
  <c r="BF108" i="4"/>
  <c r="BE108" i="4"/>
  <c r="T108" i="4"/>
  <c r="R108" i="4"/>
  <c r="P108" i="4"/>
  <c r="BI104" i="4"/>
  <c r="BH104" i="4"/>
  <c r="BF104" i="4"/>
  <c r="BE104" i="4"/>
  <c r="T104" i="4"/>
  <c r="R104" i="4"/>
  <c r="P104" i="4"/>
  <c r="BI99" i="4"/>
  <c r="BH99" i="4"/>
  <c r="BF99" i="4"/>
  <c r="BE99" i="4"/>
  <c r="T99" i="4"/>
  <c r="R99" i="4"/>
  <c r="P99" i="4"/>
  <c r="BI95" i="4"/>
  <c r="BH95" i="4"/>
  <c r="BF95" i="4"/>
  <c r="BE95" i="4"/>
  <c r="T95" i="4"/>
  <c r="R95" i="4"/>
  <c r="P95" i="4"/>
  <c r="BI91" i="4"/>
  <c r="BH91" i="4"/>
  <c r="BF91" i="4"/>
  <c r="BE91" i="4"/>
  <c r="T91" i="4"/>
  <c r="R91" i="4"/>
  <c r="P91" i="4"/>
  <c r="BI87" i="4"/>
  <c r="BH87" i="4"/>
  <c r="BF87" i="4"/>
  <c r="BE87" i="4"/>
  <c r="T87" i="4"/>
  <c r="R87" i="4"/>
  <c r="P87" i="4"/>
  <c r="F79" i="4"/>
  <c r="E77" i="4"/>
  <c r="F52" i="4"/>
  <c r="E50" i="4"/>
  <c r="J24" i="4"/>
  <c r="E24" i="4"/>
  <c r="J55" i="4"/>
  <c r="J23" i="4"/>
  <c r="J21" i="4"/>
  <c r="E21" i="4"/>
  <c r="J81" i="4" s="1"/>
  <c r="J20" i="4"/>
  <c r="J18" i="4"/>
  <c r="E18" i="4"/>
  <c r="F82" i="4"/>
  <c r="J17" i="4"/>
  <c r="J15" i="4"/>
  <c r="E15" i="4"/>
  <c r="F81" i="4"/>
  <c r="J14" i="4"/>
  <c r="J12" i="4"/>
  <c r="J79" i="4"/>
  <c r="E7" i="4"/>
  <c r="E75" i="4"/>
  <c r="J37" i="3"/>
  <c r="J36" i="3"/>
  <c r="AY56" i="1"/>
  <c r="J35" i="3"/>
  <c r="AX56" i="1"/>
  <c r="BI112" i="3"/>
  <c r="BH112" i="3"/>
  <c r="BF112" i="3"/>
  <c r="BE112" i="3"/>
  <c r="T112" i="3"/>
  <c r="R112" i="3"/>
  <c r="P112" i="3"/>
  <c r="BI108" i="3"/>
  <c r="BH108" i="3"/>
  <c r="BF108" i="3"/>
  <c r="BE108" i="3"/>
  <c r="T108" i="3"/>
  <c r="R108" i="3"/>
  <c r="P108" i="3"/>
  <c r="BI106" i="3"/>
  <c r="BH106" i="3"/>
  <c r="BF106" i="3"/>
  <c r="BE106" i="3"/>
  <c r="T106" i="3"/>
  <c r="R106" i="3"/>
  <c r="P106" i="3"/>
  <c r="BI104" i="3"/>
  <c r="BH104" i="3"/>
  <c r="BF104" i="3"/>
  <c r="BE104" i="3"/>
  <c r="T104" i="3"/>
  <c r="R104" i="3"/>
  <c r="P104" i="3"/>
  <c r="BI100" i="3"/>
  <c r="BH100" i="3"/>
  <c r="BF100" i="3"/>
  <c r="BE100" i="3"/>
  <c r="T100" i="3"/>
  <c r="R100" i="3"/>
  <c r="P100" i="3"/>
  <c r="BI98" i="3"/>
  <c r="BH98" i="3"/>
  <c r="BF98" i="3"/>
  <c r="BE98" i="3"/>
  <c r="T98" i="3"/>
  <c r="R98" i="3"/>
  <c r="P98" i="3"/>
  <c r="BI96" i="3"/>
  <c r="BH96" i="3"/>
  <c r="BF96" i="3"/>
  <c r="BE96" i="3"/>
  <c r="T96" i="3"/>
  <c r="R96" i="3"/>
  <c r="P96" i="3"/>
  <c r="BI92" i="3"/>
  <c r="BH92" i="3"/>
  <c r="BF92" i="3"/>
  <c r="BE92" i="3"/>
  <c r="T92" i="3"/>
  <c r="R92" i="3"/>
  <c r="P92" i="3"/>
  <c r="BI87" i="3"/>
  <c r="BH87" i="3"/>
  <c r="BF87" i="3"/>
  <c r="BE87" i="3"/>
  <c r="T87" i="3"/>
  <c r="R87" i="3"/>
  <c r="P87" i="3"/>
  <c r="BI83" i="3"/>
  <c r="BH83" i="3"/>
  <c r="BF83" i="3"/>
  <c r="BE83" i="3"/>
  <c r="T83" i="3"/>
  <c r="R83" i="3"/>
  <c r="P83" i="3"/>
  <c r="F75" i="3"/>
  <c r="E73" i="3"/>
  <c r="F52" i="3"/>
  <c r="E50" i="3"/>
  <c r="J24" i="3"/>
  <c r="E24" i="3"/>
  <c r="J78" i="3"/>
  <c r="J23" i="3"/>
  <c r="J21" i="3"/>
  <c r="E21" i="3"/>
  <c r="J77" i="3"/>
  <c r="J20" i="3"/>
  <c r="J18" i="3"/>
  <c r="E18" i="3"/>
  <c r="F55" i="3" s="1"/>
  <c r="J17" i="3"/>
  <c r="J15" i="3"/>
  <c r="E15" i="3"/>
  <c r="F77" i="3"/>
  <c r="J14" i="3"/>
  <c r="J12" i="3"/>
  <c r="J52" i="3" s="1"/>
  <c r="E7" i="3"/>
  <c r="E71" i="3"/>
  <c r="J37" i="2"/>
  <c r="J36" i="2"/>
  <c r="AY55" i="1" s="1"/>
  <c r="J35" i="2"/>
  <c r="AX55" i="1"/>
  <c r="BI193" i="2"/>
  <c r="BH193" i="2"/>
  <c r="BF193" i="2"/>
  <c r="BE193" i="2"/>
  <c r="T193" i="2"/>
  <c r="R193" i="2"/>
  <c r="P193" i="2"/>
  <c r="BI189" i="2"/>
  <c r="BH189" i="2"/>
  <c r="BF189" i="2"/>
  <c r="BE189" i="2"/>
  <c r="T189" i="2"/>
  <c r="R189" i="2"/>
  <c r="P189" i="2"/>
  <c r="BI185" i="2"/>
  <c r="BH185" i="2"/>
  <c r="BF185" i="2"/>
  <c r="BE185" i="2"/>
  <c r="T185" i="2"/>
  <c r="R185" i="2"/>
  <c r="P185" i="2"/>
  <c r="BI181" i="2"/>
  <c r="BH181" i="2"/>
  <c r="BF181" i="2"/>
  <c r="BE181" i="2"/>
  <c r="T181" i="2"/>
  <c r="R181" i="2"/>
  <c r="P181" i="2"/>
  <c r="BI177" i="2"/>
  <c r="BH177" i="2"/>
  <c r="BF177" i="2"/>
  <c r="BE177" i="2"/>
  <c r="T177" i="2"/>
  <c r="R177" i="2"/>
  <c r="P177" i="2"/>
  <c r="BI172" i="2"/>
  <c r="BH172" i="2"/>
  <c r="BF172" i="2"/>
  <c r="BE172" i="2"/>
  <c r="T172" i="2"/>
  <c r="R172" i="2"/>
  <c r="P172" i="2"/>
  <c r="BI168" i="2"/>
  <c r="BH168" i="2"/>
  <c r="BF168" i="2"/>
  <c r="BE168" i="2"/>
  <c r="T168" i="2"/>
  <c r="R168" i="2"/>
  <c r="P168" i="2"/>
  <c r="BI164" i="2"/>
  <c r="BH164" i="2"/>
  <c r="BF164" i="2"/>
  <c r="BE164" i="2"/>
  <c r="T164" i="2"/>
  <c r="R164" i="2"/>
  <c r="P164" i="2"/>
  <c r="BI160" i="2"/>
  <c r="BH160" i="2"/>
  <c r="BF160" i="2"/>
  <c r="BE160" i="2"/>
  <c r="T160" i="2"/>
  <c r="R160" i="2"/>
  <c r="P160" i="2"/>
  <c r="BI156" i="2"/>
  <c r="BH156" i="2"/>
  <c r="BF156" i="2"/>
  <c r="BE156" i="2"/>
  <c r="T156" i="2"/>
  <c r="R156" i="2"/>
  <c r="P156" i="2"/>
  <c r="BI152" i="2"/>
  <c r="BH152" i="2"/>
  <c r="BF152" i="2"/>
  <c r="BE152" i="2"/>
  <c r="T152" i="2"/>
  <c r="R152" i="2"/>
  <c r="P152" i="2"/>
  <c r="BI148" i="2"/>
  <c r="BH148" i="2"/>
  <c r="BF148" i="2"/>
  <c r="BE148" i="2"/>
  <c r="T148" i="2"/>
  <c r="R148" i="2"/>
  <c r="P148" i="2"/>
  <c r="BI143" i="2"/>
  <c r="BH143" i="2"/>
  <c r="BF143" i="2"/>
  <c r="BE143" i="2"/>
  <c r="T143" i="2"/>
  <c r="R143" i="2"/>
  <c r="P143" i="2"/>
  <c r="BI139" i="2"/>
  <c r="BH139" i="2"/>
  <c r="BF139" i="2"/>
  <c r="BE139" i="2"/>
  <c r="T139" i="2"/>
  <c r="R139" i="2"/>
  <c r="P139" i="2"/>
  <c r="BI137" i="2"/>
  <c r="BH137" i="2"/>
  <c r="BF137" i="2"/>
  <c r="BE137" i="2"/>
  <c r="T137" i="2"/>
  <c r="R137" i="2"/>
  <c r="P137" i="2"/>
  <c r="BI135" i="2"/>
  <c r="BH135" i="2"/>
  <c r="BF135" i="2"/>
  <c r="BE135" i="2"/>
  <c r="T135" i="2"/>
  <c r="R135" i="2"/>
  <c r="P135" i="2"/>
  <c r="BI133" i="2"/>
  <c r="BH133" i="2"/>
  <c r="BF133" i="2"/>
  <c r="BE133" i="2"/>
  <c r="T133" i="2"/>
  <c r="R133" i="2"/>
  <c r="P133" i="2"/>
  <c r="BI131" i="2"/>
  <c r="BH131" i="2"/>
  <c r="BF131" i="2"/>
  <c r="BE131" i="2"/>
  <c r="T131" i="2"/>
  <c r="R131" i="2"/>
  <c r="P131" i="2"/>
  <c r="BI129" i="2"/>
  <c r="BH129" i="2"/>
  <c r="BF129" i="2"/>
  <c r="BE129" i="2"/>
  <c r="T129" i="2"/>
  <c r="R129" i="2"/>
  <c r="P129" i="2"/>
  <c r="BI124" i="2"/>
  <c r="BH124" i="2"/>
  <c r="BF124" i="2"/>
  <c r="BE124" i="2"/>
  <c r="T124" i="2"/>
  <c r="R124" i="2"/>
  <c r="P124" i="2"/>
  <c r="BI120" i="2"/>
  <c r="BH120" i="2"/>
  <c r="BF120" i="2"/>
  <c r="BE120" i="2"/>
  <c r="T120" i="2"/>
  <c r="R120" i="2"/>
  <c r="P120" i="2"/>
  <c r="BI115" i="2"/>
  <c r="BH115" i="2"/>
  <c r="BF115" i="2"/>
  <c r="BE115" i="2"/>
  <c r="T115" i="2"/>
  <c r="R115" i="2"/>
  <c r="P115" i="2"/>
  <c r="BI111" i="2"/>
  <c r="BH111" i="2"/>
  <c r="BF111" i="2"/>
  <c r="BE111" i="2"/>
  <c r="T111" i="2"/>
  <c r="R111" i="2"/>
  <c r="P111" i="2"/>
  <c r="BI107" i="2"/>
  <c r="BH107" i="2"/>
  <c r="BF107" i="2"/>
  <c r="BE107" i="2"/>
  <c r="T107" i="2"/>
  <c r="R107" i="2"/>
  <c r="P107" i="2"/>
  <c r="BI103" i="2"/>
  <c r="BH103" i="2"/>
  <c r="BF103" i="2"/>
  <c r="BE103" i="2"/>
  <c r="T103" i="2"/>
  <c r="R103" i="2"/>
  <c r="P103" i="2"/>
  <c r="BI101" i="2"/>
  <c r="BH101" i="2"/>
  <c r="BF101" i="2"/>
  <c r="BE101" i="2"/>
  <c r="T101" i="2"/>
  <c r="R101" i="2"/>
  <c r="P101" i="2"/>
  <c r="BI99" i="2"/>
  <c r="BH99" i="2"/>
  <c r="BF99" i="2"/>
  <c r="BE99" i="2"/>
  <c r="T99" i="2"/>
  <c r="R99" i="2"/>
  <c r="P99" i="2"/>
  <c r="BI95" i="2"/>
  <c r="BH95" i="2"/>
  <c r="BF95" i="2"/>
  <c r="BE95" i="2"/>
  <c r="T95" i="2"/>
  <c r="R95" i="2"/>
  <c r="P95" i="2"/>
  <c r="BI90" i="2"/>
  <c r="BH90" i="2"/>
  <c r="BF90" i="2"/>
  <c r="BE90" i="2"/>
  <c r="T90" i="2"/>
  <c r="R90" i="2"/>
  <c r="P90" i="2"/>
  <c r="BI85" i="2"/>
  <c r="BH85" i="2"/>
  <c r="BF85" i="2"/>
  <c r="BE85" i="2"/>
  <c r="T85" i="2"/>
  <c r="T84" i="2" s="1"/>
  <c r="R85" i="2"/>
  <c r="R84" i="2"/>
  <c r="P85" i="2"/>
  <c r="P84" i="2"/>
  <c r="F77" i="2"/>
  <c r="E75" i="2"/>
  <c r="F52" i="2"/>
  <c r="E50" i="2"/>
  <c r="J24" i="2"/>
  <c r="E24" i="2"/>
  <c r="J80" i="2"/>
  <c r="J23" i="2"/>
  <c r="J21" i="2"/>
  <c r="E21" i="2"/>
  <c r="J79" i="2"/>
  <c r="J20" i="2"/>
  <c r="J18" i="2"/>
  <c r="E18" i="2"/>
  <c r="F55" i="2"/>
  <c r="J17" i="2"/>
  <c r="J15" i="2"/>
  <c r="E15" i="2"/>
  <c r="F79" i="2"/>
  <c r="J14" i="2"/>
  <c r="J12" i="2"/>
  <c r="J77" i="2"/>
  <c r="E7" i="2"/>
  <c r="E48" i="2"/>
  <c r="L50" i="1"/>
  <c r="AM50" i="1"/>
  <c r="AM49" i="1"/>
  <c r="L49" i="1"/>
  <c r="AM47" i="1"/>
  <c r="L47" i="1"/>
  <c r="L45" i="1"/>
  <c r="L44" i="1"/>
  <c r="J85" i="2"/>
  <c r="BK117" i="4"/>
  <c r="BK133" i="6"/>
  <c r="J298" i="7"/>
  <c r="J205" i="7"/>
  <c r="BK376" i="8"/>
  <c r="BK437" i="8"/>
  <c r="BK183" i="8"/>
  <c r="BK242" i="8"/>
  <c r="BK358" i="8"/>
  <c r="BK143" i="8"/>
  <c r="BK136" i="9"/>
  <c r="BK176" i="10"/>
  <c r="J103" i="2"/>
  <c r="BK146" i="6"/>
  <c r="J204" i="8"/>
  <c r="BK393" i="8"/>
  <c r="BK274" i="8"/>
  <c r="J131" i="8"/>
  <c r="J97" i="9"/>
  <c r="BK424" i="8"/>
  <c r="BK470" i="8"/>
  <c r="BK200" i="8"/>
  <c r="J160" i="8"/>
  <c r="J183" i="8"/>
  <c r="BK132" i="10"/>
  <c r="BK113" i="10"/>
  <c r="J155" i="6"/>
  <c r="BK331" i="7"/>
  <c r="J92" i="7"/>
  <c r="J213" i="7"/>
  <c r="BK355" i="8"/>
  <c r="J366" i="8"/>
  <c r="J186" i="8"/>
  <c r="J294" i="8"/>
  <c r="J355" i="8"/>
  <c r="BK84" i="9"/>
  <c r="BK95" i="9"/>
  <c r="BK156" i="10"/>
  <c r="BK107" i="2"/>
  <c r="J168" i="2"/>
  <c r="J124" i="2"/>
  <c r="BK113" i="4"/>
  <c r="BK184" i="6"/>
  <c r="BK151" i="6"/>
  <c r="BK339" i="7"/>
  <c r="BK201" i="7"/>
  <c r="BK279" i="8"/>
  <c r="J451" i="8"/>
  <c r="BK141" i="8"/>
  <c r="BK299" i="8"/>
  <c r="J369" i="8"/>
  <c r="BK140" i="9"/>
  <c r="BK97" i="9"/>
  <c r="J160" i="10"/>
  <c r="J135" i="2"/>
  <c r="BK225" i="6"/>
  <c r="BK291" i="8"/>
  <c r="J176" i="10"/>
  <c r="BK124" i="4"/>
  <c r="J217" i="7"/>
  <c r="BK434" i="8"/>
  <c r="J334" i="8"/>
  <c r="BK93" i="9"/>
  <c r="BK115" i="2"/>
  <c r="J105" i="5"/>
  <c r="BK326" i="7"/>
  <c r="BK257" i="8"/>
  <c r="J291" i="8"/>
  <c r="J174" i="10"/>
  <c r="BK108" i="7"/>
  <c r="J250" i="8"/>
  <c r="BK166" i="10"/>
  <c r="BK135" i="2"/>
  <c r="J140" i="4"/>
  <c r="BK223" i="6"/>
  <c r="J322" i="7"/>
  <c r="J454" i="8"/>
  <c r="J257" i="8"/>
  <c r="BK109" i="8"/>
  <c r="BK146" i="9"/>
  <c r="J148" i="9"/>
  <c r="BK162" i="10"/>
  <c r="BK109" i="10"/>
  <c r="J98" i="3"/>
  <c r="J273" i="7"/>
  <c r="J113" i="6"/>
  <c r="J447" i="8"/>
  <c r="J114" i="9"/>
  <c r="BK144" i="10"/>
  <c r="J343" i="7"/>
  <c r="BK247" i="8"/>
  <c r="BK148" i="2"/>
  <c r="BK97" i="5"/>
  <c r="J311" i="7"/>
  <c r="BK317" i="8"/>
  <c r="BK371" i="8"/>
  <c r="BK86" i="10"/>
  <c r="BK217" i="6"/>
  <c r="BK294" i="7"/>
  <c r="J283" i="8"/>
  <c r="BK457" i="8"/>
  <c r="J118" i="9"/>
  <c r="J156" i="10"/>
  <c r="J104" i="3"/>
  <c r="BK219" i="6"/>
  <c r="BK288" i="7"/>
  <c r="J96" i="7"/>
  <c r="BK163" i="8"/>
  <c r="BK134" i="9"/>
  <c r="BK144" i="4"/>
  <c r="BK298" i="7"/>
  <c r="J222" i="7"/>
  <c r="J315" i="7"/>
  <c r="BK301" i="8"/>
  <c r="J430" i="8"/>
  <c r="J200" i="8"/>
  <c r="J457" i="8"/>
  <c r="J120" i="9"/>
  <c r="J88" i="9"/>
  <c r="J178" i="10"/>
  <c r="J193" i="2"/>
  <c r="J144" i="4"/>
  <c r="J142" i="6"/>
  <c r="BK166" i="7"/>
  <c r="BK92" i="7"/>
  <c r="BK217" i="7"/>
  <c r="J245" i="8"/>
  <c r="BK430" i="8"/>
  <c r="J206" i="8"/>
  <c r="BK454" i="8"/>
  <c r="BK112" i="9"/>
  <c r="J90" i="10"/>
  <c r="J95" i="10"/>
  <c r="BK87" i="3"/>
  <c r="J122" i="4"/>
  <c r="J225" i="6"/>
  <c r="J232" i="6"/>
  <c r="J268" i="7"/>
  <c r="J102" i="7"/>
  <c r="J175" i="7"/>
  <c r="J307" i="7"/>
  <c r="J229" i="8"/>
  <c r="J304" i="8"/>
  <c r="BK133" i="8"/>
  <c r="BK215" i="8"/>
  <c r="BK86" i="9"/>
  <c r="J150" i="10"/>
  <c r="J152" i="2"/>
  <c r="BK84" i="5"/>
  <c r="BK176" i="6"/>
  <c r="BK180" i="7"/>
  <c r="J444" i="8"/>
  <c r="BK172" i="8"/>
  <c r="J170" i="10"/>
  <c r="J133" i="2"/>
  <c r="J223" i="6"/>
  <c r="BK343" i="7"/>
  <c r="BK444" i="8"/>
  <c r="BK123" i="8"/>
  <c r="BK90" i="10"/>
  <c r="BK137" i="2"/>
  <c r="BK209" i="6"/>
  <c r="J89" i="6"/>
  <c r="BK209" i="7"/>
  <c r="J344" i="8"/>
  <c r="J193" i="8"/>
  <c r="BK158" i="10"/>
  <c r="BK232" i="6"/>
  <c r="J358" i="8"/>
  <c r="J437" i="8"/>
  <c r="J134" i="9"/>
  <c r="BK83" i="3"/>
  <c r="J229" i="6"/>
  <c r="J119" i="7"/>
  <c r="J403" i="8"/>
  <c r="BK128" i="9"/>
  <c r="BK108" i="4"/>
  <c r="J201" i="6"/>
  <c r="BK345" i="7"/>
  <c r="J209" i="8"/>
  <c r="BK245" i="8"/>
  <c r="J152" i="10"/>
  <c r="BK139" i="2"/>
  <c r="BK111" i="5"/>
  <c r="BK162" i="7"/>
  <c r="J371" i="8"/>
  <c r="J105" i="9"/>
  <c r="J88" i="10"/>
  <c r="J115" i="5"/>
  <c r="BK89" i="6"/>
  <c r="J201" i="7"/>
  <c r="BK205" i="7"/>
  <c r="BK349" i="7"/>
  <c r="BK197" i="8"/>
  <c r="BK189" i="8"/>
  <c r="J347" i="8"/>
  <c r="BK108" i="9"/>
  <c r="BK170" i="10"/>
  <c r="J96" i="3"/>
  <c r="BK105" i="5"/>
  <c r="J217" i="6"/>
  <c r="BK131" i="7"/>
  <c r="J123" i="8"/>
  <c r="J223" i="8"/>
  <c r="BK131" i="8"/>
  <c r="BK144" i="9"/>
  <c r="J138" i="10"/>
  <c r="BK99" i="10"/>
  <c r="J117" i="10"/>
  <c r="J162" i="4"/>
  <c r="BK109" i="5"/>
  <c r="J191" i="6"/>
  <c r="BK192" i="7"/>
  <c r="BK243" i="7"/>
  <c r="BK286" i="8"/>
  <c r="BK369" i="8"/>
  <c r="BK169" i="8"/>
  <c r="J114" i="8"/>
  <c r="BK142" i="9"/>
  <c r="J99" i="10"/>
  <c r="J185" i="2"/>
  <c r="BK95" i="4"/>
  <c r="J107" i="6"/>
  <c r="BK127" i="7"/>
  <c r="BK158" i="8"/>
  <c r="BK350" i="8"/>
  <c r="J97" i="10"/>
  <c r="J111" i="2"/>
  <c r="J90" i="2"/>
  <c r="BK199" i="6"/>
  <c r="BK157" i="7"/>
  <c r="J152" i="8"/>
  <c r="BK366" i="8"/>
  <c r="BK136" i="8"/>
  <c r="J84" i="9"/>
  <c r="BK123" i="10"/>
  <c r="J121" i="10"/>
  <c r="BK132" i="4"/>
  <c r="J192" i="7"/>
  <c r="J129" i="2"/>
  <c r="J120" i="5"/>
  <c r="BK97" i="6"/>
  <c r="BK408" i="8"/>
  <c r="J212" i="8"/>
  <c r="BK103" i="9"/>
  <c r="BK136" i="10"/>
  <c r="BK311" i="7"/>
  <c r="BK177" i="8"/>
  <c r="BK307" i="8"/>
  <c r="J279" i="8"/>
  <c r="J307" i="8"/>
  <c r="BK142" i="10"/>
  <c r="BK130" i="10"/>
  <c r="BK461" i="8"/>
  <c r="BK362" i="8"/>
  <c r="BK120" i="8"/>
  <c r="J317" i="8"/>
  <c r="J133" i="8"/>
  <c r="BK124" i="9"/>
  <c r="J113" i="10"/>
  <c r="BK119" i="10"/>
  <c r="BK164" i="2"/>
  <c r="BK90" i="2"/>
  <c r="J83" i="3"/>
  <c r="J111" i="5"/>
  <c r="BK142" i="6"/>
  <c r="J115" i="6"/>
  <c r="J230" i="7"/>
  <c r="BK235" i="7"/>
  <c r="J98" i="7"/>
  <c r="J180" i="8"/>
  <c r="BK111" i="8"/>
  <c r="BK418" i="8"/>
  <c r="BK314" i="8"/>
  <c r="J86" i="9"/>
  <c r="BK121" i="10"/>
  <c r="BK126" i="10"/>
  <c r="BK111" i="2"/>
  <c r="BK211" i="6"/>
  <c r="J166" i="7"/>
  <c r="J470" i="8"/>
  <c r="J189" i="8"/>
  <c r="J166" i="10"/>
  <c r="J101" i="5"/>
  <c r="J112" i="7"/>
  <c r="J232" i="8"/>
  <c r="J130" i="9"/>
  <c r="J128" i="10"/>
  <c r="J91" i="4"/>
  <c r="BK335" i="7"/>
  <c r="J162" i="7"/>
  <c r="BK259" i="8"/>
  <c r="BK152" i="8"/>
  <c r="J101" i="9"/>
  <c r="J130" i="10"/>
  <c r="J142" i="10"/>
  <c r="BK87" i="4"/>
  <c r="BK109" i="6"/>
  <c r="BK263" i="7"/>
  <c r="J424" i="8"/>
  <c r="BK344" i="8"/>
  <c r="J168" i="10"/>
  <c r="BK85" i="2"/>
  <c r="BK108" i="3"/>
  <c r="J136" i="4"/>
  <c r="BK163" i="6"/>
  <c r="BK268" i="7"/>
  <c r="BK254" i="8"/>
  <c r="J296" i="8"/>
  <c r="BK304" i="8"/>
  <c r="BK122" i="9"/>
  <c r="J111" i="10"/>
  <c r="BK174" i="10"/>
  <c r="J143" i="2"/>
  <c r="J163" i="6"/>
  <c r="J160" i="2"/>
  <c r="BK213" i="6"/>
  <c r="BK222" i="7"/>
  <c r="J259" i="8"/>
  <c r="BK130" i="9"/>
  <c r="BK205" i="6"/>
  <c r="BK264" i="8"/>
  <c r="BK396" i="8"/>
  <c r="J153" i="4"/>
  <c r="J226" i="7"/>
  <c r="BK447" i="8"/>
  <c r="J141" i="8"/>
  <c r="J99" i="2"/>
  <c r="BK226" i="7"/>
  <c r="J238" i="8"/>
  <c r="J267" i="8"/>
  <c r="J134" i="10"/>
  <c r="BK158" i="4"/>
  <c r="BK273" i="7"/>
  <c r="BK146" i="8"/>
  <c r="J383" i="8"/>
  <c r="BK168" i="10"/>
  <c r="BK125" i="6"/>
  <c r="BK276" i="8"/>
  <c r="BK148" i="9"/>
  <c r="BK185" i="2"/>
  <c r="BK168" i="2"/>
  <c r="J128" i="4"/>
  <c r="J108" i="7"/>
  <c r="J220" i="8"/>
  <c r="J117" i="8"/>
  <c r="J99" i="9"/>
  <c r="BK97" i="10"/>
  <c r="BK129" i="2"/>
  <c r="J205" i="6"/>
  <c r="J145" i="7"/>
  <c r="J100" i="3"/>
  <c r="BK99" i="4"/>
  <c r="BK119" i="6"/>
  <c r="J153" i="7"/>
  <c r="BK317" i="7"/>
  <c r="J242" i="8"/>
  <c r="BK386" i="8"/>
  <c r="J393" i="8"/>
  <c r="BK106" i="8"/>
  <c r="BK103" i="8"/>
  <c r="BK101" i="9"/>
  <c r="BK111" i="10"/>
  <c r="BK106" i="3"/>
  <c r="BK137" i="7"/>
  <c r="J396" i="8"/>
  <c r="J413" i="8"/>
  <c r="J93" i="9"/>
  <c r="J103" i="9"/>
  <c r="BK103" i="2"/>
  <c r="J108" i="3"/>
  <c r="BK153" i="4"/>
  <c r="BK201" i="6"/>
  <c r="J243" i="7"/>
  <c r="J131" i="7"/>
  <c r="BK204" i="8"/>
  <c r="J270" i="8"/>
  <c r="BK403" i="8"/>
  <c r="BK148" i="10"/>
  <c r="BK152" i="10"/>
  <c r="J87" i="3"/>
  <c r="BK101" i="5"/>
  <c r="BK168" i="6"/>
  <c r="BK307" i="7"/>
  <c r="BK112" i="7"/>
  <c r="BK166" i="8"/>
  <c r="BK334" i="8"/>
  <c r="J120" i="8"/>
  <c r="J166" i="8"/>
  <c r="J376" i="8"/>
  <c r="BK116" i="9"/>
  <c r="J144" i="9"/>
  <c r="BK150" i="10"/>
  <c r="J115" i="2"/>
  <c r="J177" i="2"/>
  <c r="BK98" i="3"/>
  <c r="J113" i="4"/>
  <c r="BK121" i="6"/>
  <c r="J133" i="6"/>
  <c r="J317" i="7"/>
  <c r="BK170" i="7"/>
  <c r="J400" i="8"/>
  <c r="BK267" i="8"/>
  <c r="J441" i="8"/>
  <c r="BK250" i="8"/>
  <c r="J108" i="9"/>
  <c r="J132" i="10"/>
  <c r="J123" i="10"/>
  <c r="J137" i="2"/>
  <c r="J109" i="5"/>
  <c r="J326" i="8"/>
  <c r="BK319" i="8"/>
  <c r="J136" i="10"/>
  <c r="BK92" i="3"/>
  <c r="BK251" i="7"/>
  <c r="J254" i="7"/>
  <c r="J92" i="3"/>
  <c r="BK379" i="8"/>
  <c r="J122" i="9"/>
  <c r="J95" i="2"/>
  <c r="J120" i="2"/>
  <c r="J168" i="6"/>
  <c r="J170" i="7"/>
  <c r="BK421" i="8"/>
  <c r="J138" i="8"/>
  <c r="BK347" i="8"/>
  <c r="J138" i="9"/>
  <c r="J109" i="10"/>
  <c r="BK193" i="2"/>
  <c r="BK159" i="6"/>
  <c r="J133" i="7"/>
  <c r="BK100" i="3"/>
  <c r="J331" i="7"/>
  <c r="BK238" i="8"/>
  <c r="BK220" i="8"/>
  <c r="J177" i="8"/>
  <c r="J116" i="9"/>
  <c r="J144" i="10"/>
  <c r="J88" i="5"/>
  <c r="BK467" i="8"/>
  <c r="J254" i="8"/>
  <c r="BK229" i="8"/>
  <c r="J112" i="9"/>
  <c r="J189" i="2"/>
  <c r="BK101" i="2"/>
  <c r="J95" i="4"/>
  <c r="J159" i="6"/>
  <c r="BK141" i="7"/>
  <c r="BK441" i="8"/>
  <c r="BK427" i="8"/>
  <c r="BK451" i="8"/>
  <c r="BK117" i="10"/>
  <c r="BK128" i="4"/>
  <c r="BK155" i="6"/>
  <c r="J239" i="7"/>
  <c r="BK464" i="8"/>
  <c r="J427" i="8"/>
  <c r="J215" i="8"/>
  <c r="BK101" i="8"/>
  <c r="BK164" i="10"/>
  <c r="BK88" i="10"/>
  <c r="BK156" i="2"/>
  <c r="J139" i="2"/>
  <c r="BK122" i="4"/>
  <c r="BK92" i="5"/>
  <c r="J146" i="6"/>
  <c r="J294" i="7"/>
  <c r="J180" i="7"/>
  <c r="J136" i="8"/>
  <c r="J379" i="8"/>
  <c r="BK270" i="8"/>
  <c r="J109" i="8"/>
  <c r="BK138" i="9"/>
  <c r="J92" i="10"/>
  <c r="J101" i="10"/>
  <c r="BK104" i="3"/>
  <c r="BK115" i="6"/>
  <c r="J276" i="8"/>
  <c r="BK92" i="10"/>
  <c r="BK140" i="4"/>
  <c r="BK315" i="7"/>
  <c r="BK278" i="7"/>
  <c r="BK226" i="8"/>
  <c r="BK172" i="10"/>
  <c r="J418" i="8"/>
  <c r="J155" i="8"/>
  <c r="J164" i="10"/>
  <c r="J211" i="6"/>
  <c r="BK213" i="7"/>
  <c r="BK223" i="8"/>
  <c r="BK105" i="9"/>
  <c r="J107" i="2"/>
  <c r="J92" i="5"/>
  <c r="J345" i="7"/>
  <c r="J100" i="7"/>
  <c r="BK186" i="8"/>
  <c r="J172" i="8"/>
  <c r="BK132" i="9"/>
  <c r="J172" i="10"/>
  <c r="J101" i="2"/>
  <c r="J158" i="4"/>
  <c r="BK113" i="6"/>
  <c r="BK189" i="2"/>
  <c r="J128" i="6"/>
  <c r="J146" i="8"/>
  <c r="J324" i="8"/>
  <c r="J126" i="10"/>
  <c r="BK133" i="7"/>
  <c r="J148" i="8"/>
  <c r="J164" i="2"/>
  <c r="J99" i="4"/>
  <c r="J121" i="6"/>
  <c r="J88" i="7"/>
  <c r="J286" i="8"/>
  <c r="BK160" i="10"/>
  <c r="BK136" i="4"/>
  <c r="J299" i="8"/>
  <c r="BK324" i="8"/>
  <c r="BK160" i="8"/>
  <c r="BK181" i="2"/>
  <c r="J209" i="6"/>
  <c r="J283" i="7"/>
  <c r="BK289" i="8"/>
  <c r="J247" i="8"/>
  <c r="J169" i="8"/>
  <c r="J181" i="2"/>
  <c r="J125" i="6"/>
  <c r="BK123" i="7"/>
  <c r="J163" i="8"/>
  <c r="BK101" i="10"/>
  <c r="J104" i="4"/>
  <c r="J123" i="7"/>
  <c r="BK119" i="7"/>
  <c r="BK339" i="8"/>
  <c r="BK110" i="9"/>
  <c r="J158" i="10"/>
  <c r="BK88" i="5"/>
  <c r="J184" i="6"/>
  <c r="J288" i="7"/>
  <c r="BK296" i="8"/>
  <c r="BK294" i="8"/>
  <c r="BK118" i="9"/>
  <c r="BK126" i="9"/>
  <c r="J115" i="10"/>
  <c r="BK96" i="3"/>
  <c r="J213" i="6"/>
  <c r="J109" i="6"/>
  <c r="BK230" i="7"/>
  <c r="J388" i="8"/>
  <c r="J132" i="9"/>
  <c r="BK152" i="2"/>
  <c r="BK95" i="2"/>
  <c r="J112" i="3"/>
  <c r="BK124" i="5"/>
  <c r="BK322" i="7"/>
  <c r="J141" i="7"/>
  <c r="BK155" i="8"/>
  <c r="BK107" i="6"/>
  <c r="J391" i="8"/>
  <c r="BK134" i="10"/>
  <c r="BK193" i="8"/>
  <c r="BK162" i="4"/>
  <c r="BK102" i="7"/>
  <c r="BK383" i="8"/>
  <c r="BK254" i="7"/>
  <c r="BK310" i="8"/>
  <c r="J142" i="9"/>
  <c r="J97" i="6"/>
  <c r="J209" i="7"/>
  <c r="J226" i="8"/>
  <c r="BK95" i="10"/>
  <c r="BK104" i="4"/>
  <c r="J219" i="6"/>
  <c r="J349" i="7"/>
  <c r="BK128" i="8"/>
  <c r="J126" i="9"/>
  <c r="J86" i="10"/>
  <c r="AS54" i="1"/>
  <c r="J314" i="8"/>
  <c r="BK117" i="8"/>
  <c r="J154" i="10"/>
  <c r="J172" i="2"/>
  <c r="J97" i="5"/>
  <c r="J278" i="7"/>
  <c r="BK96" i="7"/>
  <c r="BK413" i="8"/>
  <c r="BK212" i="8"/>
  <c r="J148" i="2"/>
  <c r="J124" i="4"/>
  <c r="BK283" i="7"/>
  <c r="J330" i="8"/>
  <c r="J289" i="8"/>
  <c r="J91" i="9"/>
  <c r="BK154" i="10"/>
  <c r="J124" i="5"/>
  <c r="J235" i="7"/>
  <c r="J467" i="8"/>
  <c r="J319" i="8"/>
  <c r="J264" i="8"/>
  <c r="J146" i="9"/>
  <c r="J156" i="2"/>
  <c r="J131" i="2"/>
  <c r="J108" i="4"/>
  <c r="BK115" i="5"/>
  <c r="BK229" i="6"/>
  <c r="J157" i="7"/>
  <c r="BK98" i="7"/>
  <c r="J143" i="8"/>
  <c r="J421" i="8"/>
  <c r="BK209" i="8"/>
  <c r="J262" i="8"/>
  <c r="J103" i="10"/>
  <c r="BK115" i="10"/>
  <c r="BK124" i="2"/>
  <c r="J106" i="3"/>
  <c r="J84" i="5"/>
  <c r="J203" i="6"/>
  <c r="J258" i="7"/>
  <c r="J464" i="8"/>
  <c r="BK148" i="8"/>
  <c r="J339" i="8"/>
  <c r="BK388" i="8"/>
  <c r="BK180" i="8"/>
  <c r="BK88" i="9"/>
  <c r="BK114" i="9"/>
  <c r="BK106" i="10"/>
  <c r="J162" i="10"/>
  <c r="BK99" i="2"/>
  <c r="BK133" i="2"/>
  <c r="J117" i="4"/>
  <c r="J119" i="6"/>
  <c r="BK128" i="6"/>
  <c r="J248" i="7"/>
  <c r="BK100" i="7"/>
  <c r="J263" i="7"/>
  <c r="J274" i="8"/>
  <c r="J350" i="8"/>
  <c r="J434" i="8"/>
  <c r="J197" i="8"/>
  <c r="BK99" i="9"/>
  <c r="BK128" i="10"/>
  <c r="BK146" i="10"/>
  <c r="BK120" i="2"/>
  <c r="J132" i="4"/>
  <c r="J151" i="6"/>
  <c r="J128" i="8"/>
  <c r="J124" i="9"/>
  <c r="J106" i="10"/>
  <c r="J339" i="7"/>
  <c r="BK138" i="8"/>
  <c r="J301" i="8"/>
  <c r="J158" i="8"/>
  <c r="BK103" i="10"/>
  <c r="BK143" i="2"/>
  <c r="BK148" i="4"/>
  <c r="BK195" i="6"/>
  <c r="BK175" i="7"/>
  <c r="J461" i="8"/>
  <c r="BK232" i="8"/>
  <c r="J310" i="8"/>
  <c r="BK206" i="8"/>
  <c r="BK91" i="9"/>
  <c r="J148" i="10"/>
  <c r="BK177" i="2"/>
  <c r="BK120" i="5"/>
  <c r="BK93" i="6"/>
  <c r="BK330" i="8"/>
  <c r="BK283" i="8"/>
  <c r="BK138" i="10"/>
  <c r="BK248" i="7"/>
  <c r="BK114" i="8"/>
  <c r="J140" i="9"/>
  <c r="BK112" i="3"/>
  <c r="J176" i="6"/>
  <c r="J326" i="7"/>
  <c r="BK262" i="8"/>
  <c r="J95" i="9"/>
  <c r="BK91" i="4"/>
  <c r="BK153" i="7"/>
  <c r="BK326" i="8"/>
  <c r="J101" i="8"/>
  <c r="BK178" i="10"/>
  <c r="BK172" i="2"/>
  <c r="J93" i="6"/>
  <c r="BK239" i="7"/>
  <c r="J137" i="7"/>
  <c r="BK88" i="7"/>
  <c r="J127" i="7"/>
  <c r="BK391" i="8"/>
  <c r="BK400" i="8"/>
  <c r="J408" i="8"/>
  <c r="J111" i="8"/>
  <c r="J136" i="9"/>
  <c r="J140" i="10"/>
  <c r="J146" i="10"/>
  <c r="J148" i="4"/>
  <c r="BK203" i="6"/>
  <c r="J199" i="6"/>
  <c r="BK258" i="7"/>
  <c r="J386" i="8"/>
  <c r="J106" i="8"/>
  <c r="J128" i="9"/>
  <c r="BK120" i="9"/>
  <c r="J119" i="10"/>
  <c r="BK140" i="10"/>
  <c r="BK131" i="2"/>
  <c r="BK191" i="6"/>
  <c r="J251" i="7"/>
  <c r="J335" i="7"/>
  <c r="J103" i="8"/>
  <c r="J110" i="9"/>
  <c r="BK160" i="2"/>
  <c r="J87" i="4"/>
  <c r="J195" i="6"/>
  <c r="BK145" i="7"/>
  <c r="J362" i="8"/>
  <c r="J33" i="2" l="1"/>
  <c r="AV55" i="1" s="1"/>
  <c r="J34" i="2"/>
  <c r="AW55" i="1" s="1"/>
  <c r="F33" i="2"/>
  <c r="AZ55" i="1" s="1"/>
  <c r="F36" i="2"/>
  <c r="F37" i="2"/>
  <c r="BD55" i="1" s="1"/>
  <c r="F34" i="2"/>
  <c r="R103" i="4"/>
  <c r="T86" i="4"/>
  <c r="BK128" i="2"/>
  <c r="J128" i="2" s="1"/>
  <c r="J62" i="2" s="1"/>
  <c r="BK86" i="4"/>
  <c r="J86" i="4" s="1"/>
  <c r="J60" i="4" s="1"/>
  <c r="BK103" i="4"/>
  <c r="J103" i="4"/>
  <c r="J61" i="4" s="1"/>
  <c r="T103" i="4"/>
  <c r="P157" i="4"/>
  <c r="T96" i="5"/>
  <c r="P88" i="6"/>
  <c r="R141" i="6"/>
  <c r="R179" i="7"/>
  <c r="T247" i="7"/>
  <c r="T330" i="7"/>
  <c r="P151" i="8"/>
  <c r="T219" i="8"/>
  <c r="P293" i="8"/>
  <c r="R382" i="8"/>
  <c r="R433" i="8"/>
  <c r="P90" i="9"/>
  <c r="BK176" i="2"/>
  <c r="J176" i="2" s="1"/>
  <c r="J63" i="2" s="1"/>
  <c r="R82" i="3"/>
  <c r="R86" i="4"/>
  <c r="BK112" i="4"/>
  <c r="J112" i="4"/>
  <c r="J62" i="4"/>
  <c r="P96" i="5"/>
  <c r="R88" i="6"/>
  <c r="BK141" i="6"/>
  <c r="J141" i="6"/>
  <c r="J63" i="6" s="1"/>
  <c r="T141" i="6"/>
  <c r="T87" i="7"/>
  <c r="P257" i="7"/>
  <c r="T321" i="7"/>
  <c r="BK100" i="8"/>
  <c r="J100" i="8" s="1"/>
  <c r="J60" i="8" s="1"/>
  <c r="BK208" i="8"/>
  <c r="J208" i="8" s="1"/>
  <c r="J64" i="8" s="1"/>
  <c r="BK293" i="8"/>
  <c r="J293" i="8" s="1"/>
  <c r="J70" i="8" s="1"/>
  <c r="T382" i="8"/>
  <c r="T460" i="8"/>
  <c r="T107" i="9"/>
  <c r="R89" i="2"/>
  <c r="T91" i="3"/>
  <c r="BK121" i="4"/>
  <c r="J121" i="4" s="1"/>
  <c r="J63" i="4" s="1"/>
  <c r="T157" i="4"/>
  <c r="BK119" i="5"/>
  <c r="J119" i="5" s="1"/>
  <c r="J62" i="5" s="1"/>
  <c r="BK88" i="6"/>
  <c r="J88" i="6" s="1"/>
  <c r="J60" i="6" s="1"/>
  <c r="R183" i="6"/>
  <c r="P87" i="7"/>
  <c r="R257" i="7"/>
  <c r="BK241" i="8"/>
  <c r="J241" i="8" s="1"/>
  <c r="J67" i="8" s="1"/>
  <c r="BK399" i="8"/>
  <c r="J399" i="8" s="1"/>
  <c r="J74" i="8" s="1"/>
  <c r="BK460" i="8"/>
  <c r="J460" i="8" s="1"/>
  <c r="J79" i="8" s="1"/>
  <c r="T83" i="9"/>
  <c r="T90" i="9"/>
  <c r="T82" i="9"/>
  <c r="T257" i="7"/>
  <c r="P100" i="8"/>
  <c r="BK219" i="8"/>
  <c r="J219" i="8" s="1"/>
  <c r="J65" i="8" s="1"/>
  <c r="P361" i="8"/>
  <c r="P433" i="8"/>
  <c r="P107" i="9"/>
  <c r="R128" i="2"/>
  <c r="BK91" i="3"/>
  <c r="J91" i="3" s="1"/>
  <c r="J61" i="3" s="1"/>
  <c r="R157" i="4"/>
  <c r="R96" i="5"/>
  <c r="BK179" i="7"/>
  <c r="J179" i="7" s="1"/>
  <c r="J62" i="7" s="1"/>
  <c r="R330" i="7"/>
  <c r="P241" i="8"/>
  <c r="R361" i="8"/>
  <c r="BK433" i="8"/>
  <c r="J433" i="8"/>
  <c r="J75" i="8"/>
  <c r="R107" i="9"/>
  <c r="T128" i="2"/>
  <c r="BK82" i="3"/>
  <c r="J82" i="3" s="1"/>
  <c r="J60" i="3" s="1"/>
  <c r="P121" i="4"/>
  <c r="BK183" i="6"/>
  <c r="J183" i="6" s="1"/>
  <c r="J66" i="6" s="1"/>
  <c r="P219" i="8"/>
  <c r="BK282" i="8"/>
  <c r="J282" i="8" s="1"/>
  <c r="J69" i="8" s="1"/>
  <c r="T361" i="8"/>
  <c r="BK450" i="8"/>
  <c r="J450" i="8" s="1"/>
  <c r="J77" i="8" s="1"/>
  <c r="BK107" i="9"/>
  <c r="J107" i="9" s="1"/>
  <c r="J62" i="9" s="1"/>
  <c r="P89" i="2"/>
  <c r="P86" i="4"/>
  <c r="R121" i="4"/>
  <c r="P83" i="5"/>
  <c r="R119" i="5"/>
  <c r="P141" i="6"/>
  <c r="T150" i="6"/>
  <c r="T179" i="7"/>
  <c r="R321" i="7"/>
  <c r="R208" i="8"/>
  <c r="R293" i="8"/>
  <c r="P440" i="8"/>
  <c r="BK89" i="2"/>
  <c r="J89" i="2" s="1"/>
  <c r="J61" i="2" s="1"/>
  <c r="R176" i="2"/>
  <c r="P82" i="3"/>
  <c r="T112" i="4"/>
  <c r="R83" i="5"/>
  <c r="R82" i="5"/>
  <c r="P119" i="5"/>
  <c r="P183" i="6"/>
  <c r="R87" i="7"/>
  <c r="BK257" i="7"/>
  <c r="J257" i="7" s="1"/>
  <c r="J64" i="7" s="1"/>
  <c r="P330" i="7"/>
  <c r="T100" i="8"/>
  <c r="BK196" i="8"/>
  <c r="J196" i="8" s="1"/>
  <c r="J63" i="8" s="1"/>
  <c r="T208" i="8"/>
  <c r="T282" i="8"/>
  <c r="T313" i="8"/>
  <c r="P399" i="8"/>
  <c r="BK440" i="8"/>
  <c r="J440" i="8" s="1"/>
  <c r="J76" i="8" s="1"/>
  <c r="P460" i="8"/>
  <c r="BK90" i="9"/>
  <c r="P176" i="2"/>
  <c r="T82" i="3"/>
  <c r="T121" i="4"/>
  <c r="T88" i="6"/>
  <c r="P150" i="6"/>
  <c r="BK247" i="7"/>
  <c r="J247" i="7" s="1"/>
  <c r="J63" i="7" s="1"/>
  <c r="P321" i="7"/>
  <c r="T151" i="8"/>
  <c r="R196" i="8"/>
  <c r="R219" i="8"/>
  <c r="BK313" i="8"/>
  <c r="J313" i="8" s="1"/>
  <c r="J71" i="8" s="1"/>
  <c r="BK361" i="8"/>
  <c r="J361" i="8" s="1"/>
  <c r="J72" i="8" s="1"/>
  <c r="P382" i="8"/>
  <c r="R440" i="8"/>
  <c r="P450" i="8"/>
  <c r="P83" i="9"/>
  <c r="P85" i="10"/>
  <c r="R85" i="10"/>
  <c r="P94" i="10"/>
  <c r="BK125" i="10"/>
  <c r="J125" i="10" s="1"/>
  <c r="J64" i="10" s="1"/>
  <c r="T89" i="2"/>
  <c r="R91" i="3"/>
  <c r="R81" i="3"/>
  <c r="P103" i="4"/>
  <c r="BK157" i="4"/>
  <c r="J157" i="4"/>
  <c r="J65" i="4" s="1"/>
  <c r="T83" i="5"/>
  <c r="R150" i="6"/>
  <c r="BK87" i="7"/>
  <c r="J87" i="7" s="1"/>
  <c r="J60" i="7" s="1"/>
  <c r="P247" i="7"/>
  <c r="BK321" i="7"/>
  <c r="J321" i="7" s="1"/>
  <c r="J65" i="7" s="1"/>
  <c r="BK151" i="8"/>
  <c r="J151" i="8" s="1"/>
  <c r="J61" i="8" s="1"/>
  <c r="P196" i="8"/>
  <c r="T293" i="8"/>
  <c r="BK382" i="8"/>
  <c r="J382" i="8"/>
  <c r="J73" i="8" s="1"/>
  <c r="R460" i="8"/>
  <c r="BK83" i="9"/>
  <c r="J83" i="9" s="1"/>
  <c r="J60" i="9" s="1"/>
  <c r="BK85" i="10"/>
  <c r="J85" i="10" s="1"/>
  <c r="J60" i="10" s="1"/>
  <c r="T85" i="10"/>
  <c r="T94" i="10"/>
  <c r="BK108" i="10"/>
  <c r="J108" i="10" s="1"/>
  <c r="J63" i="10" s="1"/>
  <c r="T108" i="10"/>
  <c r="P125" i="10"/>
  <c r="T176" i="2"/>
  <c r="P91" i="3"/>
  <c r="P112" i="4"/>
  <c r="BK96" i="5"/>
  <c r="J96" i="5" s="1"/>
  <c r="J61" i="5" s="1"/>
  <c r="T183" i="6"/>
  <c r="R100" i="8"/>
  <c r="P208" i="8"/>
  <c r="T241" i="8"/>
  <c r="P282" i="8"/>
  <c r="R313" i="8"/>
  <c r="T399" i="8"/>
  <c r="T433" i="8"/>
  <c r="R450" i="8"/>
  <c r="R90" i="9"/>
  <c r="R94" i="10"/>
  <c r="P108" i="10"/>
  <c r="R125" i="10"/>
  <c r="P128" i="2"/>
  <c r="R112" i="4"/>
  <c r="BK83" i="5"/>
  <c r="J83" i="5" s="1"/>
  <c r="J60" i="5" s="1"/>
  <c r="T119" i="5"/>
  <c r="BK150" i="6"/>
  <c r="J150" i="6" s="1"/>
  <c r="J64" i="6" s="1"/>
  <c r="P179" i="7"/>
  <c r="R247" i="7"/>
  <c r="BK330" i="7"/>
  <c r="J330" i="7" s="1"/>
  <c r="J66" i="7" s="1"/>
  <c r="R151" i="8"/>
  <c r="T196" i="8"/>
  <c r="R241" i="8"/>
  <c r="R282" i="8"/>
  <c r="P313" i="8"/>
  <c r="R399" i="8"/>
  <c r="T440" i="8"/>
  <c r="T450" i="8"/>
  <c r="R83" i="9"/>
  <c r="R82" i="9"/>
  <c r="BK94" i="10"/>
  <c r="J94" i="10" s="1"/>
  <c r="J61" i="10" s="1"/>
  <c r="R108" i="10"/>
  <c r="T125" i="10"/>
  <c r="BK167" i="6"/>
  <c r="J167" i="6" s="1"/>
  <c r="J65" i="6" s="1"/>
  <c r="BK231" i="6"/>
  <c r="J231" i="6"/>
  <c r="J67" i="6"/>
  <c r="BK456" i="8"/>
  <c r="J456" i="8"/>
  <c r="J78" i="8"/>
  <c r="BK278" i="8"/>
  <c r="J278" i="8" s="1"/>
  <c r="J68" i="8" s="1"/>
  <c r="BK132" i="6"/>
  <c r="J132" i="6"/>
  <c r="J62" i="6" s="1"/>
  <c r="BK127" i="6"/>
  <c r="J127" i="6"/>
  <c r="J61" i="6" s="1"/>
  <c r="BK237" i="8"/>
  <c r="J237" i="8"/>
  <c r="J66" i="8"/>
  <c r="BK84" i="2"/>
  <c r="J84" i="2" s="1"/>
  <c r="J60" i="2" s="1"/>
  <c r="BK174" i="7"/>
  <c r="J174" i="7"/>
  <c r="J61" i="7" s="1"/>
  <c r="BK192" i="8"/>
  <c r="J192" i="8"/>
  <c r="J62" i="8"/>
  <c r="BK152" i="4"/>
  <c r="J152" i="4" s="1"/>
  <c r="J64" i="4" s="1"/>
  <c r="BK105" i="10"/>
  <c r="J105" i="10" s="1"/>
  <c r="J62" i="10" s="1"/>
  <c r="BG97" i="10"/>
  <c r="BG115" i="10"/>
  <c r="BG121" i="10"/>
  <c r="BG130" i="10"/>
  <c r="BG154" i="10"/>
  <c r="BG168" i="10"/>
  <c r="BG172" i="10"/>
  <c r="E48" i="10"/>
  <c r="J55" i="10"/>
  <c r="BG90" i="10"/>
  <c r="BG111" i="10"/>
  <c r="BG128" i="10"/>
  <c r="BG142" i="10"/>
  <c r="BG174" i="10"/>
  <c r="J52" i="10"/>
  <c r="F81" i="10"/>
  <c r="BG99" i="10"/>
  <c r="BG106" i="10"/>
  <c r="BG132" i="10"/>
  <c r="BG160" i="10"/>
  <c r="BG166" i="10"/>
  <c r="F54" i="10"/>
  <c r="BG92" i="10"/>
  <c r="J54" i="10"/>
  <c r="BG101" i="10"/>
  <c r="BG117" i="10"/>
  <c r="BG134" i="10"/>
  <c r="BG140" i="10"/>
  <c r="BG164" i="10"/>
  <c r="BG88" i="10"/>
  <c r="BG113" i="10"/>
  <c r="BG158" i="10"/>
  <c r="BG170" i="10"/>
  <c r="BG119" i="10"/>
  <c r="BG126" i="10"/>
  <c r="BG138" i="10"/>
  <c r="BG150" i="10"/>
  <c r="BG176" i="10"/>
  <c r="BG178" i="10"/>
  <c r="BG95" i="10"/>
  <c r="BG103" i="10"/>
  <c r="BG86" i="10"/>
  <c r="BG109" i="10"/>
  <c r="BG162" i="10"/>
  <c r="BG123" i="10"/>
  <c r="BG136" i="10"/>
  <c r="BG156" i="10"/>
  <c r="BG144" i="10"/>
  <c r="BG148" i="10"/>
  <c r="BG146" i="10"/>
  <c r="BG152" i="10"/>
  <c r="J55" i="9"/>
  <c r="E72" i="9"/>
  <c r="F79" i="9"/>
  <c r="BG97" i="9"/>
  <c r="BG99" i="9"/>
  <c r="BG120" i="9"/>
  <c r="BG124" i="9"/>
  <c r="BG132" i="9"/>
  <c r="BG138" i="9"/>
  <c r="BG146" i="9"/>
  <c r="BG148" i="9"/>
  <c r="F54" i="9"/>
  <c r="BG105" i="9"/>
  <c r="BG118" i="9"/>
  <c r="BG130" i="9"/>
  <c r="BG103" i="9"/>
  <c r="BG95" i="9"/>
  <c r="BG101" i="9"/>
  <c r="BG110" i="9"/>
  <c r="BG122" i="9"/>
  <c r="BG134" i="9"/>
  <c r="BG144" i="9"/>
  <c r="BG84" i="9"/>
  <c r="BG142" i="9"/>
  <c r="J52" i="9"/>
  <c r="BG91" i="9"/>
  <c r="BG93" i="9"/>
  <c r="BG112" i="9"/>
  <c r="BG116" i="9"/>
  <c r="BG136" i="9"/>
  <c r="BG140" i="9"/>
  <c r="J54" i="9"/>
  <c r="BG108" i="9"/>
  <c r="BG114" i="9"/>
  <c r="BG86" i="9"/>
  <c r="BG88" i="9"/>
  <c r="BG128" i="9"/>
  <c r="BG126" i="9"/>
  <c r="F55" i="8"/>
  <c r="F95" i="8"/>
  <c r="BG106" i="8"/>
  <c r="BG117" i="8"/>
  <c r="BG120" i="8"/>
  <c r="BG146" i="8"/>
  <c r="BG177" i="8"/>
  <c r="BG197" i="8"/>
  <c r="BG310" i="8"/>
  <c r="BG111" i="8"/>
  <c r="BG133" i="8"/>
  <c r="BG169" i="8"/>
  <c r="BG264" i="8"/>
  <c r="BG294" i="8"/>
  <c r="BG307" i="8"/>
  <c r="BG324" i="8"/>
  <c r="J93" i="8"/>
  <c r="BG141" i="8"/>
  <c r="BG183" i="8"/>
  <c r="BG276" i="8"/>
  <c r="BG286" i="8"/>
  <c r="BG350" i="8"/>
  <c r="BG391" i="8"/>
  <c r="BG393" i="8"/>
  <c r="BG400" i="8"/>
  <c r="BG427" i="8"/>
  <c r="BG101" i="8"/>
  <c r="BG114" i="8"/>
  <c r="BG128" i="8"/>
  <c r="BG136" i="8"/>
  <c r="BG152" i="8"/>
  <c r="BG193" i="8"/>
  <c r="BG206" i="8"/>
  <c r="BG245" i="8"/>
  <c r="BG247" i="8"/>
  <c r="BG257" i="8"/>
  <c r="BG279" i="8"/>
  <c r="BG319" i="8"/>
  <c r="BG326" i="8"/>
  <c r="BG358" i="8"/>
  <c r="BG362" i="8"/>
  <c r="BG379" i="8"/>
  <c r="BG396" i="8"/>
  <c r="BG413" i="8"/>
  <c r="BG461" i="8"/>
  <c r="J55" i="8"/>
  <c r="BG109" i="8"/>
  <c r="BG143" i="8"/>
  <c r="BG158" i="8"/>
  <c r="BG172" i="8"/>
  <c r="BG186" i="8"/>
  <c r="BG220" i="8"/>
  <c r="BG238" i="8"/>
  <c r="BG242" i="8"/>
  <c r="BG301" i="8"/>
  <c r="BG304" i="8"/>
  <c r="BG330" i="8"/>
  <c r="BG376" i="8"/>
  <c r="BG383" i="8"/>
  <c r="BG388" i="8"/>
  <c r="BG421" i="8"/>
  <c r="BG163" i="8"/>
  <c r="BG270" i="8"/>
  <c r="BG299" i="8"/>
  <c r="J54" i="8"/>
  <c r="BG148" i="8"/>
  <c r="BG317" i="8"/>
  <c r="BG103" i="8"/>
  <c r="BG123" i="8"/>
  <c r="BG131" i="8"/>
  <c r="BG155" i="8"/>
  <c r="BG160" i="8"/>
  <c r="BG180" i="8"/>
  <c r="BG204" i="8"/>
  <c r="BG212" i="8"/>
  <c r="BG229" i="8"/>
  <c r="BG418" i="8"/>
  <c r="BG430" i="8"/>
  <c r="BG441" i="8"/>
  <c r="BG166" i="8"/>
  <c r="BG223" i="8"/>
  <c r="BG232" i="8"/>
  <c r="BG274" i="8"/>
  <c r="BG283" i="8"/>
  <c r="BG296" i="8"/>
  <c r="BG339" i="8"/>
  <c r="BG344" i="8"/>
  <c r="BG355" i="8"/>
  <c r="BG386" i="8"/>
  <c r="BG403" i="8"/>
  <c r="BG408" i="8"/>
  <c r="BG424" i="8"/>
  <c r="BG470" i="8"/>
  <c r="E89" i="8"/>
  <c r="BG138" i="8"/>
  <c r="BG200" i="8"/>
  <c r="BG215" i="8"/>
  <c r="BG250" i="8"/>
  <c r="BG262" i="8"/>
  <c r="BG289" i="8"/>
  <c r="BG291" i="8"/>
  <c r="BG314" i="8"/>
  <c r="BG347" i="8"/>
  <c r="BG366" i="8"/>
  <c r="BG371" i="8"/>
  <c r="BG434" i="8"/>
  <c r="BG444" i="8"/>
  <c r="BG454" i="8"/>
  <c r="BG457" i="8"/>
  <c r="BG464" i="8"/>
  <c r="BG334" i="8"/>
  <c r="BG189" i="8"/>
  <c r="BG209" i="8"/>
  <c r="BG226" i="8"/>
  <c r="BG254" i="8"/>
  <c r="BG259" i="8"/>
  <c r="BG267" i="8"/>
  <c r="BG369" i="8"/>
  <c r="BG437" i="8"/>
  <c r="BG447" i="8"/>
  <c r="BG451" i="8"/>
  <c r="BG467" i="8"/>
  <c r="F82" i="7"/>
  <c r="BG131" i="7"/>
  <c r="BG153" i="7"/>
  <c r="BG209" i="7"/>
  <c r="BG243" i="7"/>
  <c r="BG273" i="7"/>
  <c r="BG322" i="7"/>
  <c r="BG335" i="7"/>
  <c r="J82" i="7"/>
  <c r="BG254" i="7"/>
  <c r="BG268" i="7"/>
  <c r="BG345" i="7"/>
  <c r="BG98" i="7"/>
  <c r="BG180" i="7"/>
  <c r="BG205" i="7"/>
  <c r="BG213" i="7"/>
  <c r="BG248" i="7"/>
  <c r="BG294" i="7"/>
  <c r="J55" i="7"/>
  <c r="BG96" i="7"/>
  <c r="BG100" i="7"/>
  <c r="BG175" i="7"/>
  <c r="BG258" i="7"/>
  <c r="BG298" i="7"/>
  <c r="BG137" i="7"/>
  <c r="BG235" i="7"/>
  <c r="BG283" i="7"/>
  <c r="E48" i="7"/>
  <c r="F55" i="7"/>
  <c r="BG119" i="7"/>
  <c r="BG133" i="7"/>
  <c r="BG141" i="7"/>
  <c r="BG145" i="7"/>
  <c r="BG170" i="7"/>
  <c r="BG288" i="7"/>
  <c r="BG307" i="7"/>
  <c r="BG108" i="7"/>
  <c r="BG157" i="7"/>
  <c r="BG317" i="7"/>
  <c r="BG326" i="7"/>
  <c r="BG343" i="7"/>
  <c r="BG88" i="7"/>
  <c r="BG123" i="7"/>
  <c r="BG192" i="7"/>
  <c r="BG92" i="7"/>
  <c r="BG127" i="7"/>
  <c r="BG162" i="7"/>
  <c r="BG311" i="7"/>
  <c r="BG339" i="7"/>
  <c r="BG349" i="7"/>
  <c r="BG112" i="7"/>
  <c r="BG166" i="7"/>
  <c r="BG217" i="7"/>
  <c r="BG222" i="7"/>
  <c r="BG239" i="7"/>
  <c r="BG251" i="7"/>
  <c r="BG263" i="7"/>
  <c r="BG278" i="7"/>
  <c r="BG331" i="7"/>
  <c r="J80" i="7"/>
  <c r="BG102" i="7"/>
  <c r="BG201" i="7"/>
  <c r="BG226" i="7"/>
  <c r="BG230" i="7"/>
  <c r="BG315" i="7"/>
  <c r="F55" i="6"/>
  <c r="F54" i="6"/>
  <c r="J84" i="6"/>
  <c r="BG125" i="6"/>
  <c r="BG97" i="6"/>
  <c r="J83" i="6"/>
  <c r="J81" i="6"/>
  <c r="BG107" i="6"/>
  <c r="BG113" i="6"/>
  <c r="BG115" i="6"/>
  <c r="BG121" i="6"/>
  <c r="BG89" i="6"/>
  <c r="BG93" i="6"/>
  <c r="BG109" i="6"/>
  <c r="BG119" i="6"/>
  <c r="BG142" i="6"/>
  <c r="BG163" i="6"/>
  <c r="BG195" i="6"/>
  <c r="BG199" i="6"/>
  <c r="BG201" i="6"/>
  <c r="BG203" i="6"/>
  <c r="BG205" i="6"/>
  <c r="BG213" i="6"/>
  <c r="BG217" i="6"/>
  <c r="BG223" i="6"/>
  <c r="BG229" i="6"/>
  <c r="E77" i="6"/>
  <c r="BG128" i="6"/>
  <c r="BG155" i="6"/>
  <c r="BG191" i="6"/>
  <c r="BG209" i="6"/>
  <c r="BG211" i="6"/>
  <c r="BG133" i="6"/>
  <c r="BG146" i="6"/>
  <c r="BG151" i="6"/>
  <c r="BG159" i="6"/>
  <c r="BG168" i="6"/>
  <c r="BG184" i="6"/>
  <c r="BG219" i="6"/>
  <c r="BG225" i="6"/>
  <c r="BG232" i="6"/>
  <c r="BG176" i="6"/>
  <c r="J52" i="5"/>
  <c r="E48" i="5"/>
  <c r="F55" i="5"/>
  <c r="J78" i="5"/>
  <c r="J55" i="5"/>
  <c r="BG84" i="5"/>
  <c r="BG97" i="5"/>
  <c r="BG101" i="5"/>
  <c r="BG92" i="5"/>
  <c r="BG109" i="5"/>
  <c r="BG115" i="5"/>
  <c r="BG120" i="5"/>
  <c r="F54" i="5"/>
  <c r="BG88" i="5"/>
  <c r="BG105" i="5"/>
  <c r="BG111" i="5"/>
  <c r="BG124" i="5"/>
  <c r="BG99" i="4"/>
  <c r="BG132" i="4"/>
  <c r="BG148" i="4"/>
  <c r="BG153" i="4"/>
  <c r="F55" i="4"/>
  <c r="E48" i="4"/>
  <c r="J52" i="4"/>
  <c r="BG91" i="4"/>
  <c r="BG108" i="4"/>
  <c r="BG128" i="4"/>
  <c r="BG136" i="4"/>
  <c r="BG162" i="4"/>
  <c r="J54" i="4"/>
  <c r="BG113" i="4"/>
  <c r="BG117" i="4"/>
  <c r="BG124" i="4"/>
  <c r="BG144" i="4"/>
  <c r="BG158" i="4"/>
  <c r="F54" i="4"/>
  <c r="J82" i="4"/>
  <c r="BG87" i="4"/>
  <c r="BG95" i="4"/>
  <c r="BG104" i="4"/>
  <c r="BG122" i="4"/>
  <c r="BG140" i="4"/>
  <c r="J54" i="3"/>
  <c r="J55" i="3"/>
  <c r="J75" i="3"/>
  <c r="BG100" i="3"/>
  <c r="F54" i="3"/>
  <c r="F78" i="3"/>
  <c r="BG83" i="3"/>
  <c r="BG92" i="3"/>
  <c r="BG112" i="3"/>
  <c r="E48" i="3"/>
  <c r="BG87" i="3"/>
  <c r="BG96" i="3"/>
  <c r="BG98" i="3"/>
  <c r="BG104" i="3"/>
  <c r="BG108" i="3"/>
  <c r="BG106" i="3"/>
  <c r="BA55" i="1"/>
  <c r="J52" i="2"/>
  <c r="J55" i="2"/>
  <c r="F80" i="2"/>
  <c r="BG99" i="2"/>
  <c r="BG103" i="2"/>
  <c r="BG120" i="2"/>
  <c r="BG124" i="2"/>
  <c r="BG129" i="2"/>
  <c r="BG131" i="2"/>
  <c r="BG133" i="2"/>
  <c r="BG143" i="2"/>
  <c r="BG172" i="2"/>
  <c r="J54" i="2"/>
  <c r="E73" i="2"/>
  <c r="BG85" i="2"/>
  <c r="BG90" i="2"/>
  <c r="BG95" i="2"/>
  <c r="BG135" i="2"/>
  <c r="BG137" i="2"/>
  <c r="BG139" i="2"/>
  <c r="BG168" i="2"/>
  <c r="BG193" i="2"/>
  <c r="F54" i="2"/>
  <c r="BG101" i="2"/>
  <c r="BG164" i="2"/>
  <c r="BG185" i="2"/>
  <c r="BG189" i="2"/>
  <c r="BG107" i="2"/>
  <c r="BG111" i="2"/>
  <c r="BG115" i="2"/>
  <c r="BG148" i="2"/>
  <c r="BG152" i="2"/>
  <c r="BG156" i="2"/>
  <c r="BG160" i="2"/>
  <c r="BG177" i="2"/>
  <c r="BG181" i="2"/>
  <c r="BC55" i="1"/>
  <c r="J33" i="5"/>
  <c r="AV58" i="1" s="1"/>
  <c r="J34" i="4"/>
  <c r="AW57" i="1" s="1"/>
  <c r="F37" i="6"/>
  <c r="BD59" i="1" s="1"/>
  <c r="F33" i="3"/>
  <c r="AZ56" i="1" s="1"/>
  <c r="F34" i="5"/>
  <c r="BA58" i="1" s="1"/>
  <c r="J33" i="9"/>
  <c r="AV62" i="1" s="1"/>
  <c r="J34" i="3"/>
  <c r="AW56" i="1" s="1"/>
  <c r="F33" i="6"/>
  <c r="AZ59" i="1" s="1"/>
  <c r="F36" i="7"/>
  <c r="BC60" i="1" s="1"/>
  <c r="J33" i="6"/>
  <c r="AV59" i="1" s="1"/>
  <c r="J33" i="10"/>
  <c r="AV63" i="1" s="1"/>
  <c r="J33" i="4"/>
  <c r="AV57" i="1" s="1"/>
  <c r="F37" i="4"/>
  <c r="BD57" i="1" s="1"/>
  <c r="F37" i="7"/>
  <c r="BD60" i="1" s="1"/>
  <c r="F36" i="4"/>
  <c r="BC57" i="1" s="1"/>
  <c r="F33" i="10"/>
  <c r="AZ63" i="1" s="1"/>
  <c r="F33" i="9"/>
  <c r="AZ62" i="1" s="1"/>
  <c r="J33" i="7"/>
  <c r="AV60" i="1" s="1"/>
  <c r="J34" i="6"/>
  <c r="AW59" i="1" s="1"/>
  <c r="F36" i="10"/>
  <c r="BC63" i="1" s="1"/>
  <c r="J34" i="5"/>
  <c r="AW58" i="1" s="1"/>
  <c r="F37" i="8"/>
  <c r="BD61" i="1" s="1"/>
  <c r="F33" i="4"/>
  <c r="AZ57" i="1" s="1"/>
  <c r="J34" i="9"/>
  <c r="AW62" i="1" s="1"/>
  <c r="F34" i="10"/>
  <c r="BA63" i="1" s="1"/>
  <c r="F37" i="3"/>
  <c r="BD56" i="1" s="1"/>
  <c r="J33" i="8"/>
  <c r="AV61" i="1" s="1"/>
  <c r="F37" i="5"/>
  <c r="BD58" i="1" s="1"/>
  <c r="F36" i="9"/>
  <c r="BC62" i="1" s="1"/>
  <c r="F34" i="7"/>
  <c r="BA60" i="1" s="1"/>
  <c r="F36" i="3"/>
  <c r="BC56" i="1" s="1"/>
  <c r="J33" i="3"/>
  <c r="AV56" i="1" s="1"/>
  <c r="F34" i="3"/>
  <c r="BA56" i="1" s="1"/>
  <c r="F34" i="4"/>
  <c r="BA57" i="1" s="1"/>
  <c r="F36" i="8"/>
  <c r="BC61" i="1" s="1"/>
  <c r="F33" i="5"/>
  <c r="AZ58" i="1" s="1"/>
  <c r="F34" i="9"/>
  <c r="BA62" i="1" s="1"/>
  <c r="F33" i="7"/>
  <c r="AZ60" i="1" s="1"/>
  <c r="F33" i="8"/>
  <c r="AZ61" i="1" s="1"/>
  <c r="F36" i="6"/>
  <c r="BC59" i="1" s="1"/>
  <c r="J34" i="8"/>
  <c r="AW61" i="1" s="1"/>
  <c r="J34" i="10"/>
  <c r="AW63" i="1" s="1"/>
  <c r="F34" i="6"/>
  <c r="BA59" i="1" s="1"/>
  <c r="F37" i="9"/>
  <c r="BD62" i="1" s="1"/>
  <c r="F36" i="5"/>
  <c r="BC58" i="1" s="1"/>
  <c r="J34" i="7"/>
  <c r="AW60" i="1" s="1"/>
  <c r="F37" i="10"/>
  <c r="BD63" i="1" s="1"/>
  <c r="F34" i="8"/>
  <c r="BA61" i="1" s="1"/>
  <c r="BK82" i="9" l="1"/>
  <c r="J82" i="9" s="1"/>
  <c r="J30" i="9" s="1"/>
  <c r="AG62" i="1" s="1"/>
  <c r="J90" i="9"/>
  <c r="J61" i="9" s="1"/>
  <c r="BK86" i="7"/>
  <c r="J86" i="7" s="1"/>
  <c r="J59" i="7" s="1"/>
  <c r="BK87" i="6"/>
  <c r="J87" i="6" s="1"/>
  <c r="J59" i="6" s="1"/>
  <c r="BK85" i="4"/>
  <c r="J85" i="4" s="1"/>
  <c r="J59" i="4" s="1"/>
  <c r="BK81" i="3"/>
  <c r="J81" i="3" s="1"/>
  <c r="J59" i="3" s="1"/>
  <c r="BK82" i="5"/>
  <c r="J82" i="5" s="1"/>
  <c r="J30" i="5" s="1"/>
  <c r="AG58" i="1" s="1"/>
  <c r="AN58" i="1" s="1"/>
  <c r="P86" i="7"/>
  <c r="AU60" i="1"/>
  <c r="T83" i="2"/>
  <c r="T87" i="6"/>
  <c r="BK83" i="2"/>
  <c r="J83" i="2" s="1"/>
  <c r="J59" i="2" s="1"/>
  <c r="P82" i="9"/>
  <c r="AU62" i="1" s="1"/>
  <c r="T99" i="8"/>
  <c r="T84" i="10"/>
  <c r="P99" i="8"/>
  <c r="AU61" i="1"/>
  <c r="R83" i="2"/>
  <c r="P87" i="6"/>
  <c r="AU59" i="1"/>
  <c r="R84" i="10"/>
  <c r="P83" i="2"/>
  <c r="AU55" i="1"/>
  <c r="R87" i="6"/>
  <c r="T82" i="5"/>
  <c r="BK99" i="8"/>
  <c r="J99" i="8" s="1"/>
  <c r="J30" i="8" s="1"/>
  <c r="AG61" i="1" s="1"/>
  <c r="R85" i="4"/>
  <c r="T85" i="4"/>
  <c r="R99" i="8"/>
  <c r="P81" i="3"/>
  <c r="AU56" i="1"/>
  <c r="T86" i="7"/>
  <c r="P84" i="10"/>
  <c r="AU63" i="1"/>
  <c r="T81" i="3"/>
  <c r="P82" i="5"/>
  <c r="AU58" i="1"/>
  <c r="R86" i="7"/>
  <c r="P85" i="4"/>
  <c r="AU57" i="1"/>
  <c r="BK84" i="10"/>
  <c r="J84" i="10" s="1"/>
  <c r="J59" i="10" s="1"/>
  <c r="AT58" i="1"/>
  <c r="BA54" i="1"/>
  <c r="W30" i="1" s="1"/>
  <c r="AT56" i="1"/>
  <c r="AT59" i="1"/>
  <c r="AT62" i="1"/>
  <c r="F35" i="5"/>
  <c r="BB58" i="1" s="1"/>
  <c r="AT63" i="1"/>
  <c r="AT61" i="1"/>
  <c r="F35" i="3"/>
  <c r="BB56" i="1" s="1"/>
  <c r="BC54" i="1"/>
  <c r="W32" i="1" s="1"/>
  <c r="AT60" i="1"/>
  <c r="F35" i="6"/>
  <c r="BB59" i="1" s="1"/>
  <c r="AT57" i="1"/>
  <c r="AT55" i="1"/>
  <c r="F35" i="2"/>
  <c r="BB55" i="1" s="1"/>
  <c r="F35" i="9"/>
  <c r="BB62" i="1" s="1"/>
  <c r="BD54" i="1"/>
  <c r="W33" i="1" s="1"/>
  <c r="F35" i="4"/>
  <c r="BB57" i="1" s="1"/>
  <c r="AZ54" i="1"/>
  <c r="W29" i="1" s="1"/>
  <c r="F35" i="8"/>
  <c r="BB61" i="1" s="1"/>
  <c r="F35" i="10"/>
  <c r="BB63" i="1" s="1"/>
  <c r="F35" i="7"/>
  <c r="BB60" i="1" s="1"/>
  <c r="AN62" i="1" l="1"/>
  <c r="J39" i="9"/>
  <c r="J59" i="9"/>
  <c r="J30" i="7"/>
  <c r="AG60" i="1" s="1"/>
  <c r="AN60" i="1" s="1"/>
  <c r="J30" i="6"/>
  <c r="AG59" i="1" s="1"/>
  <c r="AN59" i="1" s="1"/>
  <c r="J39" i="5"/>
  <c r="J59" i="5"/>
  <c r="J30" i="4"/>
  <c r="AG57" i="1" s="1"/>
  <c r="AN57" i="1" s="1"/>
  <c r="J30" i="3"/>
  <c r="AG56" i="1" s="1"/>
  <c r="AN56" i="1" s="1"/>
  <c r="J39" i="8"/>
  <c r="J59" i="8"/>
  <c r="AN61" i="1"/>
  <c r="J30" i="10"/>
  <c r="AG63" i="1" s="1"/>
  <c r="AV54" i="1"/>
  <c r="AK29" i="1" s="1"/>
  <c r="AY54" i="1"/>
  <c r="AW54" i="1"/>
  <c r="AK30" i="1" s="1"/>
  <c r="J30" i="2"/>
  <c r="AG55" i="1" s="1"/>
  <c r="AN55" i="1" s="1"/>
  <c r="AU54" i="1"/>
  <c r="BB54" i="1"/>
  <c r="AX54" i="1" s="1"/>
  <c r="J39" i="7" l="1"/>
  <c r="J39" i="6"/>
  <c r="J39" i="4"/>
  <c r="J39" i="3"/>
  <c r="J39" i="2"/>
  <c r="J39" i="10"/>
  <c r="AN63" i="1"/>
  <c r="AG54" i="1"/>
  <c r="AK26" i="1" s="1"/>
  <c r="AK35" i="1" s="1"/>
  <c r="AT54" i="1"/>
  <c r="W31" i="1"/>
  <c r="AN54" i="1" l="1"/>
</calcChain>
</file>

<file path=xl/sharedStrings.xml><?xml version="1.0" encoding="utf-8"?>
<sst xmlns="http://schemas.openxmlformats.org/spreadsheetml/2006/main" count="12329" uniqueCount="1765">
  <si>
    <t>Export Komplet</t>
  </si>
  <si>
    <t>VZ</t>
  </si>
  <si>
    <t>2.0</t>
  </si>
  <si>
    <t/>
  </si>
  <si>
    <t>False</t>
  </si>
  <si>
    <t>{3015d23a-6485-4bb9-9df4-667274055a69}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</si>
  <si>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</si>
  <si>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</si>
  <si>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</si>
  <si>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</si>
  <si>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</si>
  <si>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</si>
  <si>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</si>
  <si>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</si>
  <si>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07_09_2023</t>
  </si>
  <si>
    <t>Stavba:</t>
  </si>
  <si>
    <t>Rekonstrukce železniční zastávky Skrbeň</t>
  </si>
  <si>
    <t>KSO:</t>
  </si>
  <si>
    <t>CC-CZ:</t>
  </si>
  <si>
    <t>Místo:</t>
  </si>
  <si>
    <t>Skrbeň</t>
  </si>
  <si>
    <t>Datum:</t>
  </si>
  <si>
    <t>7. 9. 2023</t>
  </si>
  <si>
    <t>Zadavatel:</t>
  </si>
  <si>
    <t>IČ:</t>
  </si>
  <si>
    <t>Správa železnic, státní organizace</t>
  </si>
  <si>
    <t>DIČ:</t>
  </si>
  <si>
    <t>Zhotovitel:</t>
  </si>
  <si>
    <t xml:space="preserve"> </t>
  </si>
  <si>
    <t>Projektant:</t>
  </si>
  <si>
    <t>DRAWINGS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</si>
  <si>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</si>
  <si>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</si>
  <si>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</si>
  <si>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</si>
  <si>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</si>
  <si>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</si>
  <si>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</si>
  <si>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</si>
  <si>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</si>
  <si>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</si>
  <si>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</si>
  <si>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</si>
  <si>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</si>
  <si>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</si>
  <si>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</si>
  <si>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</si>
  <si>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</si>
  <si>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</si>
  <si>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</si>
  <si>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</si>
  <si>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</si>
  <si>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</si>
  <si>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</si>
  <si>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</si>
  <si>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</si>
  <si>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</si>
  <si>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</si>
  <si>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</si>
  <si>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</si>
  <si>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</si>
  <si>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</si>
  <si>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</si>
  <si>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</si>
  <si>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</si>
  <si>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</si>
  <si>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</si>
  <si>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</si>
  <si>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</si>
  <si>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</si>
  <si>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</si>
  <si>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</si>
  <si>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</si>
  <si>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</si>
  <si>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</si>
  <si>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</t>
  </si>
  <si>
    <t>STA</t>
  </si>
  <si>
    <t>1</t>
  </si>
  <si>
    <t>{f7b584e4-bbf3-483d-8545-8a1b24501371}</t>
  </si>
  <si>
    <t>2</t>
  </si>
  <si>
    <t>SO 01.1</t>
  </si>
  <si>
    <t>Železniční svršek, následná úprava koleje</t>
  </si>
  <si>
    <t>{c0622a88-3b74-45ef-98b5-7036445885ae}</t>
  </si>
  <si>
    <t>SO 02</t>
  </si>
  <si>
    <t>Železniční spodek</t>
  </si>
  <si>
    <t>{9fc6ea83-5359-4476-8baa-e07239a25817}</t>
  </si>
  <si>
    <t>SO 03</t>
  </si>
  <si>
    <t xml:space="preserve"> Přejezdová konstrukce</t>
  </si>
  <si>
    <t>{52b9ebaf-9009-47cb-a8c7-59f799be8958}</t>
  </si>
  <si>
    <t>SO 04</t>
  </si>
  <si>
    <t>Nástupiště</t>
  </si>
  <si>
    <t>{f53693e4-5c97-42a8-85ef-044da8b825ed}</t>
  </si>
  <si>
    <t>SO 05</t>
  </si>
  <si>
    <t>Úprava komunikace</t>
  </si>
  <si>
    <t>{5c657b56-2b08-4854-8ddb-7add31dc7a2f}</t>
  </si>
  <si>
    <t>SO 06 1.0</t>
  </si>
  <si>
    <t>Přístřešek pro cestující</t>
  </si>
  <si>
    <t>{810ce918-7606-4a2c-b80a-410b7fc2ace0}</t>
  </si>
  <si>
    <t>SO 07</t>
  </si>
  <si>
    <t>Elektrická přípojka NN</t>
  </si>
  <si>
    <t>{1e38f8ad-8a0c-486c-b6ec-c75dca1b5c01}</t>
  </si>
  <si>
    <t>SO 08</t>
  </si>
  <si>
    <t>Osvětlení nástupiště</t>
  </si>
  <si>
    <t>{a8b8ed88-82be-4f40-8fe8-80c52925bc22}</t>
  </si>
  <si>
    <t>KRYCÍ LIST SOUPISU PRACÍ</t>
  </si>
  <si>
    <t>Objekt:</t>
  </si>
  <si>
    <t>SO 01 - Železniční svršek</t>
  </si>
  <si>
    <t>REKAPITULACE ČLENĚNÍ SOUPISU PRACÍ</t>
  </si>
  <si>
    <t>Kód dílu - Popis</t>
  </si>
  <si>
    <t>Cena celkem [CZK]</t>
  </si>
  <si>
    <t>-1</t>
  </si>
  <si>
    <t>1 - Zemní práce</t>
  </si>
  <si>
    <t>5 - Železniční svršek</t>
  </si>
  <si>
    <t>9 - Ostatní práce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</si>
  <si>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</si>
  <si>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</si>
  <si>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</si>
  <si>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</si>
  <si>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</si>
  <si>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</si>
  <si>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</si>
  <si>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</si>
  <si>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</si>
  <si>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</si>
  <si>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</si>
  <si>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</si>
  <si>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</si>
  <si>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</si>
  <si>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</si>
  <si>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</si>
  <si>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</si>
  <si>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12573</t>
  </si>
  <si>
    <t>VYKOPÁVKY ZE ZEMNÍKŮ A SKLÁDEK TŘ. I</t>
  </si>
  <si>
    <t>M3</t>
  </si>
  <si>
    <t>OTSKP 2023</t>
  </si>
  <si>
    <t>4</t>
  </si>
  <si>
    <t>P</t>
  </si>
  <si>
    <t>Poznámka k položce:_x000D_
položka zahrnuje: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položka nezahrnuje: - práce spojené s otvírkou zemníku</t>
  </si>
  <si>
    <t>VV</t>
  </si>
  <si>
    <t>220</t>
  </si>
  <si>
    <t>Součet</t>
  </si>
  <si>
    <t>5</t>
  </si>
  <si>
    <t>512550</t>
  </si>
  <si>
    <t>KOLEJOVÉ LOŽE - ZŘÍZENÍ Z KAMENIVA HRUBÉHO DRCENÉHO (ŠTĚRK)</t>
  </si>
  <si>
    <t>Poznámka k položce:_x000D_
1. Položka obsahuje:   – dodávku, dopravu a uložení kameniva předepsané specifikace a frakce v požadované míře zhutnění 2. Položka neobsahuje:   X 3. Způsob měření:  Měří se objem kolejového lože v projektovaném profilu.</t>
  </si>
  <si>
    <t>"(100-12-61)*2.2 {mimo přejezd a nástupiště 2,2m2} =Výsledek A | (12+61)*2.0 {v přejezdu a u nástupiště 2,0m2} =Výsledek B | {Celkem: }A+B =Výsledek "</t>
  </si>
  <si>
    <t>205,4</t>
  </si>
  <si>
    <t>3</t>
  </si>
  <si>
    <t>513550</t>
  </si>
  <si>
    <t>KOLEJOVÉ LOŽE - DOPLNĚNÍ Z KAMENIVA HRUBÉHO DRCENÉHO (ŠTĚRK)</t>
  </si>
  <si>
    <t>6</t>
  </si>
  <si>
    <t>"{10% předepsané figury 2,2m2} ((11.756-11.588)*1000-100)*2.2*0.1 =Výsledek A"14,960</t>
  </si>
  <si>
    <t>528352</t>
  </si>
  <si>
    <t>KOLEJ 49 E1, ROZD. "U", BEZSTYKOVÁ, PR. BET. BEZPODKLADNICOVÝ, UP. PRUŽNÉ</t>
  </si>
  <si>
    <t>M</t>
  </si>
  <si>
    <t>8</t>
  </si>
  <si>
    <t>Poznámka k položce:_x000D_
1. Položka obsahuje:   – defektoskopické zkoušky kolejnic, jsou 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 2. Položka neobsahuje:   – zřízení kolejového lože  – svařování kolejnic do bezstykové koleje  – broušení koleje  – případnou dodávku a montáž pražcových kotev  – následnou úpravu směrového a výškového uspořádání koleje 3. Způsob měření:  Měří se délka koleje ve smyslu ČSN 73 6360, tj. v ose koleje.</t>
  </si>
  <si>
    <t>529352</t>
  </si>
  <si>
    <t>KOLEJ 49 E1 DLOUHÉ PASY, ROZD. "U", BEZSTYKOVÁ, PR. BET. BEZPODKLADNICOVÝ, UP. PRUŽNÉ</t>
  </si>
  <si>
    <t>10</t>
  </si>
  <si>
    <t>Poznámka k položce:_x000D_
1. Položka obsahuje:   – defektoskopické zkoušky kolejnic, jsou 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dopravu dlouhých kolejnicových pasů na místo určení  – následnou výměnu inventárních kolejnic dlouhými kolejnicovými pasy pomocí vhodného zařízení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 2. Položka neobsahuje:   – zřízení kolejového lože  – svařování kolejnic do bezstykové koleje  – broušení koleje  – případnou dodávku a montáž pražcových kotev  – následnou úpravu směrového a výškového uspořádání koleje 3. Způsob měření:  Měří se délka koleje ve smyslu ČSN 73 6360, tj. v ose koleje.</t>
  </si>
  <si>
    <t>542121</t>
  </si>
  <si>
    <t>SMĚROVÉ A VÝŠKOVÉ VYROVNÁNÍ KOLEJE NA PRAŽCÍCH BETONOVÝCH DO 0,05 M</t>
  </si>
  <si>
    <t>12</t>
  </si>
  <si>
    <t>Poznámka k položce:_x000D_
1. Položka obsahuje: 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 2. Položka neobsahuje:   – případné doplnění štěrkového lože 3. Způsob měření:  Měří se délka koleje ve smyslu ČSN 73 6360, tj. v ose koleje.</t>
  </si>
  <si>
    <t xml:space="preserve"> "(11.756-11.588)*1000*3 =Výsledek A"504</t>
  </si>
  <si>
    <t>7</t>
  </si>
  <si>
    <t>543331</t>
  </si>
  <si>
    <t>VÝMĚNA KOLEJNICE 49 E1 JEDNOTLIVĚ</t>
  </si>
  <si>
    <t>14</t>
  </si>
  <si>
    <t>Poznámka k položce:_x000D_
1. Položka obsahuje: 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 X 3. Způsob měření:  Měří se délka kolejnice v metech délkových.</t>
  </si>
  <si>
    <t>"2*5.00*2 {zrušení IS kol. vložkami} =Výsledek A"20</t>
  </si>
  <si>
    <t>545121</t>
  </si>
  <si>
    <t>SVAR KOLEJNIC (STEJNÉHO TVARU) 49 E1, T JEDNOTLIVĚ</t>
  </si>
  <si>
    <t>KUS</t>
  </si>
  <si>
    <t>16</t>
  </si>
  <si>
    <t>Poznámka k položce:_x000D_
Jednotlivým svarem se rozumí svar, který splňuje některé z následujících kriterií: 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 2. Položka neobsahuje:   – případné řezání koleje 3. Způsob měření:  Udává se počet kusů kompletní konstrukce nebo práce.</t>
  </si>
  <si>
    <t>"(100/25+1)*2 {u přejezdu a nástupiště} =Výsledek A | 2*2+2*2 {rušení IS km 12,495 a km 11,069} =Výsledek B | {Celkem: }A+B =Výsledek C"18</t>
  </si>
  <si>
    <t>9</t>
  </si>
  <si>
    <t>549311</t>
  </si>
  <si>
    <t>ZRUŠENÍ A ZNOVUZŘÍZENÍ BEZSTYKOVÉ KOLEJE NA NEDEMONTOVANÝCH ÚSECÍCH V KOLEJI</t>
  </si>
  <si>
    <t>18</t>
  </si>
  <si>
    <t>Poznámka k položce:_x000D_
1. Položka obsahuje: 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 – případné doplnění kolejového lože  – svary 3. Způsob měření:  Měří se délka koleje ve smyslu ČSN 73 6360, tj. v ose koleje.</t>
  </si>
  <si>
    <t>"50+50 {v navazujících úsecích rekonstrukce} =Výsledek A | 50+50 {u rušeného IS v km 12,245} =Výsledek B | 50+50 {u rušeného IS v km 11,069} =Výslede"</t>
  </si>
  <si>
    <t>300</t>
  </si>
  <si>
    <t>549331</t>
  </si>
  <si>
    <t>ZŘÍZENÍ BEZSTYKOVÉ KOLEJE NA STÁVAJÍCÍCH ÚSECÍCH V KOLEJI</t>
  </si>
  <si>
    <t>20</t>
  </si>
  <si>
    <t>Poznámka k položce:_x000D_
1. Položka obsahuje: 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 2. Položka neobsahuje:   – případné doplnění kolejového lože  – svary 3. Způsob měření:  Měří se délka koleje ve smyslu ČSN 73 6360, tj. v ose koleje.</t>
  </si>
  <si>
    <t>"100 { vúseku rekonstrukce} =Výsledek A | 5+5 {v úseku rušených IS} =Výsledek B | {Celkem: }A+B =Výsledek C"110</t>
  </si>
  <si>
    <t>11</t>
  </si>
  <si>
    <t>549510</t>
  </si>
  <si>
    <t>ŘEZÁNÍ KOLEJNIC</t>
  </si>
  <si>
    <t>22</t>
  </si>
  <si>
    <t>Poznámka k položce:_x000D_
1. Položka obsahuje:   – rozřezání kolejnic všech profilů  – příplatky za ztížené podmínky při práci v koleji, např. překážky po stranách koleje, práci v tunelu ap. 2. Položka neobsahuje:   X 3. Způsob měření:  Udává se počet kusů kompletní konstrukce nebo práce..</t>
  </si>
  <si>
    <t>"(100/12.5+1)*2 {u přejezdu a nástupiště} =Výsledek A | 2*2+2*2 {rušení IS km 12,495 a km 11,069} =Výsledek B | {Celkem: }A+B =Výsledek C"26</t>
  </si>
  <si>
    <t>Ostatní práce</t>
  </si>
  <si>
    <t>921930</t>
  </si>
  <si>
    <t>ANTIKOROZNÍ PROVEDENÍ UPEVŇOVADEL A JINÉHO DROBNÉHO KOLEJIVA</t>
  </si>
  <si>
    <t>24</t>
  </si>
  <si>
    <t>Poznámka k položce:_x000D_
(Položka je příplatkovou jakožto materiálový rozdíl oproti standardnímu upevnění. Samostatně ji tedy nelze použít.) 1. Položka obsahuje:   – antikorozní provedení určených částí upevnění žárovým zinkováním nebo jiným vhodným způsobem ve výrobním závodu  – příplatky za ztížené podmínky vyskytující se při zřízení kolejových vah, např. za překážky na straně koleje apod.  2. Položka neobsahuje:   – dodávku materiálu, je součástí položek zřízení koleje nebo přejezdu 3. Způsob měření:  Měří se metr délkový.</t>
  </si>
  <si>
    <t>13</t>
  </si>
  <si>
    <t>923411</t>
  </si>
  <si>
    <t>NÁVĚST "VLAK SE BLÍŽÍ K ZASTÁVCE" - ZÁKLADNÍ TABULE</t>
  </si>
  <si>
    <t>26</t>
  </si>
  <si>
    <t>Poznámka k položce:_x000D_
1. Položka obsahuje:   – dodávku a montáž návěsti v příslušném provedení na sloupek, popř. jinou podpůrnou konstrukci včetně upevňovacího a pomocného materiálu  – protikorozní úpravu, není -li tato provedena již z výroby nebo daná vlastnostmi použitého materiálu  – odrazky nebo retroreflexní fólie  2. Položka neobsahuje:   – nosnou konstrukci, např. sloupek, konzolu apod. včetně základu a zemních prácí 3. Způsob měření:  Udává se počet kusů kompletní konstrukce nebo práce.</t>
  </si>
  <si>
    <t>923431</t>
  </si>
  <si>
    <t>NÁVĚST "KONEC NÁSTUPIŠTĚ"</t>
  </si>
  <si>
    <t>28</t>
  </si>
  <si>
    <t>923821</t>
  </si>
  <si>
    <t>SLOUPEK DN 60 PRO NÁVĚST</t>
  </si>
  <si>
    <t>30</t>
  </si>
  <si>
    <t>Poznámka k položce:_x000D_
1. Položka obsahuje:   – dodání a osazení sloupku v příslušném provedení včetně základu nebo patky a zemních prací  – protikorozní úpravu, není -li tato provedena již z výroby nebo daná vlastnostmi použitého materiálu 2. Položka neobsahuje:   X 3. Způsob měření:  Udává se počet kusů kompletní konstrukce nebo práce.</t>
  </si>
  <si>
    <t>923921</t>
  </si>
  <si>
    <t>ZAJIŠŤOVACÍ ZNAČKA HŘEBOVÁ (H) NA NÁSTUPIŠTI</t>
  </si>
  <si>
    <t>32</t>
  </si>
  <si>
    <t>Poznámka k položce:_x000D_
1. Položka obsahuje:   – geodetické zaměření a kontrolu připravenosti pro osazení značky  – vyvrtání otvoru požadovaného průměru a další související práce  – dodávku a montáž hřebové zajišťovací značky v požadovaném provedení  – všechny potřebné pomůcky, stroje, nářadí a pomocný materiál  – kontrolní měření  – vyhotovení příslušné dokumentace 2. Položka neobsahuje:   X 3. Způsob měření:  Udává se počet kusů kompletní konstrukce nebo práce.</t>
  </si>
  <si>
    <t>17</t>
  </si>
  <si>
    <t>925120R</t>
  </si>
  <si>
    <t>DRÁŽNÍ STEZKY Z DRTI TL. PŘES 50 MM</t>
  </si>
  <si>
    <t>M2</t>
  </si>
  <si>
    <t>34</t>
  </si>
  <si>
    <t>Poznámka k položce:_x000D_
Přechodové klíny stezek u přejezdu_x000D_
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tvar dosypávek pod drážní stezkou.</t>
  </si>
  <si>
    <t>"8*1.3 {za koncem nástupiště} =Výsledek A"10,4</t>
  </si>
  <si>
    <t>93631A</t>
  </si>
  <si>
    <t>DROBNÉ DOPLŇK KONSTR BETON MONOLIT DO C20/25</t>
  </si>
  <si>
    <t>36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</si>
  <si>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 požadovaných  konstr. (i ztracené) s úpravou  dle požadované  kvality povrchu betonu, včetně odbedňovacích a odskružovacích prostředků,  - podpěrné 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 všech  požadovaných  otvorů, kapes, výklenků, prostupů, dutin, drážek a pod., vč. ztížení práce a úprav 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 a tmelení spar a spojů,  - opatření  povrchů  betonu  izolací  proti zemní vlhkosti v částech, kde přijdou do styku se zeminou nebo kamenivem,  - případné zřízení spojovací vrstvy u základů,  - úpravy pro osazení zařízení ochrany konstrukce proti vlivu bludných proudů</t>
  </si>
  <si>
    <t>"{patky pro sloupky výstroje trati} (0.25*0.25*0.65)*6 =Výsledek A | {dobetonování zaj. značek v nástupišti} (0.20*0.20*0.65)*2 =Výsledek B | {Celkem"</t>
  </si>
  <si>
    <t>0,29575</t>
  </si>
  <si>
    <t>19</t>
  </si>
  <si>
    <t>965010</t>
  </si>
  <si>
    <t>ODSTRANĚNÍ KOLEJOVÉHO LOŽE A DRÁŽNÍCH STEZEK</t>
  </si>
  <si>
    <t>38</t>
  </si>
  <si>
    <t>Poznámka k položce:_x000D_
1. Položka obsahuje: 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 2. Položka neobsahuje:   – odvoz vybouraného materiálu do skladu nebo na likvidaci  – poplatky za likvidaci odpadů, nacení se položkami ze ssd 0 3. Způsob měření:  Měří se metry krychlové odtěženého kolejového lože v ulehlém (původním) stavu.</t>
  </si>
  <si>
    <t>"100.0*2.2 {délka*plocha} =Výsledek A"220</t>
  </si>
  <si>
    <t>965022</t>
  </si>
  <si>
    <t>ODSTRANĚNÍ KOLEJOVÉHO LOŽE A DRÁŽNÍCH STEZEK - ODVOZ NA MEZIDEPONII</t>
  </si>
  <si>
    <t>M3KM</t>
  </si>
  <si>
    <t>40</t>
  </si>
  <si>
    <t>Poznámka k položce:_x000D_
1. Položka obsahuje:   – odvoz jakýmkoliv dopravním prostředkem a složení  – případné překládky na trase  2. Položka neobsahuje:   – naložení vybouraného materiálu na dopravní prostředek (je zahrnuto ve zdrojové položce)  – poplatky za likvidaci odpadů, nacení se položkami ze ssd 0 3. Způsob měření:  Výměra je součtem součinů metrů krychlových vytěženého v rostlém (původním) stavu nebo vybouraného materiálu a jednotlivých vzdáleností v kilometrech.</t>
  </si>
  <si>
    <t xml:space="preserve">"220*14 {vzdálenost 14km} =Výsledek A"220*14 </t>
  </si>
  <si>
    <t>965114</t>
  </si>
  <si>
    <t>DEMONTÁŽ KOLEJE NA BETONOVÝCH PRAŽCÍCH ROZEBRÁNÍM DO SOUČÁSTÍ</t>
  </si>
  <si>
    <t>42</t>
  </si>
  <si>
    <t>Poznámka k položce:_x000D_
1. Položka obsahuje: 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 2. Položka neobsahuje:   – odvoz vybouraného materiálu na montážní základnu nebo na likvidaci  – poplatky za likvidaci odpadů, nacení se položkami ze ssd 0 3. Způsob měření:  Měří se délka koleje ve smyslu ČSN 73 6360, tj. v ose koleje.</t>
  </si>
  <si>
    <t>"(11.636-11.625)*1000 =Výsledek A"(11.636-11.625)*1000</t>
  </si>
  <si>
    <t>965116</t>
  </si>
  <si>
    <t>DEMONTÁŽ KOLEJE NA BETONOVÝCH PRAŽCÍCH - ODVOZ ROZEBRANÝCH SOUČÁSTÍ (Z MÍSTA DEMONTÁŽE NEBO Z MONTÁŽNÍ ZÁKLADNY) K LIKVIDACI</t>
  </si>
  <si>
    <t>TKM</t>
  </si>
  <si>
    <t>44</t>
  </si>
  <si>
    <t>Poznámka k položce:_x000D_
1. Položka obsahuje:   – naložení na dopravní prostředek, odvoz a složení  – případné překládky na trase  2. Položka neobsahuje:   – poplatky za likvidaci odpadů, nacení se položkami ze ssd 0 3. Způsob měření:  Výměra je sumou součinů tun vybouraného materiálu v původním stavu a k nim příslušných jednotlivých odvozových vzdáleností v kilometrech.</t>
  </si>
  <si>
    <t>"11*0.500*20 {dl*j.hm.*km}" 11*0.500*20</t>
  </si>
  <si>
    <t>23</t>
  </si>
  <si>
    <t>965124</t>
  </si>
  <si>
    <t>DEMONTÁŽ KOLEJE NA DŘEVĚNÝCH PRAŽCÍCH ROZEBRÁNÍM DO SOUČÁSTÍ</t>
  </si>
  <si>
    <t>46</t>
  </si>
  <si>
    <t xml:space="preserve">(11.725-11.636)*1000 </t>
  </si>
  <si>
    <t>965126</t>
  </si>
  <si>
    <t>DEMONTÁŽ KOLEJE NA DŘEVĚNÝCH PRAŽCÍCH - ODVOZ ROZEBRANÝCH SOUČÁSTÍ (Z MÍSTA DEMONTÁŽE NEBO Z MONTÁŽNÍ ZÁKLADNY) K LIKVIDACI</t>
  </si>
  <si>
    <t>48</t>
  </si>
  <si>
    <t>"89*0.250*20 {dl*j.hm.*km} =Výsledek A"445</t>
  </si>
  <si>
    <t>25</t>
  </si>
  <si>
    <t>965841</t>
  </si>
  <si>
    <t>DEMONTÁŽ JAKÉKOLIV NÁVĚSTI</t>
  </si>
  <si>
    <t>50</t>
  </si>
  <si>
    <t>Poznámka k položce:_x000D_
1. Položka obsahuje:   – zahrnuje veškeré činnosti, zařízení a materiál nutných k odstranění konstrukce  – naložení vybouraného materiálu na dopravní prostředek  – příplatky za ztížené podmínky při práci v kolejišti, např. za překážky na straně koleje apod.  2. Položka neobsahuje:   – odvoz vybouraného materiálu do skladu nebo na likvidaci  – poplatky za likvidaci odpadů, nacení se položkami ze ssd 0 3. Způsob měření:  Udává se počet kusů kompletní konstrukce nebo práce.</t>
  </si>
  <si>
    <t>"2+2 {Konec nástupiště + Tabule před zastávkou} =Výsledek A"4</t>
  </si>
  <si>
    <t>OST</t>
  </si>
  <si>
    <t>Ostatní</t>
  </si>
  <si>
    <t>15150</t>
  </si>
  <si>
    <t>POPLATKY ZA LIKVIDACI ODPADŮ NEKONTAMINOVANÝCH - 17 05 08 ŠTĚRK Z KOLEJIŠTĚ (ODPAD PO RECYKLACI)</t>
  </si>
  <si>
    <t>T</t>
  </si>
  <si>
    <t>262144</t>
  </si>
  <si>
    <t>52</t>
  </si>
  <si>
    <t>Poznámka k položce:_x000D_
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3. Způsob měření:  Tunou se rozumí hmotnost odpadu vytříděného v souladu se zákonem č. 541/2020 Sb., o nakládání s odpady, v platném znění.</t>
  </si>
  <si>
    <t>"220*2.1 =Výsledek A"462</t>
  </si>
  <si>
    <t>27</t>
  </si>
  <si>
    <t>15210</t>
  </si>
  <si>
    <t>POPLATKY ZA LIKVIDACI ODPADŮ NEKONTAMINOVANÝCH - 17 01 01 ŽELEZNIČNÍ PRAŽCE BETONOVÉ</t>
  </si>
  <si>
    <t>54</t>
  </si>
  <si>
    <t>"11/0.611*0.270 {dl/rozd.*j.hm.} =Výsledek A"4,861</t>
  </si>
  <si>
    <t>15250</t>
  </si>
  <si>
    <t>POPLATKY ZA LIKVIDACI ODPADŮ NEKONTAMINOVANÝCH - 17 02 03 POLYETYLÉNOVÉ PODLOŽKY (ŽEL. SVRŠEK)</t>
  </si>
  <si>
    <t>56</t>
  </si>
  <si>
    <t>"100/0.611*0.0002 {dl/rozd.*j.hm.} =Výsledek A"0,033</t>
  </si>
  <si>
    <t>29</t>
  </si>
  <si>
    <t>15260</t>
  </si>
  <si>
    <t>POPLATKY ZA LIKVIDACI ODPADŮ NEKONTAMINOVANÝCH - 07 02 99 PRYŽOVÉ PODLOŽKY (ŽEL. SVRŠEK)</t>
  </si>
  <si>
    <t>58</t>
  </si>
  <si>
    <t>"100/0.611*0.0004 {dl/rozd.*j.hm.} =Výsledek A"0,065</t>
  </si>
  <si>
    <t>15520</t>
  </si>
  <si>
    <t>POPLATKY ZA LIKVIDACI ODPADŮ NEBEZPEČNÝCH - 17 02 04* ŽELEZNIČNÍ PRAŽCE DŘEVĚNÉ</t>
  </si>
  <si>
    <t>60</t>
  </si>
  <si>
    <t>"89/0.611*0.090 {dl/rozd.*j.hm.} =Výsledek A"13,110</t>
  </si>
  <si>
    <t>SO 01.1 - Železniční svršek, následná úprava koleje</t>
  </si>
  <si>
    <t>5 - Komunikace pozemní</t>
  </si>
  <si>
    <t>9 - Ostatní konstrukce a práce, bourání</t>
  </si>
  <si>
    <t>Komunikace pozemní</t>
  </si>
  <si>
    <t>Poznámka k položce:_x000D_
1. Položka obsahuje:_x000D_
  – dodávku, dopravu a uložení kameniva předepsané specifikace a frakce v požadované míře zhutnění 2. Položka neobsahuje:_x000D_
  X 3. Způsob měření:_x000D_
 Měří se objem kolejového lože v projektovaném profilu.</t>
  </si>
  <si>
    <t xml:space="preserve"> "(11.756-11.588)*1000*3.4*0.03 =Výsledek A"17,136</t>
  </si>
  <si>
    <t>542312</t>
  </si>
  <si>
    <t>NÁSLEDNÁ ÚPRAVA SMĚROVÉHO A VÝŠKOVÉHO USPOŘÁDÁNÍ KOLEJE - PRAŽCE BETONOVÉ</t>
  </si>
  <si>
    <t>Poznámka k položce:_x000D_
1.Položka obsahuje: - geodetické měření koleje pro následnou směrovou a výškovou úpravu koleje do předepsané polohy  - následnou směrovou a výškovou úpravu koleje do předepsané polohy  - kontrolní geodetické měření koleje a posouzení odchylek od předepsané polohy vzhledem k příslušným technickým normám 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- případné ztížení práce při překážkách na jedné nebo obou stranách (např. u nástupišť), v tunelu i při rekonstrukcích  2. Položka neobsahuje:  případně nutné doplnění kolejového lože, které se řeší vždy jako reklamace nedodaného materiálu původních položek  řady 51  3. Měrná jednotka:  metr  4. Způsob měření: v koleji se měří délka koleje ve smyslu ČSN 73 6360, tj. v ose koleje, u kolejových konstrukcí tzv. rozvinutá délka ve smyslu předpisu SR103/7</t>
  </si>
  <si>
    <t xml:space="preserve"> (11.756-11.588)*1000 </t>
  </si>
  <si>
    <t>Ostatní konstrukce a práce, bourání</t>
  </si>
  <si>
    <t>914111</t>
  </si>
  <si>
    <t>DOPRAVNÍ ZNAČKY ZÁKLADNÍ VELIKOSTI OCELOVÉ NEREFLEXNÍ - DOD A MONTÁŽ</t>
  </si>
  <si>
    <t>Poznámka k položce:_x000D_
položka zahrnuje: - dodávku a montáž značek v požadovaném provedení</t>
  </si>
  <si>
    <t>"{IP 22 - Zabezpečovací zařízení mimo provoz} 2 =Výsledek A"2</t>
  </si>
  <si>
    <t>914113</t>
  </si>
  <si>
    <t>DOPRAVNÍ ZNAČKY ZÁKLADNÍ VELIKOSTI OCELOVÉ NEREFLEXNÍ - DEMONTÁŽ</t>
  </si>
  <si>
    <t>Poznámka k položce:_x000D_
Položka zahrnuje odstranění, demontáž a odklizení materiálu s odvozem na předepsané místo</t>
  </si>
  <si>
    <t>914119</t>
  </si>
  <si>
    <t>DOPRAV ZNAČKY ZÁKLAD VEL OCEL NEREFLEXNÍ - NÁJEMNÉ</t>
  </si>
  <si>
    <t>KSDEN</t>
  </si>
  <si>
    <t>Poznámka k položce:_x000D_
položka zahrnuje sazbu za pronájem dopravních značek a zařízení, počet jednotek je určen jako součin počtu značek a počtu dní použití</t>
  </si>
  <si>
    <t>914121</t>
  </si>
  <si>
    <t>DOPRAVNÍ ZNAČKY ZÁKLADNÍ VELIKOSTI OCELOVÉ FÓLIE TŘ 1 - DODÁVKA A MONTÁŽ</t>
  </si>
  <si>
    <t>"{P 6} 2 =Výsledek A"2</t>
  </si>
  <si>
    <t>914123</t>
  </si>
  <si>
    <t>DOPRAVNÍ ZNAČKY ZÁKLADNÍ VELIKOSTI OCELOVÉ FÓLIE TŘ 1 - DEMONTÁŽ</t>
  </si>
  <si>
    <t>914129</t>
  </si>
  <si>
    <t>DOPRAV ZNAČKY ZÁKLAD VEL OCEL FÓLIE TŘ 1 - NÁJEMNÉ</t>
  </si>
  <si>
    <t>921940</t>
  </si>
  <si>
    <t>MONTÁŽ PŘEJEZDU NEBO PŘECHODU Z JAKÝCHKOLIV VYZÍSKANÝCH NEBO REGENEROVANÝCH DÍLCŮ</t>
  </si>
  <si>
    <t>Poznámka k položce:_x000D_
1. Položka obsahuje:   – dodání a pokládka panelů včetně lože  – příplatky za ztížené podmínky vyskytující se při zřízení kolejových vah, např. za překážky na straně koleje apod.  2. Položka neobsahuje:   – zřízení, pronájem a odstranění dopravního značení objízdné trasy  – úpravy koleje (např. posun pražců, doplnění kolejového lože, směrová a výšková úprava)  – silniční panely v přechodu těles  – prahovou vpusť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</si>
  <si>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"12.00*3.45 {dl*š} =Výsledek A"41,4</t>
  </si>
  <si>
    <t>965311</t>
  </si>
  <si>
    <t>ROZEBRÁNÍ PŘEJEZDU, PŘECHODU Z DÍLCŮ</t>
  </si>
  <si>
    <t>Poznámka k položce:_x000D_
1. Položka obsahuje:   – rozebrání železničního přejezdu nebo přechodu do součástí včetně hrubého očištění  – naložení vybouraného materiálu na dopravní prostředek  – příplatky za ztížené podmínky při práci v kolejišti, např. za překážky na straně koleje apod.  2. Položka neobsahuje:   – náklady na zřízení a odstranění dopravního značení objízdné trasy  – odvoz vybouraného materiálu do skladu nebo na likvidaci  – poplatky za likvidaci odpadů, nacení se položkami ze ssd 0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</si>
  <si>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SO 02 - Železniční spodek</t>
  </si>
  <si>
    <t>2 - Zakládání</t>
  </si>
  <si>
    <t>8 - Potrubí</t>
  </si>
  <si>
    <t>123738</t>
  </si>
  <si>
    <t>ODKOP PRO SPOD STAVBU SILNIC A ŽELEZNIC TŘ. I, ODVOZ DO 20KM</t>
  </si>
  <si>
    <t>Poznámka k položce:_x000D_
položka zahrnuje:_x000D_
- vodorovná a svislá doprava, přemístění, přeložení, manipulace s výkopkem _x000D_
- kompletní provedení vykopávky nezapažené i zapažené _x000D_
- ošetření výkopiště po celou dobu práce v něm vč. klimatických opatření _x000D_
- ztížení vykopávek v blízkosti podzemního vedení, konstrukcí a objektů vč. jejich dočasného zajištění _x000D_
- ztížení pod vodou, v okolí výbušnin, ve stísněných prostorech a pod. _x000D_
- příplatek za lepivost _x000D_
- těžení po vrstvách, pásech a po jiných nutných částech (figurách) _x000D_
- čerpání vody vč. čerpacích jímek, potrubí a pohotovostní čerpací soupravy (viz ustanovení k pol. 1151,2) _x000D_
- potřebné snížení hladiny podzemní vody _x000D_
- těžení a rozpojování jednotlivých balvanů _x000D_
- vytahování a nošení výkopku _x000D_
- svahování a přesvah. svahů do konečného tvaru, výměna hornin v podloží a v pláni znehodnocené klimatickými vlivy _x000D_
- ruční vykopávky, odstranění kořenů a napadávek _x000D_
- pažení, vzepření a rozepření vč. přepažování (vyjma štětových stěn) _x000D_
- úpravu, ochranu a očištění dna, základové spáry, stěn a svahů _x000D_
- odvedení nebo obvedení vody v okolí výkopiště a ve výkopišti _x000D_
- třídění výkopku _x000D_
- veškeré pomocné konstrukce umožňující provedení vykopávky (příjezdy, sjezdy, nájezdy, lešení, podpěr. konstr., přemostění, zpevněné plochy, zakrytí a pod.) _x000D_
- nezahrnuje uložení zeminy (na skládku, do násypu) ani poplatky za skládku, vykazují se v položce č.0141**</t>
  </si>
  <si>
    <t>"{výkop pro sanaci a ZKPP, 5% rezerva} | 90*2.435*1.05 {dl*pl*koef} =Výsledek A"230,108</t>
  </si>
  <si>
    <t>132738</t>
  </si>
  <si>
    <t>HLOUBENÍ RÝH ŠÍŘ DO 2M PAŽ I NEPAŽ TŘ. I, ODVOZ DO 20KM</t>
  </si>
  <si>
    <t>Poznámka k položce:_x000D_
položka zahrnuje:_x000D_
- kompletní provedení zemní konstrukce včetně nákupu a dopravy materiálu dle zadávací dokumentace _x000D_
- úprava  ukládaného  materiálu  vlhčením,  tříděním,  promícháním  nebo  vysoušením,  příp. jiné úpravy za účelem zlepšení jeho  mech. vlastností _x000D_
- hutnění i různé míry hutnění  _x000D_
- ošetření úložiště po celou dobu práce v něm vč. klimatických opatření _x000D_
- ztížení v okolí vedení, konstrukcí a objektů a jejich dočasné zajištění _x000D_
- ztížení provádění vč. hutnění ve ztížených podmínkách a stísněných prostorech _x000D_
- ztížené ukládání sypaniny pod vodu _x000D_
- ukládání po vrstvách a po jiných nutných částech (figurách) vč. dosypávek _x000D_
- spouštění a nošení materiálu _x000D_
- výměna částí zemní konstrukce znehodnocené klimatickými vlivy _x000D_
- ruční hutnění a výplň jam a prohlubní v podloží _x000D_
- úprava, očištění, ochrana a zhutnění podloží _x000D_
- svahování, hutnění a uzavírání povrchů svahů _x000D_
- zřízení lavic na svazích _x000D_
- udržování úložiště a jeho ochrana proti vodě _x000D_
- odvedení nebo obvedení vody v okolí úložiště a v úložišti _x000D_
- veškeré  pomocné konstrukce umožňující provedení  zemní konstrukce  (příjezdy,  sjezdy,  nájezdy, lešení, podpěrné konstrukce, přemostění, zpevněné plochy, zakrytí a pod.) _x000D_
- zemina vytlačená potrubím o DN do 180mm se od kubatury obsypů neodečítá</t>
  </si>
  <si>
    <t>"(17+71.5)*(0.70*0.50+0.5) {trativod (dl*(v*š+pl))} =Výsledek A | 1.0*0.70*0.50+1.0*1.2*1.0 {svodné potrubí a šachta (dl*v*š)} "76,775</t>
  </si>
  <si>
    <t>17581</t>
  </si>
  <si>
    <t>OBSYP POTRUBÍ A OBJEKTŮ Z NAKUPOVANÝCH MATERIÁLŮ</t>
  </si>
  <si>
    <t>"{zásyp trativodu 32/63} (17.0+71.5)*0.37 =Výsledek A | {zásyp svodného potrubí} 1.0*0.50*1.2 =Výsledek B | {Celkem: }A+B =Výsledek C"33,345</t>
  </si>
  <si>
    <t>18110</t>
  </si>
  <si>
    <t>ÚPRAVA PLÁNĚ SE ZHUTNĚNÍM V HORNINĚ TŘ. I</t>
  </si>
  <si>
    <t>Poznámka k položce:_x000D_
položka zahrnuje úpravu pláně včetně vyrovnání výškových rozdílů. Míru zhutnění určuje projekt.</t>
  </si>
  <si>
    <t>"90.0*4.8 {délka*šířka} =Výsledek A"432</t>
  </si>
  <si>
    <t>Zakládání</t>
  </si>
  <si>
    <t>21197</t>
  </si>
  <si>
    <t>OPLÁŠTĚNÍ ODVODŇOVACÍCH ŽEBER Z GEOTEXTILIE</t>
  </si>
  <si>
    <t>Poznámka k položce:_x000D_
položka zahrnuje dodávku předepsané geotextilie, mimostaveništní a vnitrostaveništní dopravu a její uložení včetně potřebných přesahů (nezapočítávají se do výměry)</t>
  </si>
  <si>
    <t>"{obalení žebra separační GTX 300g/m2} (17.0+71.5)*3.0 =Výsledek A"265,5</t>
  </si>
  <si>
    <t>272314</t>
  </si>
  <si>
    <t>ZÁKLADY Z PROSTÉHO BETONU DO C25/30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</si>
  <si>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_x000D_
- zhotovení nepropustného, mrazuvzdorného betonu a betonu požadované trvanlivosti a vlastností, _x000D_
- užití potřebných přísad a technologií výroby betonu, _x000D_
- zřízení pracovních a dilatačních spar, včetně potřebných úprav, výplně, vložek, opracování, očištění a ošetření, _x000D_
- bednění  požadovaných  konstr. (i ztracené) s úpravou  dle požadované  kvality povrchu betonu, včetně odbedňovacích a odskružovacích prostředků, _x000D_
- podpěrné  konstr. (skruže) a lešení všech druhů pro bednění, uložení čerstvého betonu, výztuže a doplňkových konstr., vč. požadovaných otvorů, ochranných a bezpečnostních opatření a základů těchto konstrukcí a lešení, _x000D_
- vytvoření kotevních čel, kapes, nálitků, a sedel, _x000D_
- zřízení  všech  požadovaných  otvorů, kapes, výklenků, prostupů, dutin, drážek a pod., vč. ztížení práce a úprav  kolem nich, _x000D_
- úpravy pro osazení výztuže, doplňkových konstrukcí a vybavení, _x000D_
- úpravy povrchu pro položení požadované izolace, povlaků a nátěrů, případně vyspravení, _x000D_
- ztížení práce u kabelových a injektážních trubek a ostatních zařízení osazovaných do betonu, _x000D_
- konstrukce betonových kloubů, upevnění kotevních prvků a doplňkových konstrukcí, _x000D_
- nátěry zabraňující soudržnost betonu a bednění, _x000D_
- výplň, těsnění  a tmelení spar a spojů, _x000D_
- opatření  povrchů  betonu  izolací  proti zemní vlhkosti v částech, kde přijdou do styku se zeminou nebo kamenivem, _x000D_
- případné zřízení spojovací vrstvy u základů, _x000D_
- úpravy pro osazení zařízení ochrany konstrukce proti vlivu bludných proudů,</t>
  </si>
  <si>
    <t>"{betonové lože trativodů} | (17.0+71.5)*0.5*0.06 =Výsledek A"2,655</t>
  </si>
  <si>
    <t>501101</t>
  </si>
  <si>
    <t>ZŘÍZENÍ KONSTRUKČNÍ VRSTVY TĚLESA ŽELEZNIČNÍHO SPODKU ZE ŠTĚRKODRTI NOVÉ</t>
  </si>
  <si>
    <t>Poznámka k položce:_x000D_
1. Položka obsahuje:   – nákup a dodání štěrkodrtě v požadované kvalitě podle zadávací dokumentace  – očištění podkladu, případně zřízení spojovací vrstvy  – uložení štěrkodrtě dle předepsaného technologického předpisu  – zřízení podkladní nebo konstrukční vrstvy ze štěrkodrtě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 X 3. Způsob měření:  Měří se metr krychlový.</t>
  </si>
  <si>
    <t>"90*4.75*(0.356+0.165)/2*1.05 {dl*š*v*rezerva} =Výsledek A"116,932</t>
  </si>
  <si>
    <t>501430</t>
  </si>
  <si>
    <t>ZŘÍZENÍ KONSTRUKČNÍ VRSTVY TĚLESA ŽELEZNIČNÍHO SPODKU ZE ZEMINY ZLEPŠENÉ (STABILIZOVANÉ) VÁPNO-CEMENTEM</t>
  </si>
  <si>
    <t>Poznámka k položce:_x000D_
1. Položka obsahuje:_x000D_
  – nákup a dodání materiálů pro uvedenou stabilizaci v požadované kvalitě podle zadávací dokumentace, včetně pojiva  – očištění podkladu případně zřízení spojovací vrstvy  – uložení materiálů pro stabilizaci dle předepsaného technologického předpisu  – zřízení vrstvy na místě nebo z dovezeného materiálu (z mísícího centra), bez rozlišení šířky, pokládání vrstvy po etapách, příp.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včetně klimatických opatření  – ztížení v okolí vedení, konstrukcí a objektů a jejich dočasné zajištění  – ztížení provádění vč. hutnění ve ztížených podmínkách a stísněných prostorech  – úpravu povrchu vrstvy 2. Položka neobsahuje:_x000D_
  X 3. Způsob měření:_x000D_
 Měří se metr krychlový.</t>
  </si>
  <si>
    <t>"90*4.75*0.50 {dl*š*hl} =Výsledek A"213,75</t>
  </si>
  <si>
    <t>Potrubí</t>
  </si>
  <si>
    <t>87433</t>
  </si>
  <si>
    <t>POTRUBÍ Z TRUB PLASTOVÝCH ODPADNÍCH DN DO 150MM</t>
  </si>
  <si>
    <t>Poznámka k položce:_x000D_
položky pro zhotovení potrubí platí bez ohledu na sklon zahrnuje:_x000D_
- výrobní dokumentaci (včetně technologického předpisu) _x000D_
- dodání veškerého trubního a pomocného materiálu  (trouby,  trubky,  tvarovky,  spojovací a těsnící  materiál a pod.), podpěrných, závěsných a upevňovacích prvků, včetně potřebných úprav _x000D_
- úprava a příprava podkladu a podpěr, očištění a ošetření podkladu a podpěr _x000D_
- zřízení plně funkčního potrubí, kompletní soustavy, podle příslušného technologického předpisu _x000D_
- zřízení potrubí i jednotlivých částí po etapách, včetně pracovních spar a spojů, pracovního zaslepení konců a pod. _x000D_
- úprava prostupů, průchodů  šachtami a komorami, okolí podpěr a vyústění, zaústění, napojení, vyvedení a upevnění odpad. výustí _x000D_
- ochrana potrubí nátěrem (vč. úpravy povrchu), případně izolací, nejsou_x000D_
-li tyto práce předmětem jiné položky _x000D_
- úprava, očištění a ošetření prostoru kolem potrubí _x000D_
- položky platí pro práce prováděné v prostoru zapaženém i nezapaženém a i v kolektorech, chráničkách _x000D_
- položky zahrnují i práce spojené s nutnými obtoky, převáděním a čerpáním vody nezahrnuje zkoušky vodotěsnosti a televizní prohlídku</t>
  </si>
  <si>
    <t>875332</t>
  </si>
  <si>
    <t>POTRUBÍ DREN Z TRUB PLAST DN DO 150MM DĚROVANÝCH</t>
  </si>
  <si>
    <t>Poznámka k položce:_x000D_
položky pro zhotovení potrubí platí bez ohledu na sklon zahrnuje:_x000D_
- výrobní dokumentaci (včetně technologického předpisu) _x000D_
- dodání veškerého trubního a pomocného materiálu  (trouby,  trubky,  tvarovky,  spojovací a těsnící  materiál a pod.), podpěrných, závěsných a upevňovacích prvků, včetně potřebných úprav _x000D_
- úprava a příprava podkladu a podpěr, očištění a ošetření podkladu a podpěr _x000D_
- zřízení plně funkčního potrubí, kompletní soustavy, podle příslušného technologického předpisu _x000D_
- zřízení potrubí i jednotlivých částí po etapách, včetně pracovních spar a spojů, pracovního zaslepení konců a pod. _x000D_
- úprava prostupů, průchodů  šachtami a komorami, okolí podpěr a vyústění, zaústění, napojení, vyvedení a upevnění odpad. výustí _x000D_
- ochrana potrubí nátěrem (vč. úpravy povrchu), případně izolací, nejsou_x000D_
-li tyto práce předmětem jiné položky _x000D_
- úprava, očištění a ošetření prostoru kolem potrubí _x000D_
- položky platí pro práce prováděné v prostoru zapaženém i nezapaženém a i v kolektorech, chráničkách _x000D_
- položky zahrnují i práce spojené s nutnými obtoky, převáděním a čerpáním vody</t>
  </si>
  <si>
    <t>"{trubka DN150 perforovaná 240°} (17.5+71.5)+1.0 {dl+odřez} =Výsledek A"90</t>
  </si>
  <si>
    <t>87626</t>
  </si>
  <si>
    <t>CHRÁNIČKY Z TRUB PLAST DN DO 80MM</t>
  </si>
  <si>
    <t>Poznámka k položce:_x000D_
položky pro zhotovení potrubí platí bez ohledu na sklon zahrnuje:_x000D_
- výrobní dokumentaci (včetně technologického předpisu) _x000D_
- dodání veškerého trubního a pomocného materiálu  (trouby,  trubky,  tvarovky,  spojovací a těsnící  materiál a pod.), podpěrných, závěsných a upevňovacích prvků, včetně potřebných úprav _x000D_
- úprava a příprava podkladu a podpěr, očištění a ošetření podkladu a podpěr _x000D_
- zřízení plně funkčního potrubí, kompletní soustavy, podle příslušného technologického předpisu _x000D_
- zřízení potrubí i jednotlivých částí po etapách, včetně pracovních spar a spojů, pracovního zaslepení konců a pod. _x000D_
- úprava prostupů, průchodů  šachtami a komorami, okolí podpěr a vyústění, zaústění, napojení, vyvedení a upevnění odpad. výustí _x000D_
- ochrana potrubí nátěrem (vč. úpravy povrchu), případně izolací, nejsou_x000D_
-li tyto práce předmětem jiné položky _x000D_
- úprava, očištění a ošetření prostoru kolem potrubí  včetně případně předepsaného utěsnění konců chrániček _x000D_
- položky platí pro práce prováděné v prostoru zapaženém i nezapaženém a i v kolektorech, chráničkách</t>
  </si>
  <si>
    <t>"{2xPE63} 2*14 =Výsledek A"28</t>
  </si>
  <si>
    <t>87633</t>
  </si>
  <si>
    <t>CHRÁNIČKY Z TRUB PLASTOVÝCH DN DO 150MM</t>
  </si>
  <si>
    <t>"{4xPE110} 4*14+4*8 =Výsledek A"88</t>
  </si>
  <si>
    <t>891633</t>
  </si>
  <si>
    <t>KLAPKY DN DO 150MM</t>
  </si>
  <si>
    <t>Poznámka k položce:_x000D_
- Položka zahrnuje kompletní montáž dle technologického předpisu, dodávku armatury, veškerou mimostaveništní a vnitrostaveništní dopravu.</t>
  </si>
  <si>
    <t>"{zpětné klapky trativodů do šachty Š2} 2 =Výsledek A"2</t>
  </si>
  <si>
    <t>89416</t>
  </si>
  <si>
    <t>ŠACHTY KANALIZAČ Z BETON DÍLCŮ NA POTRUBÍ DN DO 800MM</t>
  </si>
  <si>
    <t>Poznámka k položce:_x000D_
položka zahrnuje:_x000D_
- poklopy s rámem, mříže s rámem, stupadla, žebříky, stropy z bet. dílců a pod. _x000D_
- předepsané betonové skruže, prefabrikované nebo monolitické betonové dno _x000D_
- dodání  dílce  požadovaného  tvaru  a  vlastností,  jeho  skladování,  doprava  a  osazení  do  definitivní polohy, včetně komplexní technologie výroby a montáže dílců, ošetření a ochrana dílců, _x000D_
- u dílců železobetonových a předpjatých veškerá výztuž, případně i tuhé kovové prvky a závěsná oka, _x000D_
- úpravy a zařízení pro uložení a transport dílce, _x000D_
- veškeré požadované úpravy dílců, včetně doplňkových konstrukcí a vybavení, _x000D_
- sestavení dílce na stavbě včetně montážních zařízení, plošin a prahů a pod., _x000D_
- výplň, těsnění a tmelení spár a spojů, _x000D_
- očištění a ošetření úložných ploch, _x000D_
- zednické výpomoce pro montáž dílců, _x000D_
- označení dílce výrobním štítkem nebo jiným způsobem, _x000D_
- úpravy dílce pro dodržení požadované přesnosti jeho osazení, včetně případných měření, _x000D_
- veškerá zařízení pro zajištění stability v každém okamžiku _x000D_
- předepsané podkladní konstrukce</t>
  </si>
  <si>
    <t>"1 {Š2 DN800 výšky 1,6m} =Výsledek A"1</t>
  </si>
  <si>
    <t>894845</t>
  </si>
  <si>
    <t>ŠACHTY KANALIZAČNÍ PLASTOVÉ D 300MM</t>
  </si>
  <si>
    <t>Poznámka k položce:_x000D_
položka zahrnuje:_x000D_
- poklopy s rámem z předepsaného materiálu a tvaru _x000D_
- předepsané plastové skruže, dno a není_x000D_
-li uvedeno jinak i podkladní vrstvu (z kameniva nebo betonu). _x000D_
- výplň, těsnění a tmelení spár a spojů, _x000D_
- očištění a ošetření úložných ploch, _x000D_
- předepsané podkladní konstrukce</t>
  </si>
  <si>
    <t>"2 {Š1 a Š5 o výškách 1,18m} =Výsledek A | 1 {Š4 o výšce 1,23m} =Výsledek B | {Celkem: }A+B =Výsledek C"3</t>
  </si>
  <si>
    <t>894857</t>
  </si>
  <si>
    <t>ŠACHTY KANALIZAČNÍ PLASTOVÉ D 500MM</t>
  </si>
  <si>
    <t>"1 {Š3 DN425 o výšce 1,27m} =Výsledek A"1</t>
  </si>
  <si>
    <t>97611</t>
  </si>
  <si>
    <t>VYBOURÁNÍ DROBNÝCH PŘEDMĚTŮ Z BETON DÍLCŮ</t>
  </si>
  <si>
    <t>Poznámka k položce:_x000D_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položka zahrnuje veškeré další práce plynoucí z technologického předpisu a z platných předpisů</t>
  </si>
  <si>
    <t>"{odbourání uliční vpusti v místě Š2} 1 =Výsledek A"1</t>
  </si>
  <si>
    <t>15111</t>
  </si>
  <si>
    <t>POPLATKY ZA LIKVIDACI ODPADŮ NEKONTAMINOVANÝCH - 17 05 04 VYTĚŽENÉ ZEMINY A HORNINY - I. TŘÍDA TĚŽITELNOSTI</t>
  </si>
  <si>
    <t xml:space="preserve">(230.1075+76.775)*2.1 </t>
  </si>
  <si>
    <t>15140</t>
  </si>
  <si>
    <t>POPLATKY ZA LIKVIDACI ODPADŮ NEKONTAMINOVANÝCH - 17 01 01 BETON Z DEMOLIC OBJEKTŮ, ZÁKLADŮ TV</t>
  </si>
  <si>
    <t>0.5" {vybouraná vpust v místě Š2} "</t>
  </si>
  <si>
    <t>SO 03 -  Přejezdová konstrukce</t>
  </si>
  <si>
    <t>921 - Železniční přejezdy</t>
  </si>
  <si>
    <t>96 - Bourání konstrukcí</t>
  </si>
  <si>
    <t>921</t>
  </si>
  <si>
    <t>Železniční přejezdy</t>
  </si>
  <si>
    <t>921112</t>
  </si>
  <si>
    <t>ŽELEZNIČNÍ PŘEJEZD CELOPRYŽOVÝ NA BETONOVÝCH PRAŽCÍCH</t>
  </si>
  <si>
    <t>-1675767257</t>
  </si>
  <si>
    <t>Poznámka k položce:_x000D_
1. Položka obsahuje: 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 2. Položka neobsahuje:   – zřízení, pronájem a odstranění dopravního značení objízdné trasy  – úpravy koleje (např. posun pražců, doplnění kolejového lože, směrová a výšková úprava)  – silniční panely v přechodu těles  – prahovou vpusť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</si>
  <si>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12.00*3.6 "{s pryžovýmí panely na kovových nosičích} =Výsledek A"</t>
  </si>
  <si>
    <t>272124</t>
  </si>
  <si>
    <t>ZÁKLADY Z DÍLCŮ ŽELEZOBETONOVÝCH DO C25/30</t>
  </si>
  <si>
    <t>-1974522153</t>
  </si>
  <si>
    <t>Poznámka k položce:_x000D_
- dodání  dílce  požadovaného  tvaru  a  vlastností,  jeho  skladování,  doprava  a  osazení  do 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prefabrik. dílci (úprava pohledových ploch, příp. rubových ploch, osazení měřících zařízení, zkoušení a měření dílců a pod.).</t>
  </si>
  <si>
    <t>12.3*0.40*0.20*2 "{základy závěrných zídek} =Výsledek A"</t>
  </si>
  <si>
    <t>27231</t>
  </si>
  <si>
    <t>ZÁKLADY Z PROSTÉHO BETONU</t>
  </si>
  <si>
    <t>64212738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</si>
  <si>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 požadovaných  konstr. (i ztracené) s úpravou  dle požadované  kvality povrchu betonu, včetně odbedňovacích a odskružovacích prostředků,  - podpěrné 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 všech  požadovaných  otvorů, kapes, výklenků, prostupů, dutin, drážek a pod., vč. ztížení práce a úprav 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 a tmelení spar a spojů,  - opatření  povrchů  betonu  izolací  proti zemní vlhkosti v částech, kde přijdou do styku se zeminou nebo kamenivem,  - případné zřízení spojovací vrstvy u základů,  - úpravy pro osazení zařízení ochrany konstrukce proti vlivu bludných proudů,</t>
  </si>
  <si>
    <t>12.3*0.53*0.18*2 "{podkladní beton základ. dílců} =Výsledek A"</t>
  </si>
  <si>
    <t>96</t>
  </si>
  <si>
    <t>Bourání konstrukcí</t>
  </si>
  <si>
    <t>113138</t>
  </si>
  <si>
    <t>ODSTRANĚNÍ KRYTU ZPEVNĚNÝCH PLOCH S ASFALT POJIVEM, ODVOZ DO 20KM</t>
  </si>
  <si>
    <t>-349749622</t>
  </si>
  <si>
    <t>Poznámka k položce:_x000D_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</si>
  <si>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(38+11.6)*0.15 "{pl*tl} =Výsledek A"</t>
  </si>
  <si>
    <t>113328</t>
  </si>
  <si>
    <t>ODSTRAN PODKL ZPEVNĚNÝCH PLOCH Z KAMENIVA NESTMEL, ODVOZ DO 20KM</t>
  </si>
  <si>
    <t>105916317</t>
  </si>
  <si>
    <t>(38+11.6)*0.40 "{pl*tl} =Výsledek A"</t>
  </si>
  <si>
    <t>113488</t>
  </si>
  <si>
    <t>ODSTRANĚNÍ KRYTU ZPEVNĚNÝCH PLOCH Z DLAŽDIC VČETNĚ PODKLADU, ODVOZ DO 20KM</t>
  </si>
  <si>
    <t>1549259248</t>
  </si>
  <si>
    <t>"9.2*0.30 {odečet z CADu} =Výsledek A"1031,94</t>
  </si>
  <si>
    <t>919113</t>
  </si>
  <si>
    <t>ŘEZÁNÍ ASFALTOVÉHO KRYTU VOZOVEK TL DO 150MM</t>
  </si>
  <si>
    <t>1472602097</t>
  </si>
  <si>
    <t>Poznámka k položce:_x000D_
položka zahrnuje řezání vozovkové vrstvy v předepsané tloušťce, včetně spotřeby vody</t>
  </si>
  <si>
    <t>965321</t>
  </si>
  <si>
    <t>ROZEBRÁNÍ PŘEJEZDU, PŘECHODU OSTATNÍCH</t>
  </si>
  <si>
    <t>-200430495</t>
  </si>
  <si>
    <t>12*0.30 "{ochr. kolejnice} =Výsledek A"</t>
  </si>
  <si>
    <t>965322</t>
  </si>
  <si>
    <t>ROZEBRÁNÍ PŘEJEZDU, PŘECHODU OSTATNÍCH - ODVOZ (NA LIKVIDACI ODPADŮ NEBO JINÉ URČENÉ MÍSTO)</t>
  </si>
  <si>
    <t>997776403</t>
  </si>
  <si>
    <t>Poznámka k položce:_x000D_
1. Položka obsahuje:   – odvoz jakýmkoliv dopravním prostředkem a složení  – případné překládky na trase  2. Položka neobsahuje:   – naložení vybouraného materiálu na dopravní prostředek (je zahrnuto ve zdrojové položce)  – poplatky za likvidaci odpadů, nacení se položkami ze ssd 0 3. Způsob měření:  Výměra je sumou součinů tun vybouraného materiálu v původním stavu a k nim příslušných jednotlivých odvozových vzdáleností v kilometrech.</t>
  </si>
  <si>
    <t>"24*0.1*20 {dl.*j.jm*km} =Výsledek A"24*0.1*20</t>
  </si>
  <si>
    <t>1914910468</t>
  </si>
  <si>
    <t>19.84*2.1 "{M3*ObjHm} =Výsledek A"</t>
  </si>
  <si>
    <t>15130</t>
  </si>
  <si>
    <t>POPLATKY ZA LIKVIDACI ODPADŮ NEKONTAMINOVANÝCH - 17 03 02 VYBOURANÝ ASFALTOVÝ BETON BEZ DEHTU</t>
  </si>
  <si>
    <t>417894785</t>
  </si>
  <si>
    <t>7.44*2.2 "{M3*ObjHm} =Výsledek A"</t>
  </si>
  <si>
    <t>SO 04 - Nástupiště</t>
  </si>
  <si>
    <t>2 - Základy</t>
  </si>
  <si>
    <t>3 - Svislé a kompletní konstrukce</t>
  </si>
  <si>
    <t>4 - Vodorovné konstrukce</t>
  </si>
  <si>
    <t>5 - Komunikace</t>
  </si>
  <si>
    <t>6 - Úpravy povrchů, podlahy a osazování výplní</t>
  </si>
  <si>
    <t>"45*0.10 {dlažba u budovy} =Výsledek A"4,5</t>
  </si>
  <si>
    <t>12110</t>
  </si>
  <si>
    <t>SEJMUTÍ ORNICE NEBO LESNÍ PŮDY</t>
  </si>
  <si>
    <t>Poznámka k položce:_x000D_
položka zahrnuje sejmutí ornice bez ohledu na tloušťku vrstvy a její vodorovnou dopravu nezahrnuje uložení na trvalou skládku</t>
  </si>
  <si>
    <t>"(90*1.25+58)*0.1 =Výsledek A"17,05</t>
  </si>
  <si>
    <t>12373</t>
  </si>
  <si>
    <t>ODKOP PRO SPOD STAVBU SILNIC A ŽELEZNIC TŘ. I</t>
  </si>
  <si>
    <t>Poznámka k položce:_x000D_
položka zahrnuje: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 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</si>
  <si>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"45*1.05 {odkop mimo stáv. nástupiště} =Výsledek A "</t>
  </si>
  <si>
    <t>"61*1.00 {odkop pro nové nástupiště} =Výsledek B" |</t>
  </si>
  <si>
    <t>"(8.00+9.25+3.25)*0.70*0.75 {odkop pro rampy} =Výsledek C | "</t>
  </si>
  <si>
    <t>"1.75+1.50+1.75+1.5)*0.50*0.50 {odkop pro schodiště} =Výsledek D "</t>
  </si>
  <si>
    <t>"13*0.3*0.3*1 {odkop pro patky tabulí} =Výsledek E "</t>
  </si>
  <si>
    <t>"{Celkem: }A+B+C+D+E =Výsledek F"</t>
  </si>
  <si>
    <t>121,8075</t>
  </si>
  <si>
    <t>17110</t>
  </si>
  <si>
    <t>ULOŽENÍ SYPANINY DO NÁSYPŮ SE ZHUTNĚNÍM</t>
  </si>
  <si>
    <t>Poznámka k položce:_x000D_
položka zahrnuje: - kompletní provedení zemní konstrukce vč. výběru vhodného materiálu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</si>
  <si>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 xml:space="preserve">61*2.168 </t>
  </si>
  <si>
    <t>18090</t>
  </si>
  <si>
    <t>VŠEOBECNÉ ÚPRAVY OSTATNÍCH PLOCH</t>
  </si>
  <si>
    <t>Poznámka k položce:_x000D_
Všeobecné úpravy musí zahrnovat úpravu území po uskutečnění stavby, tak jak je požadováno v zadávací dokumentaci s výjimkou těch prací, pro které jsou uvedeny samostatné položky.</t>
  </si>
  <si>
    <t>61*3 "{pláň pro dlažbu nástupiště}"</t>
  </si>
  <si>
    <t>18210</t>
  </si>
  <si>
    <t>ÚPRAVA POVRCHŮ SROVNÁNÍM ÚZEMÍ</t>
  </si>
  <si>
    <t>Poznámka k položce:_x000D_
položka zahrnuje srovnání výškových rozdílů terénu</t>
  </si>
  <si>
    <t>18230</t>
  </si>
  <si>
    <t>ROZPROSTŘENÍ ORNICE V ROVINĚ</t>
  </si>
  <si>
    <t>Poznámka k položce:_x000D_
položka zahrnuje:  nutné přemístění ornice z dočasných skládek vzdálených do 50m rozprostření ornice v předepsané tloušťce v rovině a ve svahu do 1: 5</t>
  </si>
  <si>
    <t>160*0.10 "{v tl. 10cm}"</t>
  </si>
  <si>
    <t>18241</t>
  </si>
  <si>
    <t>ZALOŽENÍ TRÁVNÍKU RUČNÍM VÝSEVEM</t>
  </si>
  <si>
    <t>Poznámka k položce:_x000D_
Zahrnuje dodání předepsané travní směsi, její výsev na ornici, zalévání, první pokosení, to vše bez ohledu na sklon terénu</t>
  </si>
  <si>
    <t>Základy</t>
  </si>
  <si>
    <t>"0.3*0.3*0.8 {patky zábradlí A} =Výsledek A | 13*0.3*0.3*1 {základové patky tabulí} =Výsledek B | {Celkem: }A+B =Výsledek C"1,242</t>
  </si>
  <si>
    <t>Svislé a kompletní konstrukce</t>
  </si>
  <si>
    <t>31111</t>
  </si>
  <si>
    <t>ZDI A STĚNY PODPĚR A VOLNÉ Z DÍLCŮ BETON</t>
  </si>
  <si>
    <t>Poznámka k položce:_x000D_
- dodání dílce požadovaného  tvaru a vlastností, jeho skladování, doprava a osazení do definitivní polohy, včetně komplexní technologie výroby a montáže dílců, ošetření a ochrana dílců, _x000D_
- u dílců železobetonových a předpjatých veškerá výztuž, případně i tuhé kovové prvky a závěsná oka, _x000D_
- úpravy a zařízení pro uložení a transport dílce, _x000D_
- veškeré požadované úpravy dílců, včetně doplňkových konstrukcí a vybavení, _x000D_
- sestavení dílce na stavbě včetně montážních zařízení, plošin a prahů a pod., _x000D_
- výplň, těsnění a tmelení spár a spojů, _x000D_
- očištění a ošetření úložných ploch, _x000D_
- zednické výpomoce pro montáž dílců, _x000D_
- označení dílce výrobním štítkem nebo jiným způsobem, _x000D_
- úpravy dílce pro dodržení požadované přesnosti jeho osazení, včetně případných měření, _x000D_
- veškerá zařízení pro zajištění stability v každém okamžiku, _x000D_
- další práce dané případně specifikací k příslušnému prefabrik. dílci (úprava pohledových ploch, příp. rubových ploch, osazení měřících zařízení, zkoušení a měření dílců a pod.)</t>
  </si>
  <si>
    <t>(8.00+9.25)*1.1*0.25 "{zídky u rampy} =Výsledek A | "</t>
  </si>
  <si>
    <t>(3.25+1.5+1.5)*1.25*0.25 "{zídky u schodiště} =Výsledek B "</t>
  </si>
  <si>
    <t xml:space="preserve">(0.75*1.25+1.0*1.0)*0.25*2 "{zídky u schodiště} =Výsledek C" </t>
  </si>
  <si>
    <t>(1.75*1.25+1.25*1.0)*0.25 "{zídka na konci nástupiště} =Výsledek D</t>
  </si>
  <si>
    <t xml:space="preserve"> "{Celkem: }A+B+C+D =Výsledek E"</t>
  </si>
  <si>
    <t>Vodorovné konstrukce</t>
  </si>
  <si>
    <t>43411</t>
  </si>
  <si>
    <t>SCHODIŠŤOVÉ STUPNĚ, Z DÍLCŮ BETON</t>
  </si>
  <si>
    <t>Poznámka k položce:_x000D_
- dodání dílce požadovaného tvaru a vlastností, jeho skladování, doprava a osazení do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prefabrik. dílci (úprava pohledových ploch, příp. rubových ploch, osazení měřících zařízení, zkoušení a měření dílců a pod.).</t>
  </si>
  <si>
    <t>0.35*0.15*2*8" {š*v*d*ks}"</t>
  </si>
  <si>
    <t>45152</t>
  </si>
  <si>
    <t>PODKLADNÍ A VÝPLŇOVÉ VRSTVY Z KAMENIVA DRCENÉHO</t>
  </si>
  <si>
    <t>Poznámka k položce:_x000D_
položka zahrnuje dodávku předepsaného kameniva, mimostaveništní a vnitrostaveništní dopravu a jeho uložení není -li v zadávací dokumentaci uvedeno jinak, jedná se o nakupovaný materiál</t>
  </si>
  <si>
    <t>"(150.00+14.4+1.68)*0.20 {pod dlažbou} =Výsledek A | (0.70+0.90)*2.0+0.2*1.5 {pod schody} =Výsledek B | {Celkem: }A+B =Výsledek C"36,716</t>
  </si>
  <si>
    <t>Komunikace</t>
  </si>
  <si>
    <t>56112</t>
  </si>
  <si>
    <t>PODKLADNÍ BETON TL. DO 100MM</t>
  </si>
  <si>
    <t>Poznámka k položce:_x000D_
- dodání směsi v požadované kvalitě  - očištění podkladu  - uložení směsi dle předepsaného technologického předpisu a zhutnění vrstvy v předepsané tloušťce  - zřízení vrstvy bez rozlišení šířky, pokládání vrstvy po etapách, včetně pracovních spar a spojů  - úpravu napojení, ukončení  - úpravu dilatačních spar včetně předepsané výztuže  - nezahrnuje postřiky, nátěry  - nezahrnuje úpravu povrchu krytu</t>
  </si>
  <si>
    <t>44*0.35</t>
  </si>
  <si>
    <t>56113</t>
  </si>
  <si>
    <t>PODKLADNÍ BETON TL. DO 150MM</t>
  </si>
  <si>
    <t>"1.2*(60+2+2) {pro L bloky} =Výsledek A | 1.6*2.0+2 {pod schodišti} =Výsledek B | {Celkem: }A+B =Výsledek C"82</t>
  </si>
  <si>
    <t>582611</t>
  </si>
  <si>
    <t>KRYTY Z BETON DLAŽDIC SE ZÁMKEM ŠEDÝCH TL 60MM DO LOŽE Z KAM</t>
  </si>
  <si>
    <t>Poznámka k položce:_x000D_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 -li zadávací dokumentace jinak  - nezahrnuje postřiky, nátěry  - nezahrnuje těsnění podél obrubníků, dilatačních zařízení, odvodňovacích proužků, odvodňovačů, vpustí, šachet a pod.</t>
  </si>
  <si>
    <t>33.4+104.4 "{dlaždice 200x200 ostrohranná} =Výsledek A"</t>
  </si>
  <si>
    <t>7.2*2.0 "{dlaždice 200x100 se zkosenými hranami} =Výsledek A"</t>
  </si>
  <si>
    <t>Úpravy povrchů, podlahy a osazování výplní</t>
  </si>
  <si>
    <t>62641</t>
  </si>
  <si>
    <t>SJEDNOCUJÍCÍ STĚRKA JEMNOU MALTOU TL CCA 2MM</t>
  </si>
  <si>
    <t>Poznámka k položce:_x000D_
položka zahrnuje:  dodávku veškerého materiálu potřebného pro předepsanou úpravu v předepsané kvalitě nutné vyspravení podkladu, případně zatření spar zdiva položení vrstvy v předepsané tloušťce potřebná lešení a podpěrné konstrukce</t>
  </si>
  <si>
    <t>(8.00+9.25)*0.6 "{zídky u rampy} =Výsledek A "</t>
  </si>
  <si>
    <t>(3.25+1.5+1.5)*0.75 "{zídky u schodiště} =Výsledek B "</t>
  </si>
  <si>
    <t xml:space="preserve">(0.75*0.5+1.0*0.5)*2 "{zídky u schodiště} =Výsledek C" </t>
  </si>
  <si>
    <t xml:space="preserve">(1.75*0.5+1.25*0.5) "{zídka na konci nástupiště} =Výsledek D" </t>
  </si>
  <si>
    <t>"{Celkem: }A+B+C+D =Výsledek E"</t>
  </si>
  <si>
    <t>62945</t>
  </si>
  <si>
    <t>VYROVNÁVACÍ VRSTVA Z CEMENT MALTY</t>
  </si>
  <si>
    <t>(8.00+9.25)*0.25 "{zídky u rampy}"</t>
  </si>
  <si>
    <t xml:space="preserve"> (3.25+1.5+1.5)*0.25 "{zídky u schodiště}"</t>
  </si>
  <si>
    <t>(1.75)*0.25*2 "{zídky u schodiště}"</t>
  </si>
  <si>
    <t>(1.75+1.25)*0.25 "{zídka na konci nástupiště} "</t>
  </si>
  <si>
    <t>9111A1</t>
  </si>
  <si>
    <t>ZÁBRADLÍ SILNIČNÍ S VODOR MADLY - DODÁVKA A MONTÁŽ</t>
  </si>
  <si>
    <t>Poznámka k položce:_x000D_
položka zahrnuje: - dodání zábradlí včetně předepsané povrchové úpravy  - osazení sloupků zaberaněním nebo osazením do betonových bloků (včetně betonových bloků a nutných zemních prací)  - případné bednění ( trubku) betonové patky v gabionové zdi</t>
  </si>
  <si>
    <t>1.915+8.105+8.955 " {zábradlí A+B+C} =Výsledek A "</t>
  </si>
  <si>
    <t xml:space="preserve"> 1.360+1.505+2.790 "{zábradlí D+E+F} =Výsledek B"</t>
  </si>
  <si>
    <t>1.370+1.370+1.265+1.540 "{zábradlí G+H+I+J} =Výsledek C"</t>
  </si>
  <si>
    <t>"{Celkem: }A+B+C =Výsledek D"</t>
  </si>
  <si>
    <t>9111B2</t>
  </si>
  <si>
    <t>ZÁBRADLÍ SILNIČNÍ SE SVISLOU VÝPLNÍ - MONTÁŽ S PŘESUNEM (BEZ DODÁVKY)</t>
  </si>
  <si>
    <t>Poznámka k položce:_x000D_
položka zahrnuje: - dopravu demontovaného zařízení z dočasné skládky  - jeho montáž a osazení na určeném místě včetně všech nutných konstrukcí a prací  - nutnou opravu poškozených částí, opravu nátěrů  - případnou náhradu zničených částí nezahrnuje kompletní novou PKO</t>
  </si>
  <si>
    <t>30.175"Výsledek A"</t>
  </si>
  <si>
    <t>917223</t>
  </si>
  <si>
    <t>SILNIČNÍ A CHODNÍKOVÉ OBRUBY Z BETONOVÝCH OBRUBNÍKŮ ŠÍŘ 100MM</t>
  </si>
  <si>
    <t>Poznámka k položce:_x000D_
Položka zahrnuje:  dodání a pokládku betonových obrubníků o rozměrech předepsaných zadávací dokumentací betonové lože i boční betonovou opěrku.</t>
  </si>
  <si>
    <t>(4.1+3.0+21.3+14.8)+0.8 "{(délky)+prořez} =Výsledek A"</t>
  </si>
  <si>
    <t>923711</t>
  </si>
  <si>
    <t>TABULE "NÁZEV STANICE" (NA OCELOVÝCH SLOUPCÍCH)</t>
  </si>
  <si>
    <t>923721</t>
  </si>
  <si>
    <t>TABULE "PRŮCHOD PRO PĚŠÍ ZAKÁZÁN!" (NA OCELOVÉM SLOUPKU)</t>
  </si>
  <si>
    <t>923731</t>
  </si>
  <si>
    <t>TABULE "OZNAČENÍ SMĚRŮ" (NA OCELOVÝCH SLOUPCÍCH)</t>
  </si>
  <si>
    <t>924420</t>
  </si>
  <si>
    <t>NÁSTUPIŠTĚ L (H) BEZ KONZOLOVÝCH DESEK</t>
  </si>
  <si>
    <t>Poznámka k položce:_x000D_
1. Položka obsahuje:   – dodávku veškerých prvků a částí daného typu nástupiště dle odpovídajících vzorových listů a TKP  – zřízení nástupiště typu L nebo H na požadovanou osovou vzdálenost kolejí i výšku nástupní hrany nad TK  – slepá zakončení nástupiště  – příplatky za ztížené podmínky při práci v kolejišti, např. za překážky na straně koleje ap.  2. Položka neobsahuje:   – zemní práce, tj. odkopávky, hloubení rýh, násypy, zásypy ad.  – náklady na zřízení zpevněné plochy nástupiště vyjma konzolových desek, např. ze zámkové dlažby, asfaltu ap. včetně konstrukčních vrstev  – jiná zakončení nástupiště, např. schůdky apod.  – zábradlí, osvětlení, přístřešky, mobiliář nástupiště, orientační a informační systém, kamerový systém, přístupové komunikace ap. 3. Způsob měření:  Měří se vždy délka nástupní hrany nástupiště podél přilehlé koleje v metrech délkových, a to i u oboustranných nástupišť.</t>
  </si>
  <si>
    <t>"61 {nástupní hrana} =Výsledek A | 3+3 {boční hrany} =Výsledek B | {Celkem: }A+B =Výsledek C"67</t>
  </si>
  <si>
    <t>924839</t>
  </si>
  <si>
    <t>NÁSTUPIŠTĚ - UKONČENÍ NÁSTUPIŠŤ SCHODY Z NOVÉHO MATERIÁLU - JINÁ KOMBINACE</t>
  </si>
  <si>
    <t>Poznámka k položce:_x000D_
1. Položka obsahuje:   – dodávku a montáž veškerých prvků nutných ke zřízení kompletní konstrukce ukončení nástupiště schůdkama z dílů a součástí na místě, pro různé osové vzdálenosti koleje i pro různou výšku nad TK dle odpovídajících vzorových listů a TKP  – přípravu pro instalaci zábradelního systému  – bezpečnostní nátěry prvního a posledního schodového stupně  – příplatky za ztížené podmínky při práci v kolejišti, např. za překážky na straně koleje ap.  2. Položka neobsahuje:   – zábradlí 3. Způsob měření:  Udává se počet kusů kompletní konstrukce nebo práce.</t>
  </si>
  <si>
    <t>924911</t>
  </si>
  <si>
    <t>NÁSTUPIŠTĚ - VODICÍ LINIE ŠÍŘKY 0,40 M Z DLAŽDIC S PODÉLNÝMI DRÁŽKAMI</t>
  </si>
  <si>
    <t>Poznámka k položce:_x000D_
1. Položka obsahuje: 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DILATAČNÍích zařízení, odvodňovacích proužků, odvodňovačů, vpustí, šachet ap.  – těsnění, tmelení a výplň spar a otvorů  – úpravu dilatačních spar a povrchu vrstvy  2. Položka neobsahuje:   – úpravu a hutnění podloží  – podkladní a konstrukční vrstvy 3. Způsob měření:  Měří se metr délkový.</t>
  </si>
  <si>
    <t>924912</t>
  </si>
  <si>
    <t>NÁSTUPIŠTĚ - VAROVNÝ PÁS ŠÍŘKY 0,40 M Z DLAŽDIC S RELIEFNÍM POVRCHEM</t>
  </si>
  <si>
    <t>Poznámka k položce:_x000D_
1. Položka obsahuje: 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dilatačních zařízení, odvodňovacích proužků, odvodňovačů, vpustí, šachet ap.  – těsnění, tmelení a výplň spar a otvorů  – úpravu dilatačních spar a povrchu vrstvy  2. Položka neobsahuje:   – úpravu a hutnění podloží  – podkladní a konstrukční vrstvy 3. Způsob měření:  Měří se metr délkový.</t>
  </si>
  <si>
    <t>"2.2+2.0 { na konci nástupiště+před schodištěm} =Výsledek A"4,2</t>
  </si>
  <si>
    <t>31</t>
  </si>
  <si>
    <t>924913</t>
  </si>
  <si>
    <t>NÁSTUPIŠTĚ - OPTICKÉ ZNAČENÍ NÁTĚREM ŠÍŘKY 0,15 M, ODSTÍN ŽLUTÁ 6200</t>
  </si>
  <si>
    <t>62</t>
  </si>
  <si>
    <t>Poznámka k položce:_x000D_
1. Položka obsahuje:   – příprava a očištění podkladu  – dodání a aplikace nátěrové hmoty 2. Položka neobsahuje:   X 3. Způsob měření:  Měří se metr délkový.</t>
  </si>
  <si>
    <t>924914</t>
  </si>
  <si>
    <t>NÁSTUPIŠTĚ - SIGNÁLNÍ PÁS Z DLAŽDIC S RELIÉFNÍM POVRCHEM</t>
  </si>
  <si>
    <t>64</t>
  </si>
  <si>
    <t>Poznámka k položce:_x000D_
1. Položka obsahuje: 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dilatačních zařízení, odvodňovacích proužků, odvodňovačů, vpustí, šachet ap.  – těsnění, tmelení a výplň spar a otvorů  – úpravu dilatačních spar a povrchu vrstvy  2. Položka neobsahuje:   – úpravu a hutnění podloží  – podkladní a konstrukční vrstvy 3. Způsob měření:  Měří se plocha v metrech čtverečných.</t>
  </si>
  <si>
    <t>(1.6+1.65)*0.8 "=Výsledek A"</t>
  </si>
  <si>
    <t>33</t>
  </si>
  <si>
    <t>965511</t>
  </si>
  <si>
    <t>ROZEBRÁNÍ NÁSTUPIŠTĚ TYPU TISCHER</t>
  </si>
  <si>
    <t>66</t>
  </si>
  <si>
    <t>Poznámka k položce:_x000D_
1. Položka obsahuje:   – rozebrání nástupiště do součástí včetně hrubého očištění  – naložení vybouraného materiálu na dopravní prostředek  – příplatky za ztížené podmínky při práci v kolejišti, např. za překážky na straně koleje apod.  2. Položka neobsahuje:   – rozebrání krytu a podkladních vrstev zpevněných ploch  – zemní práce  – odvoz vybouraného materiálu do skladu nebo na likvidaci  – poplatky za likvidaci odpadů, nacení se položkami ze ssd 0 3. Způsob měření:  Měří se vždy délka nástupní hrany nástupiště podél přilehlé koleje v metrech délkových, a to i u oboustranných nástupišť.</t>
  </si>
  <si>
    <t>965512</t>
  </si>
  <si>
    <t>ROZEBRÁNÍ NÁSTUPIŠTĚ TYPU TISCHER - ODVOZ (NA LIKVIDACI ODPADŮ NEBO JINÉ URČENÉ MÍSTO)</t>
  </si>
  <si>
    <t>68</t>
  </si>
  <si>
    <t>Poznámka k položce:_x000D_
1. Položka obsahuje:   – odvoz jakýmkoliv dopravním prostředkem a složení  – případné překládky na trase  2. Položka neobsahuje:   – naložení vybouraného materiálu na dopravní prostředek (je zahrnuto ve zdrojové položce)  – poplatky za likvidaci odpadů, nacení se položkami ze ssd 0 3. Způsob měření:  Výměra je součtem součinů metrů krychlových tun vybouraného materiálu v původním stavu a jednotlivých vzdáleností v kilometrech.</t>
  </si>
  <si>
    <t>104*0.300*20 "{Dl*JedHm*Km}"</t>
  </si>
  <si>
    <t>35</t>
  </si>
  <si>
    <t>965891</t>
  </si>
  <si>
    <t>DEMONTÁŽ INFORMAČNÍ TABULE ORIENTAČNÍHO SYSTÉMU</t>
  </si>
  <si>
    <t>70</t>
  </si>
  <si>
    <t>72</t>
  </si>
  <si>
    <t xml:space="preserve">4.5*2.2 </t>
  </si>
  <si>
    <t>SO 05 - Úprava komunikace</t>
  </si>
  <si>
    <t>8 - Trubní vedení</t>
  </si>
  <si>
    <t>767 - Konstrukce zámečnické</t>
  </si>
  <si>
    <t>11010</t>
  </si>
  <si>
    <t>VŠEOBECNÉ VYKLIZENÍ ZASTAVĚNÉHO ÚZEMÍ</t>
  </si>
  <si>
    <t>Poznámka k položce:_x000D_
zahrnuje odstranění všech překážek pro uskutečnění stavby</t>
  </si>
  <si>
    <t>1*7" {přemístění tří obecních tabulí a 1 odp.koše} "</t>
  </si>
  <si>
    <t>11130</t>
  </si>
  <si>
    <t>SEJMUTÍ DRNU</t>
  </si>
  <si>
    <t>Poznámka k položce:_x000D_
včetně vodorovné dopravy  a uložení na skládku</t>
  </si>
  <si>
    <t>46+116.5+58+10.5+6.5+456+31.5+258 "{CAD výměra}"</t>
  </si>
  <si>
    <t>112026</t>
  </si>
  <si>
    <t>KÁCENÍ STROMŮ D KMENE DO 0,9M S ODSTRANĚNÍM PAŘEZŮ, ODVOZ DO 12KM</t>
  </si>
  <si>
    <t>Poznámka k položce:_x000D_
Kácení stromů se měří v [ks] poražených stromů (průměr stromů se měří ve výšce 1,3m nad terénem) a zahrnuje zejména: - poražení stromu a osekání větví  - spálení větví na hromadách nebo štěpkování  - dopravu a uložení kmenů, případné další práce s nimi dle pokynů zadávací dokumentace Odstranění pařezů se měří v [ks] vytrhaných nebo vykopaných pařezů a zahrnuje zejména: - vytrhání nebo vykopání pařezů  - veškeré zemní práce spojené s odstraněním pařezů  - dopravu a uložení pařezů, případně další práce s nimi dle pokynů zadávací dokumentace  - zásyp jam po pařezech</t>
  </si>
  <si>
    <t>112036</t>
  </si>
  <si>
    <t>KÁCENÍ STROMŮ D KMENE PŘES 0,9M S ODSTR PAŘEZŮ, ODVOZ DO 12KM</t>
  </si>
  <si>
    <t>11241</t>
  </si>
  <si>
    <t>ÚPRAVA STROMŮ D DO 0,5M ŘEZEM VĚTVÍ</t>
  </si>
  <si>
    <t>Poznámka k položce:_x000D_
Zahrnuje odřezání větví 1 ks stromu přesahujících do komunikace bez ohledu na způsob a použitou mechanizaci (např. plošina), bez ohledu na počet větví  zahrnuje všechna opatření související se silničním provozem (např. provizorní dopravní značení) zahrnuje odvoz a likvidaci vyzískaného materiálu dle pokynů zadávací dokumentace průměr stromů se měří ve výšce 1,3m nad terénem.</t>
  </si>
  <si>
    <t>113327</t>
  </si>
  <si>
    <t>ODSTRAN PODKL ZPEVNĚNÝCH PLOCH Z KAMENIVA NESTMEL, ODVOZ DO 16KM</t>
  </si>
  <si>
    <t>(150+21.6+12.4+222.1+65.9)*0.45 "{silnice III/4466, CAD výměra * tl} "</t>
  </si>
  <si>
    <t xml:space="preserve"> (89.6+18.6)*0.35 "{ul. Nová čtvrť, CAD výměry * tl} "</t>
  </si>
  <si>
    <t>303.6*0.45" {ul. Nádražní, CAD výměry * tl} "</t>
  </si>
  <si>
    <t>113378</t>
  </si>
  <si>
    <t>ODSTRAN PODKLADU ZPEVNĚNÝCH PLOCH Z DLAŽEB KOSTEK, ODVOZ DO 20KM</t>
  </si>
  <si>
    <t>(150+45)*0.20 "{silnice III/4466+doplnění, CAD výměra} "</t>
  </si>
  <si>
    <t>113437</t>
  </si>
  <si>
    <t>ODSTRAN KRYTU ZPEVNĚNÝCH PLOCH S ASFALT POJIVEM VČET PODKLADU, ODVOZ DO 16KM</t>
  </si>
  <si>
    <t>222.1*0.15 "{silnice III/4466, CAD výměra * tl} "</t>
  </si>
  <si>
    <t>64.8*0.15 "{Silnice III/4466 doplnění, CAD výměra * tl}"</t>
  </si>
  <si>
    <t xml:space="preserve"> 89.6*0.12 "{ul. Nová čtvrť, CAD výměry * tl}"</t>
  </si>
  <si>
    <t>303.6*0.12 "{ul. Nádražní, CAD výměry * tl}"</t>
  </si>
  <si>
    <t>113487</t>
  </si>
  <si>
    <t>ODSTRANĚNÍ KRYTU ZPEVNĚNÝCH PLOCH Z DLAŽDIC VČETNĚ PODKLADU, ODVOZ DO 16KM</t>
  </si>
  <si>
    <t>(21.7+12.4+65.3+18.6)*0.06 "{rušení chodníků}"</t>
  </si>
  <si>
    <t>11352A</t>
  </si>
  <si>
    <t>ODSTRANĚNÍ CHODNÍKOVÝCH A SILNIČNÍCH OBRUBNÍKŮ BETONOVÝCH - BEZ DOPRAVY</t>
  </si>
  <si>
    <t>Poznámka k položce:_x000D_
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</si>
  <si>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13.1+67.4+49.1+22.7+8.1+9.7+77.9</t>
  </si>
  <si>
    <t>11352B</t>
  </si>
  <si>
    <t>ODSTRANĚNÍ CHODNÍKOVÝCH A SILNIČNÍCH OBRUBNÍKŮ BETONOVÝCH - DOPRAVA</t>
  </si>
  <si>
    <t>Poznámka k položce:_x000D_
Položka zahrnuje samostatnou dopravu suti a vybouraných hmot. Množství se určí jako součin hmotnosti [t] a požadované vzdálenosti [km].</t>
  </si>
  <si>
    <t>"248*0.15*0.30*2.3 =Výsledek A | 25.668*16 =Výsledek B"410,668</t>
  </si>
  <si>
    <t>11353A</t>
  </si>
  <si>
    <t>ODSTRANĚNÍ CHODNÍKOVÝCH KAMENNÝCH OBRUBNÍKŮ - BEZ DOPRAVY</t>
  </si>
  <si>
    <t>11353B</t>
  </si>
  <si>
    <t>ODSTRANĚNÍ CHODNÍKOVÝCH KAMENNÝCH OBRUBNÍKŮ - DOPRAVA</t>
  </si>
  <si>
    <t>"10*0.25*0.20*2.5 =Výsledek A | 1.25*16 =Výsledek B"20</t>
  </si>
  <si>
    <t>113727</t>
  </si>
  <si>
    <t>FRÉZOVÁNÍ ZPEVNĚNÝCH PLOCH ASFALTOVÝCH, ODVOZ DO 16KM</t>
  </si>
  <si>
    <t>334.1*0.04 "{ul. Nádražní, CAD výměra * tl.}"</t>
  </si>
  <si>
    <t>121101</t>
  </si>
  <si>
    <t>SEJMUTÍ ORNICE NEBO LESNÍ PŮDY S ODVOZEM DO 1KM</t>
  </si>
  <si>
    <t>(46+116.5+58+10.5+6.5+456+31.5+258)*0.1" {CAD výměra}"</t>
  </si>
  <si>
    <t>123737</t>
  </si>
  <si>
    <t>ODKOP PRO SPOD STAVBU SILNIC A ŽELEZNIC TŘ. I, ODVOZ DO 16KM</t>
  </si>
  <si>
    <t>41.5*0.35 "{staní pro kontejnery}"</t>
  </si>
  <si>
    <t>123*0.70 "{přeložka ul. Nádražní}"</t>
  </si>
  <si>
    <t xml:space="preserve"> 24*0.50" {rozšíření u hřiště} "</t>
  </si>
  <si>
    <t>915*0.30 "{rozšížení u hřiště} "</t>
  </si>
  <si>
    <t>64.8*0.3 "{doplnění} "</t>
  </si>
  <si>
    <t>125731</t>
  </si>
  <si>
    <t>VYKOPÁVKY ZE ZEMNÍKŮ A SKLÁDEK TŘ. I, ODVOZ DO 1KM</t>
  </si>
  <si>
    <t xml:space="preserve">406.565+2.0 </t>
  </si>
  <si>
    <t>132737</t>
  </si>
  <si>
    <t>HLOUBENÍ RÝH ŠÍŘ DO 2M PAŽ I NEPAŽ TŘ. I, ODVOZ DO 16KM</t>
  </si>
  <si>
    <t>Poznámka k položce:_x000D_
položka zahrnuje: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</si>
  <si>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 xml:space="preserve">"{pro vpusti}" 1.0*1.0*1.0*2 </t>
  </si>
  <si>
    <t>"{pro patky oplocení}" 0.35*0.35*0.8*3</t>
  </si>
  <si>
    <t>2069.6303 "{pláń zpevněných ploch}"</t>
  </si>
  <si>
    <t>18232</t>
  </si>
  <si>
    <t>ROZPROSTŘENÍ ORNICE V ROVINĚ V TL DO 0,15M</t>
  </si>
  <si>
    <t xml:space="preserve">556.9+78.6+19.9 </t>
  </si>
  <si>
    <t>0.3*0.3*1.0*6 "{patky pro přemístěné obecní tabule}"</t>
  </si>
  <si>
    <t>56333</t>
  </si>
  <si>
    <t>VOZOVKOVÉ VRSTVY ZE ŠTĚRKODRTI TL. DO 150MM</t>
  </si>
  <si>
    <t>Poznámka k položce:_x000D_
- dodání kameniva předepsané kvality a zrnitosti  - rozprostření a zhutnění vrstvy v předepsané tloušťce  - zřízení vrstvy bez rozlišení šířky, pokládání vrstvy po etapách  - nezahrnuje postřiky, nátěry</t>
  </si>
  <si>
    <t>302.5*1.17 "{AB kryt přej. silnice, pl*koef} "</t>
  </si>
  <si>
    <t>(64.8+32.19)*1.17 "{AB kryt doplnění, pl*koef}"</t>
  </si>
  <si>
    <t>306.6*1.17 "{AB kryt ul. Nádražní, pl*koef}"</t>
  </si>
  <si>
    <t>144.6*1.15 "{DL kryt ul. Nádražní, pl*koef}"</t>
  </si>
  <si>
    <t>28.0+29.8 "{chodník u přej. silnice vpravo}"</t>
  </si>
  <si>
    <t>0.8+0.6+68.8 "{chodník ul. Nádražní}"</t>
  </si>
  <si>
    <t>42.2+43.3 "{chodník u přej. silnice vlevo}"</t>
  </si>
  <si>
    <t>100.2*1.2 "{AB kryt ul. Nová čtvrť, pl*koef}"</t>
  </si>
  <si>
    <t>646.5*1.15 "{AB kryt otáčiště, pl*koef}"</t>
  </si>
  <si>
    <t>56334</t>
  </si>
  <si>
    <t>VOZOVKOVÉ VRSTVY ZE ŠTĚRKODRTI TL. DO 200MM</t>
  </si>
  <si>
    <t xml:space="preserve">302.5*1.17 "{AB kryt přej. silnice, pl*š*koef}" </t>
  </si>
  <si>
    <t>306.6*1.17 "{AB kryt ul. Nádaržní, pl*š*koef}"</t>
  </si>
  <si>
    <t>62.5 "{sjezd z otáčiště}"</t>
  </si>
  <si>
    <t>56932</t>
  </si>
  <si>
    <t>ZPEVNĚNÍ KRAJNIC ZE ŠTĚRKODRTI TL. DO 100MM</t>
  </si>
  <si>
    <t>Poznámka k položce:_x000D_
- dodání kameniva předepsané kvality a zrnitosti  - rozprostření a zhutnění vrstvy v předepsané tloušťce  - zřízení vrstvy bez rozlišení šířky, pokládání vrstvy po etapách</t>
  </si>
  <si>
    <t>27.6+11.4+16.5 "{u otáčiště}"</t>
  </si>
  <si>
    <t>572133</t>
  </si>
  <si>
    <t>INFILTRAČNÍ POSTŘIK Z EMULZE DO 1,5KG/M2</t>
  </si>
  <si>
    <t>Poznámka k položce:_x000D_
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</si>
  <si>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1689.8403</t>
  </si>
  <si>
    <t>572223</t>
  </si>
  <si>
    <t>SPOJOVACÍ POSTŘIK Z EMULZE DO 1,0KG/M2</t>
  </si>
  <si>
    <t xml:space="preserve">420.49+1710.59 </t>
  </si>
  <si>
    <t>574A34</t>
  </si>
  <si>
    <t>ASFALTOVÝ BETON PRO OBRUSNÉ VRSTVY ACO 11+, 11S TL. 40MM</t>
  </si>
  <si>
    <t>Poznámka k položce:_x000D_
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</si>
  <si>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1613.6+(64.8+32.19) "{CAD výměra+(doplnění)}"</t>
  </si>
  <si>
    <t>574C56</t>
  </si>
  <si>
    <t>ASFALTOVÝ BETON PRO LOŽNÍ VRSTVY ACL 16+, 16S TL. 60MM</t>
  </si>
  <si>
    <t xml:space="preserve">64.8+32.19 "{doplnění}" </t>
  </si>
  <si>
    <t xml:space="preserve">323.5 "{CAD výměra}" </t>
  </si>
  <si>
    <t>5,74E68</t>
  </si>
  <si>
    <t>ASFALTOVÝ BETON PRO PODKLADNÍ VRSTVY ACP 16+, 16S TL. 70MM</t>
  </si>
  <si>
    <t>1051.4</t>
  </si>
  <si>
    <t>5,74E90</t>
  </si>
  <si>
    <t>ASFALTOVÝ BETON PRO PODKLADNÍ VRSTVY ACP 22+, 22S TL. 90MM</t>
  </si>
  <si>
    <t>323.5+(64.8+32.19) "{CAD výměra+(doplnění)} "</t>
  </si>
  <si>
    <t>58211</t>
  </si>
  <si>
    <t>DLÁŽDĚNÉ KRYTY Z VELKÝCH KOSTEK DO LOŽE Z KAMENIVA</t>
  </si>
  <si>
    <t>Poznámka k položce:_x000D_
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 -li zadávací dokumentace jinak  - nezahrnuje postřiky, nátěry  - nezahrnuje těsnění podél obrubníků, dilatačních zařízení, odvodňovacích proužků, odvodňovačů, vpustí, šachet a pod.</t>
  </si>
  <si>
    <t xml:space="preserve">142.2 "{vsakovací dlažba - bet. kostka 20x20x8cm šedá} " </t>
  </si>
  <si>
    <t>(2.0*0.2*6)+(2*0.2*2) "{bet. kostka 20x20x8cm barevná} "</t>
  </si>
  <si>
    <t>(24.9+0.6+72.8++7.7+4.7+6.3+6.0+31.2+40.4 )*1,1"{CAD výměra} =Výsledek A | A * 1.1{Koeficient množství} =Výsledek B"</t>
  </si>
  <si>
    <t>58261A</t>
  </si>
  <si>
    <t>KRYTY Z BETON DLAŽDIC SE ZÁMKEM BAREV RELIÉF TL 60MM DO LOŽE Z KAM</t>
  </si>
  <si>
    <t xml:space="preserve">28.9 </t>
  </si>
  <si>
    <t>58910</t>
  </si>
  <si>
    <t>VÝPLŇ SPAR ASFALTEM</t>
  </si>
  <si>
    <t>Poznámka k položce:_x000D_
položka zahrnuje: - dodávku předepsaného materiálu  - vyčištění a výplň spar tímto materiálem</t>
  </si>
  <si>
    <t>"{ošetření závěrných zídek}+{Koeficient množství}" 2*7.0 *1,1</t>
  </si>
  <si>
    <t>Trubní vedení</t>
  </si>
  <si>
    <t>Poznámka k položce:_x000D_
napojení V1 do Š2_x000D_
položky pro zhotovení potrubí platí bez ohledu na sklon zahrnuje: - výrobní dokumentaci (včetně technologického předpisu)  - dodání veškerého trubního a pomocného materiálu  (trouby,  trubky,  tvarovky,  spojovací a těsnící 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 šachtami a komorami, okolí podpěr a vyústění, zaústění, napojení, vyvedení a upevnění odpad. výustí  - ochrana potrubí nátěrem (vč. úpravy povrchu), případně izolací, nejsou 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 nezahrnuje zkoušky vodotěsnosti a televizní prohlídku</t>
  </si>
  <si>
    <t>"napojení V1 do Š21"1</t>
  </si>
  <si>
    <t>37</t>
  </si>
  <si>
    <t>89712</t>
  </si>
  <si>
    <t>VPUSŤ KANALIZAČNÍ ULIČNÍ KOMPLETNÍ Z BETONOVÝCH DÍLCŮ</t>
  </si>
  <si>
    <t>74</t>
  </si>
  <si>
    <t>Poznámka k položce:_x000D_
obrubníkové vpusti V1 a V2_x000D_
položka zahrnuje: - dodávku a osazení předepsaných dílů včetně mříže  - výplň, těsnění  a tmelení spar a spojů,  - opatření  povrchů  betonu  izolací  proti zemní vlhkosti v částech, kde přijdou do styku se zeminou nebo kamenivem,  - předepsané podkladní konstrukce</t>
  </si>
  <si>
    <t>"obrubníkové vpusti V1 a V2" 2</t>
  </si>
  <si>
    <t>89921</t>
  </si>
  <si>
    <t>VÝŠKOVÁ ÚPRAVA POKLOPŮ</t>
  </si>
  <si>
    <t>76</t>
  </si>
  <si>
    <t>Poznámka k položce:_x000D_
šachta Š6_x000D_
- položka výškové úpravy zahrnuje všechny nutné práce a materiály pro zvýšení nebo snížení zařízení (včetně nutné úpravy stávajícího povrchu vozovky nebo chodníku).</t>
  </si>
  <si>
    <t>"šachta Š6"1</t>
  </si>
  <si>
    <t>39</t>
  </si>
  <si>
    <t>78</t>
  </si>
  <si>
    <t xml:space="preserve">"{Nové 2xP2}" 2 </t>
  </si>
  <si>
    <t xml:space="preserve">" {nové 2xP4, IP12}" 3 </t>
  </si>
  <si>
    <t>914122</t>
  </si>
  <si>
    <t>DOPRAVNÍ ZNAČKY ZÁKLADNÍ VELIKOSTI OCELOVÉ FÓLIE TŘ 1 - MONTÁŽ S PŘEMÍSTĚNÍM</t>
  </si>
  <si>
    <t>80</t>
  </si>
  <si>
    <t>Poznámka k položce:_x000D_
položka zahrnuje: - dopravu demontované značky z dočasné skládky  - osazení a montáž značky na místě určeném projektem  - nutnou opravu poškozených částí nezahrnuje dodávku značky</t>
  </si>
  <si>
    <t xml:space="preserve">"{P4 v ul. Nová čtvrť}" 1   </t>
  </si>
  <si>
    <t xml:space="preserve">"{A22+E12 u přej. silnice}" 2 </t>
  </si>
  <si>
    <t>41</t>
  </si>
  <si>
    <t>82</t>
  </si>
  <si>
    <t xml:space="preserve">"{P4 v ul. Nová čtvrť}" 1 </t>
  </si>
  <si>
    <t>"{A22+E12 u přej. silnice}" 2</t>
  </si>
  <si>
    <t>914921</t>
  </si>
  <si>
    <t>SLOUPKY A STOJKY DOPRAVNÍCH ZNAČEK Z OCEL TRUBEK DO PATKY - DODÁVKA A MONTÁŽ</t>
  </si>
  <si>
    <t>84</t>
  </si>
  <si>
    <t>Poznámka k položce:_x000D_
položka zahrnuje: - sloupky a upevňovací zařízení včetně jejich osazení (betonová patka, zemní práce)</t>
  </si>
  <si>
    <t xml:space="preserve">"{Nová 1x p2}" 1 </t>
  </si>
  <si>
    <t>43</t>
  </si>
  <si>
    <t>914922</t>
  </si>
  <si>
    <t>SLOUPKY A STOJKY DZ Z OCEL TRUBEK DO PATKY MONTÁŽ S PŘESUNEM</t>
  </si>
  <si>
    <t>86</t>
  </si>
  <si>
    <t>Poznámka k položce:_x000D_
položka zahrnuje: - dopravu demontovaného zařízení z dočasné skládky  - osazení a montáž zařízení na místě určeném projektem  - nutnou opravu poškozených částí nezahrnuje dodávku sloupku, stojky a upevňovacího zařízení</t>
  </si>
  <si>
    <t>"{P4 v ul. Nová čtvrť}" 1</t>
  </si>
  <si>
    <t xml:space="preserve">"{A22+E12 u přej. silnice} "2 </t>
  </si>
  <si>
    <t>914923</t>
  </si>
  <si>
    <t>SLOUPKY A STOJKY DZ Z OCEL TRUBEK DO PATKY DEMONTÁŽ</t>
  </si>
  <si>
    <t>88</t>
  </si>
  <si>
    <t xml:space="preserve"> "{A22+E12 u přej. silnice}" 2</t>
  </si>
  <si>
    <t>45</t>
  </si>
  <si>
    <t>915211</t>
  </si>
  <si>
    <t>VODOROVNÉ DOPRAVNÍ ZNAČENÍ PLASTEM HLADKÉ - DODÁVKA A POKLÁDKA</t>
  </si>
  <si>
    <t>90</t>
  </si>
  <si>
    <t>Poznámka k položce:_x000D_
položka zahrnuje: - dodání a pokládku nátěrového materiálu (měří se pouze natíraná plocha)  - předznačení a reflexní úpravu</t>
  </si>
  <si>
    <t xml:space="preserve">"{střední dělící čára V01a, V01b}" (13.5+8.5+10*3.0)*0.125  </t>
  </si>
  <si>
    <t xml:space="preserve">"{vodící čára V04}" 17*1.5*0.25 </t>
  </si>
  <si>
    <t xml:space="preserve">"{vyhrazené parkoviště V10f}"0.75 </t>
  </si>
  <si>
    <t>92</t>
  </si>
  <si>
    <t xml:space="preserve">16.2+0.4+0.3+8.2+4.6+3.9+5.8+25.5+4.3+6.4+23.3+23.4 </t>
  </si>
  <si>
    <t>47</t>
  </si>
  <si>
    <t>917224</t>
  </si>
  <si>
    <t>SILNIČNÍ A CHODNÍKOVÉ OBRUBY Z BETONOVÝCH OBRUBNÍKŮ ŠÍŘ 150MM</t>
  </si>
  <si>
    <t>94</t>
  </si>
  <si>
    <t xml:space="preserve">10.5+60.9+45.0+11.9+8.7+15.1+13.5 "{150x250mm}" </t>
  </si>
  <si>
    <t xml:space="preserve">6.1+7.2+18.6+1.6+17.6+15.0+20.2 "{150x250mm}" </t>
  </si>
  <si>
    <t>9*1.0 "{přechodový 150x250/150mm}"</t>
  </si>
  <si>
    <t>11*1.0 "{přechodový 150x250/150mm}"</t>
  </si>
  <si>
    <t>4.6+3.1+9.5+3.0+0.8+0.8 "{nájezdový 150x150mm} "</t>
  </si>
  <si>
    <t>7.0+0.8+4.0+5.2 "{nájezdový 150x150mm} "</t>
  </si>
  <si>
    <t>91723</t>
  </si>
  <si>
    <t>OBRUBY Z BETON KRAJNÍKŮ</t>
  </si>
  <si>
    <t>Poznámka k položce:_x000D_
betonová přídlažba 250x500x80mm_x000D_
Položka zahrnuje:  dodání a pokládku betonových krajníků o rozměrech předepsaných zadávací dokumentací betonové lože i boční betonovou opěrku.</t>
  </si>
  <si>
    <t>78.0+88.0+3.5+3.5+3.0+4.5+17.5+23.5+33.0+23.0</t>
  </si>
  <si>
    <t>49</t>
  </si>
  <si>
    <t>91771</t>
  </si>
  <si>
    <t>OBRUBA Z DLAŽEBNÍCH KOSTEK VELKÝCH</t>
  </si>
  <si>
    <t>98</t>
  </si>
  <si>
    <t>Poznámka k položce:_x000D_
dvojřádek žulových kostek 8/10cm_x000D_
Položka zahrnuje:  dodání a pokládku jedné řady dlažebních kostek o rozměrech předepsaných zadávací dokumentací betonové lože i boční betonovou opěrku.</t>
  </si>
  <si>
    <t xml:space="preserve">12.0+8.8+9.8+6.0+1.0+4.0 </t>
  </si>
  <si>
    <t>93754</t>
  </si>
  <si>
    <t>MOBILIÁŘ - KOVOVÉ STOJANY NA KOLA</t>
  </si>
  <si>
    <t>100</t>
  </si>
  <si>
    <t>Poznámka k položce:_x000D_
Ocelový stojan zakotvený do betonových bloků pod dlažbou. Specifikace podle tehcnické zprávy._x000D_
Položka zahrnuje: - montáž, osazení a dodávku kompletního zařízení, předepsaného zadávací dokumentací  - mimostavništní a vnitrostaveništní dopravu  - nezbytné zemní práce a základové konstrukce  - předepsanou povrchovou úpravu (nátěry a pod.) Pozn.:  materiál uvedený v textu představuje rozhodující podíl ve výrobku</t>
  </si>
  <si>
    <t>51</t>
  </si>
  <si>
    <t>966843</t>
  </si>
  <si>
    <t>ODSTRANĚNÍ OPLOCENÍ Z RÁMEČ PLETIVA</t>
  </si>
  <si>
    <t>102</t>
  </si>
  <si>
    <t>Poznámka k položce:_x000D_
položka zahrnuje: -  kompletní bourací práce včetně odstranění základových konstrukcí a nezbytného rozsahu zemních prací,  - veškerou manipulaci s vybouranou sutí a hmotami včetně uložení na skládku,  - veškeré další práce plynoucí z technologického předpisu a z platných předpisů,  - odstranění sloupků z jiného materiálu, odstranění vrat a vrátek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</si>
  <si>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2.60+6.35+2.60 "{plot.pole+brána+plot-pole}"</t>
  </si>
  <si>
    <t>767</t>
  </si>
  <si>
    <t>Konstrukce zámečnické</t>
  </si>
  <si>
    <t>76793</t>
  </si>
  <si>
    <t>OPLOCENÍ Z RÁMEČKOVÉHO PLETIVA</t>
  </si>
  <si>
    <t>104</t>
  </si>
  <si>
    <t>Poznámka k položce:_x000D_
2 savořované poplastované plotové panely včetně podhrabových desek_x000D_
- položka zahrnuje vedle vlastního pletiva i rámy, rošty, lišty, kování, podpěrné, závěsné, upevňovací prvky, spojovací a těsnící materiál, pomocný materiál, kompletní povrchovou úpravu.  - nejsou zahrnuty sloupky a vzpěry, které se vykazují v samostatných položkách 338**, není zahrnuta podezdívka (272**)  - součástí položky je  případně i ostnatý drát, uvažovaná plocha se pak vypočítává po horní hranu drátu.</t>
  </si>
  <si>
    <t>2*2.6*1.6 "{délka 2 polí * výška} "</t>
  </si>
  <si>
    <t>53</t>
  </si>
  <si>
    <t>76796</t>
  </si>
  <si>
    <t>VRATA A VRÁTKA</t>
  </si>
  <si>
    <t>106</t>
  </si>
  <si>
    <t>Poznámka k položce:_x000D_
možno použít stávající křídla brány_x000D_
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- je zahrnuto drobné zasklení nebo jiná předepsaná výplň.  - součástí položky je  případně i ostnatý drát, uvažovaná plocha se pak vypočítává po horní hranu drátu.</t>
  </si>
  <si>
    <t>6.35*1.6 "{délka*výška} "</t>
  </si>
  <si>
    <t>108</t>
  </si>
  <si>
    <t xml:space="preserve">406.565*2.2 </t>
  </si>
  <si>
    <t>55</t>
  </si>
  <si>
    <t>110</t>
  </si>
  <si>
    <t xml:space="preserve">(90.219+13.364)*2.2 </t>
  </si>
  <si>
    <t>112</t>
  </si>
  <si>
    <t>7.08*2.3+25.668+0.3*2.3 "{dlažba+obruby+patky oplocení} "</t>
  </si>
  <si>
    <t>57</t>
  </si>
  <si>
    <t>15160</t>
  </si>
  <si>
    <t>POPLATKY ZA LIKVIDACI ODPADŮ NEKONTAMINOVANÝCH - 02 01 03 SMÝCENÉ STROMY A KEŘE</t>
  </si>
  <si>
    <t>114</t>
  </si>
  <si>
    <t>15330</t>
  </si>
  <si>
    <t>POPLATKY ZA LIKVIDACI ODPADŮ NEKONTAMINOVANÝCH - 17 05 04 KAMENNÁ SUŤ</t>
  </si>
  <si>
    <t>116</t>
  </si>
  <si>
    <t>39*2.5+1.25</t>
  </si>
  <si>
    <t>59</t>
  </si>
  <si>
    <t>15340</t>
  </si>
  <si>
    <t>POPLATKY ZA LIKVIDACI ODPADŮ NEKONTAMINOVANÝCH - 02 01 03 PAŘEZY</t>
  </si>
  <si>
    <t>118</t>
  </si>
  <si>
    <t>SO 06 1.0 - Přístřešek pro cestující</t>
  </si>
  <si>
    <t>998 - Přesun hmot</t>
  </si>
  <si>
    <t>741 - Elektroinstalace - silnoproud</t>
  </si>
  <si>
    <t>762 - Konstrukce tesařské</t>
  </si>
  <si>
    <t>764 - Konstrukce klempířské</t>
  </si>
  <si>
    <t>765 - Krytina skládaná</t>
  </si>
  <si>
    <t>766 - Konstrukce truhlářské</t>
  </si>
  <si>
    <t>783 - Dokončovací práce - nátěry</t>
  </si>
  <si>
    <t>VRN1 - Průzkumné, geodetické a projektové práce</t>
  </si>
  <si>
    <t>VRN3 - Zařízení staveniště</t>
  </si>
  <si>
    <t>VRN4 - Inženýrská činnost</t>
  </si>
  <si>
    <t>VRN6 - Územní vlivy</t>
  </si>
  <si>
    <t>VRN7 - Provozní vlivy</t>
  </si>
  <si>
    <t>122201101</t>
  </si>
  <si>
    <t>Odkopávky a prokopávky v hornině třídy těžitelnosti I, skupiny 3 ručně</t>
  </si>
  <si>
    <t>m3</t>
  </si>
  <si>
    <t>R</t>
  </si>
  <si>
    <t>Poznámka k položce:_x000D_
Odkopávky a prokopávky ručně zapažené i nezapažené v hornině třídy těžitelnosti I skupiny 3_x000D_
Technická specifikace odpovídá příslušné cenové soustavě</t>
  </si>
  <si>
    <t>131251100</t>
  </si>
  <si>
    <t>Hloubení nezapažených jam a zářezů strojně s urovnáním dna do předepsaného profilu a spádu v hornině třídy těžitelnosti I skupiny 3 do 20 m3</t>
  </si>
  <si>
    <t>CS ÚRS 2023 02</t>
  </si>
  <si>
    <t>Online PSC</t>
  </si>
  <si>
    <t>https://podminky.urs.cz/item/CS_URS_2023_02/131251100</t>
  </si>
  <si>
    <t>Poznámka k položce:_x000D_
Hloubení nezapažených jam a zářezů strojně s urovnáním dna do předepsaného profilu a spádu v hornině třídy těžitelnosti I skupiny 3 do 20 m3_x000D_
Technická specifikace odpovídá příslušné cenové soustavě</t>
  </si>
  <si>
    <t>132251101</t>
  </si>
  <si>
    <t>Hloubení nezapažených rýh šířky do 800 mm strojně s urovnáním dna do předepsaného profilu a spádu v hornině třídy těžitelnosti I skupiny 3 do 20 m3</t>
  </si>
  <si>
    <t>https://podminky.urs.cz/item/CS_URS_2023_02/132251101</t>
  </si>
  <si>
    <t>Poznámka k položce:_x000D_
Hloubení nezapažených rýh šířky do 800 mm strojně s urovnáním dna do předepsaného profilu a spádu v hornině třídy těžitelnosti I skupiny 3 do 20 m3_x000D_
Technická specifikace odpovídá příslušné cenové soustavě</t>
  </si>
  <si>
    <t>132212111</t>
  </si>
  <si>
    <t>Hloubení rýh š do 800 mm v soudržných horninách třídy těžitelnosti I, skupiny 3 ručně</t>
  </si>
  <si>
    <t>Poznámka k položce:_x000D_
Hloubení rýh šířky do 800 mm ručně zapažených i nezapažených, s urovnáním dna do předepsaného profilu a spádu v hornině třídy těžitelnosti I skupiny 3 soudržných_x000D_
Technická specifikace odpovídá příslušné cenové soustavě</t>
  </si>
  <si>
    <t>133251101</t>
  </si>
  <si>
    <t>Hloubení nezapažených šachet strojně v hornině třídy těžitelnosti I skupiny 3 do 20 m3</t>
  </si>
  <si>
    <t>https://podminky.urs.cz/item/CS_URS_2023_02/133251101</t>
  </si>
  <si>
    <t>Poznámka k položce:_x000D_
Hloubení nezapažených šachet strojně v hornině třídy těžitelnosti I skupiny 3 do 20 m3_x000D_
Technická specifikace odpovídá příslušné cenové soustavě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</si>
  <si>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</si>
  <si>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</si>
  <si>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</si>
  <si>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Poznámka k položce:_x000D_
Vodorovné přemístění výkopku nebo sypaniny po suchu na obvyklém dopravním prostředku, bez naložení výkopku, avšak se složením bez rozhrnutí z horniny třídy těžitelnosti I skupiny 1 až 3 na vzdálenost přes 9 000 do 10 000 m_x000D_
Technická specifikace odpovídá příslušné cenové soustavě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</si>
  <si>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</si>
  <si>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</si>
  <si>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</si>
  <si>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Poznámka k položce:_x000D_
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m_x000D_
Technická specifikace odpovídá příslušné cenové soustavě</t>
  </si>
  <si>
    <t>167151101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</si>
  <si>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</si>
  <si>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</si>
  <si>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Poznámka k položce:_x000D_
Nakládání, skládání a překládání neulehlého výkopku nebo sypaniny strojně nakládání, množství do 100 m3, z horniny třídy těžitelnosti I, skupiny 1 až 3_x000D_
Technická specifikace odpovídá příslušné cenové soustavě</t>
  </si>
  <si>
    <t>171201221</t>
  </si>
  <si>
    <t>Poplatek za uložení stavebního odpadu na skládce (skládkovné) zeminy a kamení zatříděného do Katalogu odpadů pod kódem 17 05 04</t>
  </si>
  <si>
    <t>t</t>
  </si>
  <si>
    <t>https://podminky.urs.cz/item/CS_URS_2023_02/171201221</t>
  </si>
  <si>
    <t>Poznámka k položce:_x000D_
Poplatek za uložení stavebního odpadu na skládce (skládkovné) zeminy a kamení zatříděného do Katalogu odpadů pod kódem 17 05 04_x000D_
Technická specifikace odpovídá příslušné cenové soustavě</t>
  </si>
  <si>
    <t>15,377*2,0</t>
  </si>
  <si>
    <t>174151101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</si>
  <si>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</si>
  <si>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</si>
  <si>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Poznámka k položce:_x000D_
Zásyp sypaninou z jakékoliv horniny  s uložením výkopku ve vrstvách se zhutněním v uzavřených prostorách s urovnáním povrchu zásypu_x000D_
Technická specifikace odpovídá příslušné cenové soustavě</t>
  </si>
  <si>
    <t>58343930</t>
  </si>
  <si>
    <t>kamenivo drcené hrubé frakce 16/32</t>
  </si>
  <si>
    <t>Poznámka k položce:_x000D_
kamenivo drcené hrubé frakce 16/32_x000D_
Technická specifikace odpovídá příslušné cenové soustavě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</si>
  <si>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</si>
  <si>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</si>
  <si>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https://podminky.urs.cz/item/CS_URS_2023_02/175111101</t>
  </si>
  <si>
    <t>Poznámka k položce:_x000D_
Obsypání potrubí ručně sypaninou z vhodných hornin tř. 1 až 4 nebo materiálem připraveným podél výkopu ve vzdálenosti do 3 m od jeho kraje, pro jakoukoliv hloubku výkopu a míru zhutnění bez prohození sypaniny sítem_x000D_
Technická specifikace odpovídá příslušné cenové soustavě</t>
  </si>
  <si>
    <t>58341384</t>
  </si>
  <si>
    <t>kamenivo drcené drobné frakce 2/4</t>
  </si>
  <si>
    <t>Poznámka k položce:_x000D_
kamenivo drcené drobné frakce 2/4_x000D_
Technická specifikace odpovídá příslušné cenové soustavě</t>
  </si>
  <si>
    <t>181311103</t>
  </si>
  <si>
    <t>Rozprostření a urovnání ornice v rovině nebo ve svahu sklonu do 1:5 ručně při souvislé ploše, tl. vrstvy do 200 mm</t>
  </si>
  <si>
    <t>m2</t>
  </si>
  <si>
    <t>https://podminky.urs.cz/item/CS_URS_2023_02/181311103</t>
  </si>
  <si>
    <t>Poznámka k položce:_x000D_
Rozprostření a urovnání ornice v rovině nebo ve svahu sklonu do 1:5 ručně při souvislé ploše, tl. vrstvy do 200 mm_x000D_
Technická specifikace odpovídá příslušné cenové soustavě</t>
  </si>
  <si>
    <t>10364101</t>
  </si>
  <si>
    <t>zemina pro terénní úpravy - ornice</t>
  </si>
  <si>
    <t>Poznámka k položce:_x000D_
zemina pro terénní úpravy -  ornice_x000D_
Technická specifikace odpovídá příslušné cenové soustavě</t>
  </si>
  <si>
    <t>181411121</t>
  </si>
  <si>
    <t>Založení trávníku na půdě předem připravené plochy do 1000 m2 výsevem včetně utažení lučního v rovině nebo na svahu do 1:5</t>
  </si>
  <si>
    <t>https://podminky.urs.cz/item/CS_URS_2023_02/181411121</t>
  </si>
  <si>
    <t>Poznámka k položce:_x000D_
Založení trávníku na půdě předem připravené plochy do 1000 m2 výsevem včetně utažení lučního v rovině nebo na svahu do 1:5_x000D_
Technická specifikace odpovídá příslušné cenové soustavě</t>
  </si>
  <si>
    <t>00572470</t>
  </si>
  <si>
    <t>osivo směs travní univerzál</t>
  </si>
  <si>
    <t>kg</t>
  </si>
  <si>
    <t>Poznámka k položce:_x000D_
osivo směs travní univerzál_x000D_
Technická specifikace odpovídá příslušné cenové soustavě</t>
  </si>
  <si>
    <t>185804312</t>
  </si>
  <si>
    <t>Zalití rostlin vodou plochy záhonů jednotlivě přes 20 m2</t>
  </si>
  <si>
    <t>https://podminky.urs.cz/item/CS_URS_2023_02/185804312</t>
  </si>
  <si>
    <t>Poznámka k položce:_x000D_
Zalití rostlin vodou plochy záhonů jednotlivě přes 20 m2_x000D_
Technická specifikace odpovídá příslušné cenové soustavě</t>
  </si>
  <si>
    <t>212750102</t>
  </si>
  <si>
    <t>Trativody z drenážních a melioračních trubek pro budovy se zřízením štěrkového lože pod trubky a s jejich obsypem v otevřeném výkopu trubka tyčová PVC-U plocha pro vtékání vody min. 80 cm2/m SN 4 celoperforovaná 360° DN 125</t>
  </si>
  <si>
    <t>m</t>
  </si>
  <si>
    <t>https://podminky.urs.cz/item/CS_URS_2023_02/212750102</t>
  </si>
  <si>
    <t>Poznámka k položce:_x000D_
Trativody z drenážních a melioračních trubek pro budovy se zřízením štěrkového lože pod trubky a s jejich obsypem v otevřeném výkopu trubka tyčová PVC-U plocha pro vtékání vody min. 80 cm2/m SN 4 celoperforovaná 360° DN 125_x000D_
Technická specifikace odpovídá příslušné cenové soustavě</t>
  </si>
  <si>
    <t>213141111</t>
  </si>
  <si>
    <t>Zřízení vrstvy z geotextilie filtrační, separační, odvodňovací, ochranné, výztužné nebo protierozní v rovině nebo ve sklonu do 1:5, šířky do 3 m</t>
  </si>
  <si>
    <t>https://podminky.urs.cz/item/CS_URS_2023_02/213141111</t>
  </si>
  <si>
    <t>Poznámka k položce:_x000D_
Zřízení vrstvy z geotextilie  filtrační, separační, odvodňovací, ochranné, výztužné nebo protierozní v rovině nebo ve sklonu do 1:5, šířky do 3 m_x000D_
Technická specifikace odpovídá příslušné cenové soustavě</t>
  </si>
  <si>
    <t>69311175R</t>
  </si>
  <si>
    <t>geotextilie PP s ÚV stabilizací 500g/m2</t>
  </si>
  <si>
    <t>Poznámka k položce:_x000D_
geotextilie PP s ÚV stabilizací 500g/m2_x000D_
Technická specifikace odpovídá příslušné cenové soustavě</t>
  </si>
  <si>
    <t>213141131</t>
  </si>
  <si>
    <t>Zřízení vrstvy z geotextilie filtrační, separační, odvodňovací, ochranné, výztužné nebo protierozní ve sklonu přes 1:2 do 1:1, šířky do 3 m</t>
  </si>
  <si>
    <t>https://podminky.urs.cz/item/CS_URS_2023_02/213141131</t>
  </si>
  <si>
    <t>Poznámka k položce:_x000D_
Zřízení vrstvy z geotextilie  filtrační, separační, odvodňovací, ochranné, výztužné nebo protierozní ve sklonu přes 1:2 do 1:1, šířky do 3 m_x000D_
Technická specifikace odpovídá příslušné cenové soustavě</t>
  </si>
  <si>
    <t>271532211</t>
  </si>
  <si>
    <t>Podsyp pod základové konstrukce se zhutněním a urovnáním povrchu z kameniva hrubého, frakce 32 - 63 mm</t>
  </si>
  <si>
    <t>https://podminky.urs.cz/item/CS_URS_2023_02/271532211</t>
  </si>
  <si>
    <t>Poznámka k položce:_x000D_
Podsyp pod základové konstrukce se zhutněním a urovnáním povrchu z kameniva hrubého, frakce 32 - 63 mm_x000D_
Technická specifikace odpovídá příslušné cenové soustavě</t>
  </si>
  <si>
    <t>273313711</t>
  </si>
  <si>
    <t>Základy z betonu prostého desky z betonu kamenem neprokládaného tř. C 20/25</t>
  </si>
  <si>
    <t>https://podminky.urs.cz/item/CS_URS_2023_02/273313711</t>
  </si>
  <si>
    <t>Poznámka k položce:_x000D_
Základy z betonu prostého desky z betonu kamenem neprokládaného tř. C 20/25_x000D_
Technická specifikace odpovídá příslušné cenové soustavě</t>
  </si>
  <si>
    <t>273351121</t>
  </si>
  <si>
    <t>Bednění základů desek zřízení</t>
  </si>
  <si>
    <t>https://podminky.urs.cz/item/CS_URS_2023_02/273351121</t>
  </si>
  <si>
    <t>Poznámka k položce:_x000D_
Bednění základů desek zřízení_x000D_
Technická specifikace odpovídá příslušné cenové soustavě</t>
  </si>
  <si>
    <t>273351122</t>
  </si>
  <si>
    <t>Bednění základů desek odstranění</t>
  </si>
  <si>
    <t>https://podminky.urs.cz/item/CS_URS_2023_02/273351122</t>
  </si>
  <si>
    <t>Poznámka k položce:_x000D_
Bednění základů desek odstranění_x000D_
Technická specifikace odpovídá příslušné cenové soustavě</t>
  </si>
  <si>
    <t>12,08</t>
  </si>
  <si>
    <t>273362021</t>
  </si>
  <si>
    <t>Výztuž základů desek ze svařovaných sítí z drátů typu KARI</t>
  </si>
  <si>
    <t>https://podminky.urs.cz/item/CS_URS_2023_02/273362021</t>
  </si>
  <si>
    <t>Poznámka k položce:_x000D_
Výztuž základů desek ze svařovaných sítí z drátů typu KARI_x000D_
Technická specifikace odpovídá příslušné cenové soustavě</t>
  </si>
  <si>
    <t>274313711</t>
  </si>
  <si>
    <t>Základy z betonu prostého pasy betonu kamenem neprokládaného tř. C 20/25</t>
  </si>
  <si>
    <t>https://podminky.urs.cz/item/CS_URS_2023_02/274313711</t>
  </si>
  <si>
    <t>Poznámka k položce:_x000D_
Základy z betonu prostého pasy betonu kamenem neprokládaného tř. C 20/25_x000D_
Technická specifikace odpovídá příslušné cenové soustavě</t>
  </si>
  <si>
    <t>274351121</t>
  </si>
  <si>
    <t>Bednění základů pasů rovné zřízení</t>
  </si>
  <si>
    <t>https://podminky.urs.cz/item/CS_URS_2023_02/274351121</t>
  </si>
  <si>
    <t>Poznámka k položce:_x000D_
Bednění základů pasů rovné zřízení_x000D_
Technická specifikace odpovídá příslušné cenové soustavě</t>
  </si>
  <si>
    <t>274351122</t>
  </si>
  <si>
    <t>Bednění základů pasů rovné odstranění</t>
  </si>
  <si>
    <t>https://podminky.urs.cz/item/CS_URS_2023_02/274351122</t>
  </si>
  <si>
    <t>Poznámka k položce:_x000D_
Bednění základů pasů rovné odstranění_x000D_
Technická specifikace odpovídá příslušné cenové soustavě</t>
  </si>
  <si>
    <t>291111111</t>
  </si>
  <si>
    <t>Podklad pro zpevněné plochy s rozprostřením a s hutněním z kameniva drceného frakce 0 - 63 mm</t>
  </si>
  <si>
    <t>https://podminky.urs.cz/item/CS_URS_2023_02/291111111</t>
  </si>
  <si>
    <t>Poznámka k položce:_x000D_
Podklad pro zpevněné plochy  s rozprostřením a s hutněním z kameniva drceného frakce 0 - 63 mm_x000D_
Technická specifikace odpovídá příslušné cenové soustavě</t>
  </si>
  <si>
    <t>339941111</t>
  </si>
  <si>
    <t>Sloupy ocelové ze zdvojených válcovaných nosníků profilu U délky 3 m přišroubované, průřezu 120 mm</t>
  </si>
  <si>
    <t>kus</t>
  </si>
  <si>
    <t>https://podminky.urs.cz/item/CS_URS_2023_02/339941111</t>
  </si>
  <si>
    <t>Poznámka k položce:_x000D_
Sloupy ocelové ze zdvojených válcovaných nosníků  profilu U délky 3m přišroubované, průřezu 120 mm_x000D_
Technická specifikace odpovídá příslušné cenové soustavě</t>
  </si>
  <si>
    <t>441171141</t>
  </si>
  <si>
    <t>Montáž ocelové konstrukce zastřešení (vazníky, krovy) hmotnosti jednotlivých prvků přes 80 do 100 kg/m, délky do 12 m</t>
  </si>
  <si>
    <t>https://podminky.urs.cz/item/CS_URS_2023_02/441171141</t>
  </si>
  <si>
    <t>Poznámka k položce:_x000D_
Montáž ocelové konstrukce zastřešení (vazníky, krovy)  hmotnosti jednotlivých prvků přes 80 do 100 kg/m, délky do 12 m_x000D_
Technická specifikace odpovídá příslušné cenové soustavě</t>
  </si>
  <si>
    <t>13010930</t>
  </si>
  <si>
    <t>ocel profilová UPE 120 jakost 11 375</t>
  </si>
  <si>
    <t>Poznámka k položce:_x000D_
ocel profilová UPE 120 jakost 11 375_x000D_
Technická specifikace odpovídá příslušné cenové soustavě</t>
  </si>
  <si>
    <t>0,705*1,15</t>
  </si>
  <si>
    <t>R-4-K-1</t>
  </si>
  <si>
    <t>Kotvení ocelové pozednice do svislých konstrukcí D+M</t>
  </si>
  <si>
    <t>soubor</t>
  </si>
  <si>
    <t>Poznámka k položce:_x000D_
Kotvení ocelové pozednice do svislých konstrukcí D+M_x000D_
Kotvení ocelové pozednice do svislých konstrukcí D+M</t>
  </si>
  <si>
    <t>R-4-K-2</t>
  </si>
  <si>
    <t>Svařování ocelových konstrukcí</t>
  </si>
  <si>
    <t>Poznámka k položce:_x000D_
Svařování ocelových konstrukcí_x000D_
Svařování ocelových konstrukcí</t>
  </si>
  <si>
    <t>564831112</t>
  </si>
  <si>
    <t>Podklad ze štěrkodrti ŠD s rozprostřením a zhutněním plochy přes 100 m2, po zhutnění tl. 110 mm</t>
  </si>
  <si>
    <t>https://podminky.urs.cz/item/CS_URS_2023_02/564831112</t>
  </si>
  <si>
    <t>Poznámka k položce:_x000D_
Podklad ze štěrkodrti ŠD  s rozprostřením a zhutněním, po zhutnění tl. 110 mm_x000D_
Technická specifikace odpovídá příslušné cenové soustavě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</si>
  <si>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</si>
  <si>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</si>
  <si>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https://podminky.urs.cz/item/CS_URS_2023_02/596211110</t>
  </si>
  <si>
    <t>Poznámka k položce:_x000D_
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m2_x000D_
Technická specifikace odpovídá příslušné cenové soustavě</t>
  </si>
  <si>
    <t>59245021</t>
  </si>
  <si>
    <t>dlažba tvar čtverec betonová 200x200x60mm přírodní</t>
  </si>
  <si>
    <t>Poznámka k položce:_x000D_
dlažba tvar čtverec betonová 200x200x60mm přírodní_x000D_
Technická specifikace odpovídá příslušné cenové soustavě</t>
  </si>
  <si>
    <t>25,85*1,05 "Přepočtené koeficientem množství</t>
  </si>
  <si>
    <t>628613611</t>
  </si>
  <si>
    <t>Žárové zinkování ponorem dílů ocelových konstrukcí mostů hmotnosti dílců do 100 kg</t>
  </si>
  <si>
    <t>https://podminky.urs.cz/item/CS_URS_2023_02/628613611</t>
  </si>
  <si>
    <t>Poznámka k položce:_x000D_
Žárové zinkování ponorem dílů ocelových konstrukcí mostů hmotnosti dílců do 100 kg_x000D_
Technická specifikace odpovídá příslušné cenové soustavě</t>
  </si>
  <si>
    <t>631311135</t>
  </si>
  <si>
    <t>Mazanina z betonu prostého bez zvýšených nároků na prostředí tl. přes 120 do 240 mm tř. C 20/25</t>
  </si>
  <si>
    <t>https://podminky.urs.cz/item/CS_URS_2023_02/631311135</t>
  </si>
  <si>
    <t>Poznámka k položce:_x000D_
Mazanina z betonu  prostého bez zvýšených nároků na prostředí tl. přes 120 do 240 mm tř. C 20/25_x000D_
Technická specifikace odpovídá příslušné cenové soustavě</t>
  </si>
  <si>
    <t>631319013</t>
  </si>
  <si>
    <t>Příplatek k cenám mazanin za úpravu povrchu mazaniny přehlazením, mazanina tl. přes 120 do 240 mm</t>
  </si>
  <si>
    <t>https://podminky.urs.cz/item/CS_URS_2023_02/631319013</t>
  </si>
  <si>
    <t>Poznámka k položce:_x000D_
Příplatek k cenám mazanin  za úpravu povrchu mazaniny přehlazením, mazanina tl. přes 120 do 240 mm_x000D_
Technická specifikace odpovídá příslušné cenové soustavě</t>
  </si>
  <si>
    <t>631319197</t>
  </si>
  <si>
    <t>Příplatek k cenám mazanin za malou plochu do 5 m2 jednotlivě mazanina tl. přes 120 do 240 mm</t>
  </si>
  <si>
    <t>https://podminky.urs.cz/item/CS_URS_2023_02/631319197</t>
  </si>
  <si>
    <t>Poznámka k položce:_x000D_
Příplatek k cenám mazanin  za malou plochu do 5 m2 jednotlivě mazanina tl. přes 120 do 240 mm_x000D_
Technická specifikace odpovídá příslušné cenové soustavě</t>
  </si>
  <si>
    <t>637121112</t>
  </si>
  <si>
    <t>Okapový chodník z kameniva s udusáním a urovnáním povrchu z kačírku tl. 150 mm</t>
  </si>
  <si>
    <t>https://podminky.urs.cz/item/CS_URS_2023_02/637121112</t>
  </si>
  <si>
    <t>Poznámka k položce:_x000D_
Okapový chodník z kameniva  s udusáním a urovnáním povrchu z kačírku tl. 150 mm_x000D_
Technická specifikace odpovídá příslušné cenové soustavě</t>
  </si>
  <si>
    <t>(2*2,2+2*4)*0,45</t>
  </si>
  <si>
    <t>871275211</t>
  </si>
  <si>
    <t>Kanalizační potrubí z tvrdého PVC v otevřeném výkopu ve sklonu do 20 %, hladkého plnostěnného jednovrstvého, tuhost třídy SN 4 DN 125</t>
  </si>
  <si>
    <t>https://podminky.urs.cz/item/CS_URS_2023_02/871275211</t>
  </si>
  <si>
    <t>Poznámka k položce:_x000D_
Kanalizační potrubí z tvrdého PVC v otevřeném výkopu ve sklonu do 20 %, hladkého plnostěnného jednovrstvého, tuhost třídy SN 4 DN 125_x000D_
Technická specifikace odpovídá příslušné cenové soustavě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</si>
  <si>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</si>
  <si>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</si>
  <si>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</si>
  <si>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Poznámka k položce:_x000D_
Osazení chodníkového obrubníku betonového se zřízením lože, s vyplněním a zatřením spár cementovou maltou stojatého s boční opěrou z betonu prostého, do lože z betonu prostého_x000D_
Technická specifikace odpovídá příslušné cenové soustavě</t>
  </si>
  <si>
    <t>59217002</t>
  </si>
  <si>
    <t>obrubník betonový zahradní šedý 1000x50x200mm</t>
  </si>
  <si>
    <t>Poznámka k položce:_x000D_
obrubník betonový zahradní šedý 1000x50x200mm_x000D_
Technická specifikace odpovídá příslušné cenové soustavě</t>
  </si>
  <si>
    <t>935113111</t>
  </si>
  <si>
    <t>Osazení odvodňovacího žlabu s krycím roštem polymerbetonového šířky do 200 mm</t>
  </si>
  <si>
    <t>https://podminky.urs.cz/item/CS_URS_2023_02/935113111</t>
  </si>
  <si>
    <t>Poznámka k položce:_x000D_
Osazení odvodňovacího žlabu s krycím roštem  polymerbetonového šířky do 200 mm_x000D_
Technická specifikace odpovídá příslušné cenové soustavě</t>
  </si>
  <si>
    <t>R-9-M-3</t>
  </si>
  <si>
    <t>Žlab plochý polymerbetonový st.v. 60 mm š. 135 dl. 1000 mm včetně čel, rošt mřížk. pozink, B125kN, odtok DN110</t>
  </si>
  <si>
    <t>ks</t>
  </si>
  <si>
    <t>Poznámka k položce:_x000D_
Žlab plochý polymerbetonový st.v. 60 mm š. 135 dl. 1000 mm včetně čel, rošt mřížk. pozink, B125kN, odtok DN110_x000D_
Žlab plochý polymerbetonový st.v. 60 mm š. 135 dl. 1000 mm včetně čel, rošt mřížk. pozink, B125kN, odtok DN110</t>
  </si>
  <si>
    <t>936104213</t>
  </si>
  <si>
    <t>Montáž odpadkového koše přichycením kotevními šrouby</t>
  </si>
  <si>
    <t>https://podminky.urs.cz/item/CS_URS_2023_02/936104213</t>
  </si>
  <si>
    <t>Poznámka k položce:_x000D_
Montáž odpadkového koše  přichycením kotevními šrouby_x000D_
Technická specifikace odpovídá příslušné cenové soustavě</t>
  </si>
  <si>
    <t>R-9-M-2.1</t>
  </si>
  <si>
    <t>Odpadkový koš na směsný odpad, rozměr 430x260x985 mm, 1x55l, vč. kotevních prvků - podrobný popis s fotografií v TZ</t>
  </si>
  <si>
    <t>Poznámka k položce:_x000D_
Odpadkový koš na směsný odpad, rozměr 430x260x985 mm, 1x55l, vč. kotevních prvků - podrobný popis s fotografií v TZ_x000D_
Odpadkový koš na směsný odpad, rozměr 430x260x985 mm, 1x55l, vč. kotevních prvků - podrobný popis s fotografií v TZ</t>
  </si>
  <si>
    <t>936124113</t>
  </si>
  <si>
    <t>Montáž lavičky parkové stabilní přichycené kotevními šrouby</t>
  </si>
  <si>
    <t>https://podminky.urs.cz/item/CS_URS_2023_02/936124113</t>
  </si>
  <si>
    <t>Poznámka k položce:_x000D_
Montáž lavičky parkové  stabilní přichycené kotevními šrouby_x000D_
Technická specifikace odpovídá příslušné cenové soustavě</t>
  </si>
  <si>
    <t>R-9-M-1.1</t>
  </si>
  <si>
    <t>Lavička kovová s opěradlem a područkami na centrání noze dl. 1800 mm, opěradlo a sedál z ocelových kulatin, povrch. úprava komaxit vč. kotevních prvků - podrobný popis s fotografií v TZ</t>
  </si>
  <si>
    <t>Poznámka k položce:_x000D_
Lavička kovová s opěradlem a područkami na centrání noze dl. 1800 mm, opěradlo a sedál z ocelových kulatin, povrch. úprava komaxit vč. kotevních prvků - podrobný popis s fotografií v TZ_x000D_
Lavička kovová s opěradlem a područkami na centrání noze dl. 1800 mm, opěradlo a sedál z ocelových kulatin, povrch. úprava komaxit vč. kotevních prvků - podrobný popis s fotografií v TZ</t>
  </si>
  <si>
    <t>949101111</t>
  </si>
  <si>
    <t>Lešení pomocné pracovní pro objekty pozemních staveb pro zatížení do 150 kg/m2, o výšce lešeňové podlahy do 1,9 m</t>
  </si>
  <si>
    <t>https://podminky.urs.cz/item/CS_URS_2023_02/949101111</t>
  </si>
  <si>
    <t>Poznámka k položce:_x000D_
Lešení pomocné pracovní pro objekty pozemních staveb  pro zatížení do 150 kg/m2, o výšce lešeňové podlahy do 1,9 m_x000D_
Technická specifikace odpovídá příslušné cenové soustavě</t>
  </si>
  <si>
    <t>953961221</t>
  </si>
  <si>
    <t>Kotvy chemické s vyvrtáním otvoru do betonu, železobetonu nebo tvrdého kamene chemická patrona, velikost M 36, hloubka 330 mm</t>
  </si>
  <si>
    <t>https://podminky.urs.cz/item/CS_URS_2023_02/953961221</t>
  </si>
  <si>
    <t>Poznámka k položce:_x000D_
Kotvy chemické s vyvrtáním otvoru  do betonu, železobetonu nebo tvrdého kamene chemická patrona, velikost M 36, hloubka 330 mm_x000D_
Technická specifikace odpovídá příslušné cenové soustavě</t>
  </si>
  <si>
    <t>54879233</t>
  </si>
  <si>
    <t>šroub kotevní žárový Pz chemické patrony M36x330/90</t>
  </si>
  <si>
    <t>Poznámka k položce:_x000D_
šroub kotevní žárový Pz chemické patrony M36x330/90_x000D_
Technická specifikace odpovídá příslušné cenové soustavě</t>
  </si>
  <si>
    <t>R-9-K-20</t>
  </si>
  <si>
    <t>D+M betonový nástupištní přístřešek typu U s reliéfem hrázděného zdiva s křížem včetně dopravy</t>
  </si>
  <si>
    <t>Poznámka k položce:_x000D_
D+M betonový nástupištní přístřešek typu U s reliéfem hrázděného zdiva s křížem včetně dopravy _x000D_
D+M betonový nástupištní přístřešek typu U s reliéfem hrázděného zdiva s křížem včetně dopravy</t>
  </si>
  <si>
    <t>R-9-K-6</t>
  </si>
  <si>
    <t>D+M Exteriérová vitrína pro oznámení aktuálních informací, jízdní řády, výluky atd., rozměr 900x700x60 mm</t>
  </si>
  <si>
    <t>Poznámka k položce:_x000D_
D+M Exteriérová vitrína pro oznámení aktuálních informací, jízdní řády, výluky atd., rozměr 1440x1000x60 mm_x000D_
D+M Exteriérová vitrína pro oznámení aktuálních informací, jízdní řády, výluky atd., rozměr 900x700x60 mm</t>
  </si>
  <si>
    <t>998</t>
  </si>
  <si>
    <t>Přesun hmot</t>
  </si>
  <si>
    <t>998014011</t>
  </si>
  <si>
    <t>Přesun hmot pro budovy a haly občanské výstavby, bydlení, výrobu a služby s nosnou svislou konstrukcí montovanou z dílců betonových plošných nebo tyčových s jakýmkoliv obvodovým pláštěm kromě vyzdívaného, i bez pláště vodorovná dopravní vzdálenost do 100 m, pro budovy a haly jednopodlažní</t>
  </si>
  <si>
    <t>https://podminky.urs.cz/item/CS_URS_2023_02/998014011</t>
  </si>
  <si>
    <t>Poznámka k položce:_x000D_
Přesun hmot pro budovy a haly občanské výstavby, bydlení, výrobu a služby  s nosnou svislou konstrukcí montovanou z dílců betonových plošných nebo tyčových s jakýmkoliv obvodovým pláštěm kromě vyzdívaného, i bez pláště vodorovná dopravní vzdálenost do 100 m, pro budovy a haly jednopodlažní_x000D_
Technická specifikace odpovídá příslušné cenové soustavě</t>
  </si>
  <si>
    <t>741</t>
  </si>
  <si>
    <t>Elektroinstalace - silnoproud</t>
  </si>
  <si>
    <t>741810001</t>
  </si>
  <si>
    <t>Zkoušky a prohlídky elektrických rozvodů a zařízení celková prohlídka a vyhotovení revizní zprávy pro objem montážních prací do 100 tis. Kč</t>
  </si>
  <si>
    <t>120</t>
  </si>
  <si>
    <t>https://podminky.urs.cz/item/CS_URS_2023_02/741810001</t>
  </si>
  <si>
    <t>Poznámka k položce:_x000D_
Zkoušky a prohlídky elektrických rozvodů a zařízení celková prohlídka a vyhotovení revizní zprávy pro objem montážních prací do 100 tis. Kč_x000D_
Technická specifikace odpovídá příslušné cenové soustavě</t>
  </si>
  <si>
    <t>61</t>
  </si>
  <si>
    <t>998741201</t>
  </si>
  <si>
    <t>Přesun hmot pro silnoproud stanovený procentní sazbou (%) z ceny vodorovná dopravní vzdálenost do 50 m v objektech výšky do 6 m</t>
  </si>
  <si>
    <t>%</t>
  </si>
  <si>
    <t>122</t>
  </si>
  <si>
    <t>https://podminky.urs.cz/item/CS_URS_2023_02/998741201</t>
  </si>
  <si>
    <t>Poznámka k položce:_x000D_
Přesun hmot pro silnoproud stanovený procentní sazbou (%) z ceny vodorovná dopravní vzdálenost do 50 m v objektech výšky do 6 m_x000D_
Technická specifikace odpovídá příslušné cenové soustavě</t>
  </si>
  <si>
    <t>R-741-K-1</t>
  </si>
  <si>
    <t>Hromosvod</t>
  </si>
  <si>
    <t>124</t>
  </si>
  <si>
    <t>Poznámka k položce:_x000D_
Hromosvod_x000D_
Hromosvod</t>
  </si>
  <si>
    <t>63</t>
  </si>
  <si>
    <t>R-741-K-2</t>
  </si>
  <si>
    <t>Elektroinstalace</t>
  </si>
  <si>
    <t>126</t>
  </si>
  <si>
    <t>Poznámka k položce:_x000D_
Elektroinstalace_x000D_
Elektroinstalace</t>
  </si>
  <si>
    <t>762</t>
  </si>
  <si>
    <t>Konstrukce tesařské</t>
  </si>
  <si>
    <t>R-762-K-1</t>
  </si>
  <si>
    <t>D+M vazníkové střešní konstrukce impregnované včetně ukotvení na ocelovou pozednici</t>
  </si>
  <si>
    <t>128</t>
  </si>
  <si>
    <t>Poznámka k položce:_x000D_
D+M vazníkové střešní konstrukce impregnované včetně ukotvení na ocelovou pozednici_x000D_
D+M vazníkové střešní konstrukce impregnované včetně ukotvení na ocelovou pozednici</t>
  </si>
  <si>
    <t>65</t>
  </si>
  <si>
    <t>762342214</t>
  </si>
  <si>
    <t>Montáž laťování střech jednoduchých sklonu do 60° při osové vzdálenosti latí přes 150 do 360 mm</t>
  </si>
  <si>
    <t>130</t>
  </si>
  <si>
    <t>https://podminky.urs.cz/item/CS_URS_2023_02/762342214</t>
  </si>
  <si>
    <t>Poznámka k položce:_x000D_
Bednění a laťování montáž laťování střech jednoduchých sklonu do 60° při osové vzdálenosti latí přes 150 do 360 mm_x000D_
Technická specifikace odpovídá příslušné cenové soustavě</t>
  </si>
  <si>
    <t>60514114</t>
  </si>
  <si>
    <t>řezivo jehličnaté lať impregnovaná dl 4 m</t>
  </si>
  <si>
    <t>132</t>
  </si>
  <si>
    <t>Poznámka k položce:_x000D_
řezivo jehličnaté lať impregnovaná dl 4 m_x000D_
Technická specifikace odpovídá příslušné cenové soustavě</t>
  </si>
  <si>
    <t>67</t>
  </si>
  <si>
    <t>762342441</t>
  </si>
  <si>
    <t>Montáž laťování montáž lišt trojúhelníkových</t>
  </si>
  <si>
    <t>134</t>
  </si>
  <si>
    <t>https://podminky.urs.cz/item/CS_URS_2023_02/762342441</t>
  </si>
  <si>
    <t>Poznámka k položce:_x000D_
Bednění a laťování montáž lišt trojúhelníkových nebo kontralatí_x000D_
Technická specifikace odpovídá příslušné cenové soustavě</t>
  </si>
  <si>
    <t>762395000</t>
  </si>
  <si>
    <t>Spojovací prostředky krovů, bednění a laťování, nadstřešních konstrukcí svory, prkna, hřebíky, pásová ocel, vruty</t>
  </si>
  <si>
    <t>136</t>
  </si>
  <si>
    <t>https://podminky.urs.cz/item/CS_URS_2023_02/762395000</t>
  </si>
  <si>
    <t>Poznámka k položce:_x000D_
Spojovací prostředky krovů, bednění a laťování, nadstřešních konstrukcí  svory, prkna, hřebíky, pásová ocel, vruty_x000D_
Technická specifikace odpovídá příslušné cenové soustavě</t>
  </si>
  <si>
    <t>69</t>
  </si>
  <si>
    <t>998762101</t>
  </si>
  <si>
    <t>Přesun hmot pro konstrukce tesařské stanovený z hmotnosti přesunovaného materiálu vodorovná dopravní vzdálenost do 50 m v objektech výšky do 6 m</t>
  </si>
  <si>
    <t>138</t>
  </si>
  <si>
    <t>https://podminky.urs.cz/item/CS_URS_2023_02/998762101</t>
  </si>
  <si>
    <t>Poznámka k položce:_x000D_
Přesun hmot pro konstrukce tesařské  stanovený z hmotnosti přesunovaného materiálu vodorovná dopravní vzdálenost do 50 m v objektech výšky do 6 m_x000D_
Technická specifikace odpovídá příslušné cenové soustavě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</si>
  <si>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</si>
  <si>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</si>
  <si>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140</t>
  </si>
  <si>
    <t>https://podminky.urs.cz/item/CS_URS_2023_02/998762181</t>
  </si>
  <si>
    <t>Poznámka k položce:_x000D_
Přesun hmot pro konstrukce tesařské  stanovený z hmotnosti přesunovaného materiálu Příplatek k cenám za přesun prováděný bez použití mechanizace pro jakoukoliv výšku objektu_x000D_
Technická specifikace odpovídá příslušné cenové soustavě</t>
  </si>
  <si>
    <t>764</t>
  </si>
  <si>
    <t>Konstrukce klempířské</t>
  </si>
  <si>
    <t>71</t>
  </si>
  <si>
    <t>764101141</t>
  </si>
  <si>
    <t>Montáž krytiny z plechu s úpravou u okapů, prostupů a výčnělků střechy rovné z taškových tabulí, sklon střechy do 30°</t>
  </si>
  <si>
    <t>142</t>
  </si>
  <si>
    <t>https://podminky.urs.cz/item/CS_URS_2023_02/764101141</t>
  </si>
  <si>
    <t>Poznámka k položce:_x000D_
Montáž krytiny z plechu s úpravou u okapů, prostupů a výčnělků střechy rovné z taškových tabulí, sklon střechy do 30°_x000D_
Technická specifikace odpovídá příslušné cenové soustavě</t>
  </si>
  <si>
    <t>55350183</t>
  </si>
  <si>
    <t>krytina střešní profilovaný Pz plech tl 0,5mm do š 1,1m s povrchovou úpravou</t>
  </si>
  <si>
    <t>144</t>
  </si>
  <si>
    <t>Poznámka k položce:_x000D_
krytina střešní profilovaný Pz plech tl 0,5mm do š 1,1m s povrchovou úpravou_x000D_
Technická specifikace odpovídá příslušné cenové soustavě</t>
  </si>
  <si>
    <t>73</t>
  </si>
  <si>
    <t>764201106</t>
  </si>
  <si>
    <t>Montáž oplechování střešních prvků hřebene větraného včetně větrací mřížky</t>
  </si>
  <si>
    <t>146</t>
  </si>
  <si>
    <t>https://podminky.urs.cz/item/CS_URS_2023_02/764201106</t>
  </si>
  <si>
    <t>Poznámka k položce:_x000D_
Montáž oplechování střešních prvků hřebene větraného včetně větrací mřížky_x000D_
Technická specifikace odpovídá příslušné cenové soustavě</t>
  </si>
  <si>
    <t>6,9</t>
  </si>
  <si>
    <t>59660202</t>
  </si>
  <si>
    <t>mřížka ochranná větrací jednoduchá š 55mm</t>
  </si>
  <si>
    <t>148</t>
  </si>
  <si>
    <t>Poznámka k položce:_x000D_
mřížka ochranná větrací jednoduchá š 55mm_x000D_
Technická specifikace odpovídá příslušné cenové soustavě</t>
  </si>
  <si>
    <t>75</t>
  </si>
  <si>
    <t>13880103</t>
  </si>
  <si>
    <t>tabule plechová z Pz tl 0,5mm s povrchovou úpravou</t>
  </si>
  <si>
    <t>150</t>
  </si>
  <si>
    <t>Poznámka k položce:_x000D_
tabule plechová z Pz tl 0,5mm s povrchovou úpravou_x000D_
Technická specifikace odpovídá příslušné cenové soustavě</t>
  </si>
  <si>
    <t>20,033*0,5*1,15</t>
  </si>
  <si>
    <t>764201136</t>
  </si>
  <si>
    <t>Montáž oplechování větraného nároží s větrací mřížkou</t>
  </si>
  <si>
    <t>152</t>
  </si>
  <si>
    <t>Poznámka k položce:_x000D_
Montáž oplechování střešních prvků nároží větraného včetně větrací mřížky_x000D_
Technická specifikace odpovídá příslušné cenové soustavě</t>
  </si>
  <si>
    <t>4*2,63</t>
  </si>
  <si>
    <t>77</t>
  </si>
  <si>
    <t>764212663</t>
  </si>
  <si>
    <t>Oplechování střešních prvků z pozinkovaného plechu s povrchovou úpravou okapu střechy rovné okapovým plechem rš 250 mm</t>
  </si>
  <si>
    <t>154</t>
  </si>
  <si>
    <t>https://podminky.urs.cz/item/CS_URS_2023_02/764212663</t>
  </si>
  <si>
    <t>Poznámka k položce:_x000D_
Oplechování střešních prvků z pozinkovaného plechu s povrchovou úpravou okapu okapovým plechem střechy rovné rš 250 mm_x000D_
Technická specifikace odpovídá příslušné cenové soustavě</t>
  </si>
  <si>
    <t>2*10,25+2*3,325</t>
  </si>
  <si>
    <t>764511602</t>
  </si>
  <si>
    <t>Žlab podokapní z pozinkovaného plechu s povrchovou úpravou včetně háků a čel půlkruhový rš 330 mm</t>
  </si>
  <si>
    <t>156</t>
  </si>
  <si>
    <t>https://podminky.urs.cz/item/CS_URS_2023_02/764511602</t>
  </si>
  <si>
    <t>Poznámka k položce:_x000D_
Žlab podokapní z pozinkovaného plechu s povrchovou úpravou včetně háků a čel půlkruhový rš 330 mm_x000D_
Technická specifikace odpovídá příslušné cenové soustavě</t>
  </si>
  <si>
    <t>79</t>
  </si>
  <si>
    <t>764511622</t>
  </si>
  <si>
    <t>Žlab podokapní z pozinkovaného plechu s povrchovou úpravou včetně háků a čel roh nebo kout, žlabu půlkruhového rš 330 mm</t>
  </si>
  <si>
    <t>158</t>
  </si>
  <si>
    <t>https://podminky.urs.cz/item/CS_URS_2023_02/764511622</t>
  </si>
  <si>
    <t>Poznámka k položce:_x000D_
Žlab podokapní z pozinkovaného plechu s povrchovou úpravou včetně háků a čel roh nebo kout, žlabu půlkruhového rš 330 mm_x000D_
Technická specifikace odpovídá příslušné cenové soustavě</t>
  </si>
  <si>
    <t>764511642</t>
  </si>
  <si>
    <t>Žlab podokapní z pozinkovaného plechu s povrchovou úpravou včetně háků a čel kotlík oválný (trychtýřový), rš žlabu/průměr svodu 330/100 mm</t>
  </si>
  <si>
    <t>160</t>
  </si>
  <si>
    <t>https://podminky.urs.cz/item/CS_URS_2023_02/764511642</t>
  </si>
  <si>
    <t>Poznámka k položce:_x000D_
Žlab podokapní z pozinkovaného plechu s povrchovou úpravou včetně háků a čel kotlík oválný (trychtýřový), rš žlabu/průměr svodu 330/100 mm_x000D_
Technická specifikace odpovídá příslušné cenové soustavě</t>
  </si>
  <si>
    <t>81</t>
  </si>
  <si>
    <t>764518622</t>
  </si>
  <si>
    <t>Svod z pozinkovaného plechu s upraveným povrchem včetně objímek, kolen a odskoků kruhový, průměru 100 mm</t>
  </si>
  <si>
    <t>162</t>
  </si>
  <si>
    <t>https://podminky.urs.cz/item/CS_URS_2023_02/764518622</t>
  </si>
  <si>
    <t>Poznámka k položce:_x000D_
Svod z pozinkovaného plechu s upraveným povrchem včetně objímek, kolen a odskoků kruhový, průměru 100 mm_x000D_
Technická specifikace odpovídá příslušné cenové soustavě</t>
  </si>
  <si>
    <t>2*3</t>
  </si>
  <si>
    <t>998764101</t>
  </si>
  <si>
    <t>Přesun hmot pro konstrukce klempířské stanovený z hmotnosti přesunovaného materiálu vodorovná dopravní vzdálenost do 50 m v objektech výšky do 6 m</t>
  </si>
  <si>
    <t>164</t>
  </si>
  <si>
    <t>https://podminky.urs.cz/item/CS_URS_2023_02/998764101</t>
  </si>
  <si>
    <t>Poznámka k položce:_x000D_
Přesun hmot pro konstrukce klempířské stanovený z hmotnosti přesunovaného materiálu vodorovná dopravní vzdálenost do 50 m v objektech výšky do 6 m_x000D_
Technická specifikace odpovídá příslušné cenové soustavě</t>
  </si>
  <si>
    <t>83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</si>
  <si>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</si>
  <si>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</si>
  <si>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166</t>
  </si>
  <si>
    <t>https://podminky.urs.cz/item/CS_URS_2023_02/998764181</t>
  </si>
  <si>
    <t>Poznámka k položce:_x000D_
Přesun hmot pro konstrukce klempířské stanovený z hmotnosti přesunovaného materiálu Příplatek k cenám za přesun prováděný bez použití mechanizace pro jakoukoliv výšku objektu_x000D_
Technická specifikace odpovídá příslušné cenové soustavě</t>
  </si>
  <si>
    <t>765</t>
  </si>
  <si>
    <t>Krytina skládaná</t>
  </si>
  <si>
    <t>765113112.R</t>
  </si>
  <si>
    <t>Okapová hrana s větracím ochraným pásem kovovým lakovaným - antracit</t>
  </si>
  <si>
    <t>168</t>
  </si>
  <si>
    <t>Poznámka k položce:_x000D_
Okapová hrana s větracím ochraným pásem kovovým lakovaným - antracit_x000D_
Okapová hrana s větracím ochraným pásem kovovým lakovaným - antracit</t>
  </si>
  <si>
    <t>85</t>
  </si>
  <si>
    <t>765191021</t>
  </si>
  <si>
    <t>Montáž pojistné hydroizolační nebo parotěsné fólie kladené ve sklonu přes 20° s lepenými přesahy na krokve</t>
  </si>
  <si>
    <t>170</t>
  </si>
  <si>
    <t>https://podminky.urs.cz/item/CS_URS_2023_02/765191021</t>
  </si>
  <si>
    <t>Poznámka k položce:_x000D_
Montáž pojistné hydroizolační nebo parotěsné fólie kladené ve sklonu přes 20° s lepenými přesahy na krokve_x000D_
Technická specifikace odpovídá příslušné cenové soustavě</t>
  </si>
  <si>
    <t>62832000</t>
  </si>
  <si>
    <t>pás asfaltový natavitelný oxidovaný tl. 3,0mm typu V60 S30 s vložkou ze skleněné rohože, s jemnozrnným minerálním posypem</t>
  </si>
  <si>
    <t>172</t>
  </si>
  <si>
    <t>Poznámka k položce:_x000D_
pás asfaltový natavitelný oxidovaný tl. 3,0mm typu V60 S30 s vložkou ze skleněné rohože, s jemnozrnným minerálním posypem_x000D_
Technická specifikace odpovídá příslušné cenové soustavě</t>
  </si>
  <si>
    <t>87</t>
  </si>
  <si>
    <t>765191051</t>
  </si>
  <si>
    <t>Montáž pojistné hydroizolační nebo parotěsné fólie hřebene nebo nároží, střechy větrané</t>
  </si>
  <si>
    <t>174</t>
  </si>
  <si>
    <t>https://podminky.urs.cz/item/CS_URS_2023_02/765191051</t>
  </si>
  <si>
    <t>Poznámka k položce:_x000D_
Montáž pojistné hydroizolační nebo parotěsné fólie hřebene nebo nároží, střechy větrané_x000D_
Technická specifikace odpovídá příslušné cenové soustavě</t>
  </si>
  <si>
    <t>17,42</t>
  </si>
  <si>
    <t>998765101</t>
  </si>
  <si>
    <t>Přesun hmot pro krytiny skládané stanovený z hmotnosti přesunovaného materiálu vodorovná dopravní vzdálenost do 50 m na objektech výšky do 6 m</t>
  </si>
  <si>
    <t>176</t>
  </si>
  <si>
    <t>https://podminky.urs.cz/item/CS_URS_2023_02/998765101</t>
  </si>
  <si>
    <t>Poznámka k položce:_x000D_
Přesun hmot pro krytiny skládané stanovený z hmotnosti přesunovaného materiálu vodorovná dopravní vzdálenost do 50 m na objektech výšky do 6 m_x000D_
Technická specifikace odpovídá příslušné cenové soustavě</t>
  </si>
  <si>
    <t>89</t>
  </si>
  <si>
    <t>998765181</t>
  </si>
  <si>
    <t>Přesun hmot pro krytiny skládané stanovený z hmotnosti přesunovaného materiálu Příplatek k cenám za přesun prováděný bez použití mechanizace pro jakoukoliv výšku objektu</t>
  </si>
  <si>
    <t>178</t>
  </si>
  <si>
    <t>https://podminky.urs.cz/item/CS_URS_2023_02/998765181</t>
  </si>
  <si>
    <t>Poznámka k položce:_x000D_
Přesun hmot pro krytiny skládané stanovený z hmotnosti přesunovaného materiálu Příplatek k cenám za přesun prováděný bez použití mechanizace pro jakoukoliv výšku objektu_x000D_
Technická specifikace odpovídá příslušné cenové soustavě</t>
  </si>
  <si>
    <t>766</t>
  </si>
  <si>
    <t>Konstrukce truhlářské</t>
  </si>
  <si>
    <t>766421212</t>
  </si>
  <si>
    <t>Montáž obložení podhledů jednoduchých palubkami na pero a drážku z měkkého dřeva, šířky přes 60 do 80 mm</t>
  </si>
  <si>
    <t>180</t>
  </si>
  <si>
    <t>https://podminky.urs.cz/item/CS_URS_2023_02/766421212</t>
  </si>
  <si>
    <t>Poznámka k položce:_x000D_
Montáž obložení podhledů  jednoduchých palubkami na pero a drážku z měkkého dřeva, šířky přes 60 do 80 mm_x000D_
Technická specifikace odpovídá příslušné cenové soustavě</t>
  </si>
  <si>
    <t>91</t>
  </si>
  <si>
    <t>61191120</t>
  </si>
  <si>
    <t>palubky obkladové smrk profil klasický 12,5x96mm jakost A/B</t>
  </si>
  <si>
    <t>182</t>
  </si>
  <si>
    <t>Poznámka k položce:_x000D_
palubky obkladové smrk profil klasický 12,5x96mm jakost A/B_x000D_
Technická specifikace odpovídá příslušné cenové soustavě</t>
  </si>
  <si>
    <t>766427112</t>
  </si>
  <si>
    <t>Montáž obložení podhledů rošt podkladový</t>
  </si>
  <si>
    <t>184</t>
  </si>
  <si>
    <t>https://podminky.urs.cz/item/CS_URS_2023_02/766427112</t>
  </si>
  <si>
    <t>Poznámka k položce:_x000D_
Montáž obložení podhledů  rošt podkladový_x000D_
Technická specifikace odpovídá příslušné cenové soustavě</t>
  </si>
  <si>
    <t>93</t>
  </si>
  <si>
    <t>186</t>
  </si>
  <si>
    <t>998766101</t>
  </si>
  <si>
    <t>Přesun hmot pro konstrukce truhlářské stanovený z hmotnosti přesunovaného materiálu vodorovná dopravní vzdálenost do 50 m v objektech výšky do 6 m</t>
  </si>
  <si>
    <t>188</t>
  </si>
  <si>
    <t>https://podminky.urs.cz/item/CS_URS_2023_02/998766101</t>
  </si>
  <si>
    <t>Poznámka k položce:_x000D_
Přesun hmot pro konstrukce truhlářské stanovený z hmotnosti přesunovaného materiálu vodorovná dopravní vzdálenost do 50 m v objektech výšky do 6 m_x000D_
Technická specifikace odpovídá příslušné cenové soustavě</t>
  </si>
  <si>
    <t>95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</si>
  <si>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</si>
  <si>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</si>
  <si>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190</t>
  </si>
  <si>
    <t>https://podminky.urs.cz/item/CS_URS_2023_02/998766181</t>
  </si>
  <si>
    <t>Poznámka k položce:_x000D_
Přesun hmot pro konstrukce truhlářské stanovený z hmotnosti přesunovaného materiálu Příplatek k ceně za přesun prováděný bez použití mechanizace pro jakoukoliv výšku objektu_x000D_
Technická specifikace odpovídá příslušné cenové soustavě</t>
  </si>
  <si>
    <t>783</t>
  </si>
  <si>
    <t>Dokončovací práce - nátěry</t>
  </si>
  <si>
    <t>783101201</t>
  </si>
  <si>
    <t>Příprava podkladu truhlářských konstrukcí před provedením nátěru broušení smirkovým papírem nebo plátnem hrubé</t>
  </si>
  <si>
    <t>192</t>
  </si>
  <si>
    <t>https://podminky.urs.cz/item/CS_URS_2023_02/783101201</t>
  </si>
  <si>
    <t>Poznámka k položce:_x000D_
Příprava podkladu truhlářských konstrukcí před provedením nátěru broušení smirkovým papírem nebo plátnem hrubé_x000D_
Technická specifikace odpovídá příslušné cenové soustavě</t>
  </si>
  <si>
    <t>97</t>
  </si>
  <si>
    <t>783113101</t>
  </si>
  <si>
    <t>Napouštěcí nátěr truhlářských konstrukcí jednonásobný syntetický</t>
  </si>
  <si>
    <t>194</t>
  </si>
  <si>
    <t>https://podminky.urs.cz/item/CS_URS_2023_02/783113101</t>
  </si>
  <si>
    <t>Poznámka k položce:_x000D_
Napouštěcí nátěr truhlářských konstrukcí jednonásobný syntetický_x000D_
Technická specifikace odpovídá příslušné cenové soustavě</t>
  </si>
  <si>
    <t>13,575</t>
  </si>
  <si>
    <t>783114101</t>
  </si>
  <si>
    <t>Základní nátěr truhlářských konstrukcí jednonásobný syntetický</t>
  </si>
  <si>
    <t>196</t>
  </si>
  <si>
    <t>https://podminky.urs.cz/item/CS_URS_2023_02/783114101</t>
  </si>
  <si>
    <t>Poznámka k položce:_x000D_
Základní nátěr truhlářských konstrukcí jednonásobný syntetický_x000D_
Technická specifikace odpovídá příslušné cenové soustavě</t>
  </si>
  <si>
    <t>99</t>
  </si>
  <si>
    <t>783118211</t>
  </si>
  <si>
    <t>Lakovací nátěr truhlářských konstrukcí dvojnásobný s mezibroušením syntetický</t>
  </si>
  <si>
    <t>198</t>
  </si>
  <si>
    <t>https://podminky.urs.cz/item/CS_URS_2023_02/783118211</t>
  </si>
  <si>
    <t>Poznámka k položce:_x000D_
Lakovací nátěr truhlářských konstrukcí dvojnásobný s mezibroušením syntetický_x000D_
Technická specifikace odpovídá příslušné cenové soustavě</t>
  </si>
  <si>
    <t>783301303</t>
  </si>
  <si>
    <t>Příprava podkladu zámečnických konstrukcí před provedením nátěru odrezivění odrezovačem bezoplachovým</t>
  </si>
  <si>
    <t>200</t>
  </si>
  <si>
    <t>https://podminky.urs.cz/item/CS_URS_2023_02/783301303</t>
  </si>
  <si>
    <t>Poznámka k položce:_x000D_
Příprava podkladu zámečnických konstrukcí před provedením nátěru odrezivění odrezovačem bezoplachovým_x000D_
Technická specifikace odpovídá příslušné cenové soustavě</t>
  </si>
  <si>
    <t>101</t>
  </si>
  <si>
    <t>783301313</t>
  </si>
  <si>
    <t>Příprava podkladu zámečnických konstrukcí před provedením nátěru odmaštění odmašťovačem ředidlovým</t>
  </si>
  <si>
    <t>202</t>
  </si>
  <si>
    <t>https://podminky.urs.cz/item/CS_URS_2023_02/783301313</t>
  </si>
  <si>
    <t>Poznámka k položce:_x000D_
Příprava podkladu zámečnických konstrukcí před provedením nátěru odmaštění odmašťovačem ředidlovým_x000D_
Technická specifikace odpovídá příslušné cenové soustavě</t>
  </si>
  <si>
    <t>783314101</t>
  </si>
  <si>
    <t>Základní nátěr zámečnických konstrukcí jednonásobný syntetický</t>
  </si>
  <si>
    <t>204</t>
  </si>
  <si>
    <t>https://podminky.urs.cz/item/CS_URS_2023_02/783314101</t>
  </si>
  <si>
    <t>Poznámka k položce:_x000D_
Základní nátěr zámečnických konstrukcí jednonásobný syntetický_x000D_
Technická specifikace odpovídá příslušné cenové soustavě</t>
  </si>
  <si>
    <t>103</t>
  </si>
  <si>
    <t>783315101</t>
  </si>
  <si>
    <t>Mezinátěr zámečnických konstrukcí jednonásobný syntetický standardní</t>
  </si>
  <si>
    <t>206</t>
  </si>
  <si>
    <t>https://podminky.urs.cz/item/CS_URS_2023_02/783315101</t>
  </si>
  <si>
    <t>Poznámka k položce:_x000D_
Mezinátěr zámečnických konstrukcí jednonásobný syntetický standardní_x000D_
Technická specifikace odpovídá příslušné cenové soustavě</t>
  </si>
  <si>
    <t>783317101</t>
  </si>
  <si>
    <t>Krycí nátěr (email) zámečnických konstrukcí jednonásobný syntetický standardní</t>
  </si>
  <si>
    <t>208</t>
  </si>
  <si>
    <t>https://podminky.urs.cz/item/CS_URS_2023_02/783317101</t>
  </si>
  <si>
    <t>Poznámka k položce:_x000D_
Krycí nátěr (email) zámečnických konstrukcí jednonásobný syntetický standardní_x000D_
Technická specifikace odpovídá příslušné cenové soustavě</t>
  </si>
  <si>
    <t>VRN1</t>
  </si>
  <si>
    <t>Průzkumné, geodetické a projektové práce</t>
  </si>
  <si>
    <t>105</t>
  </si>
  <si>
    <t>012002000</t>
  </si>
  <si>
    <t>Geodetické práce</t>
  </si>
  <si>
    <t>kpl.</t>
  </si>
  <si>
    <t>210</t>
  </si>
  <si>
    <t>https://podminky.urs.cz/item/CS_URS_2023_02/012002000</t>
  </si>
  <si>
    <t>Poznámka k položce:_x000D_
Geodetické práce_x000D_
Technická specifikace odpovídá příslušné cenové soustavě</t>
  </si>
  <si>
    <t>013203000</t>
  </si>
  <si>
    <t>Dokumentace stavby bez rozlišení</t>
  </si>
  <si>
    <t>212</t>
  </si>
  <si>
    <t>https://podminky.urs.cz/item/CS_URS_2023_02/013203000</t>
  </si>
  <si>
    <t>Poznámka k položce:_x000D_
Dokumentace stavby bez rozlišení_x000D_
Technická specifikace odpovídá příslušné cenové soustavě</t>
  </si>
  <si>
    <t>VRN3</t>
  </si>
  <si>
    <t>Zařízení staveniště</t>
  </si>
  <si>
    <t>107</t>
  </si>
  <si>
    <t>030001000</t>
  </si>
  <si>
    <t>214</t>
  </si>
  <si>
    <t>https://podminky.urs.cz/item/CS_URS_2023_02/030001000</t>
  </si>
  <si>
    <t>Poznámka k položce:_x000D_
Zařízení staveniště_x000D_
Technická specifikace odpovídá příslušné cenové soustavě</t>
  </si>
  <si>
    <t>034103000</t>
  </si>
  <si>
    <t>Oplocení staveniště</t>
  </si>
  <si>
    <t>216</t>
  </si>
  <si>
    <t>https://podminky.urs.cz/item/CS_URS_2023_02/034103000</t>
  </si>
  <si>
    <t>Poznámka k položce:_x000D_
Oplocení staveniště_x000D_
Technická specifikace odpovídá příslušné cenové soustavě</t>
  </si>
  <si>
    <t>109</t>
  </si>
  <si>
    <t>039002000</t>
  </si>
  <si>
    <t>Zrušení zařízení staveniště</t>
  </si>
  <si>
    <t>218</t>
  </si>
  <si>
    <t>https://podminky.urs.cz/item/CS_URS_2023_02/039002000</t>
  </si>
  <si>
    <t>Poznámka k položce:_x000D_
Zrušení zařízení staveniště_x000D_
Technická specifikace odpovídá příslušné cenové soustavě</t>
  </si>
  <si>
    <t>VRN4</t>
  </si>
  <si>
    <t>Inženýrská činnost</t>
  </si>
  <si>
    <t>040001000</t>
  </si>
  <si>
    <t>https://podminky.urs.cz/item/CS_URS_2023_02/040001000</t>
  </si>
  <si>
    <t>Poznámka k položce:_x000D_
Inženýrská činnost_x000D_
Technická specifikace odpovídá příslušné cenové soustavě</t>
  </si>
  <si>
    <t>111</t>
  </si>
  <si>
    <t>041.R1</t>
  </si>
  <si>
    <t>Průkaz způsobilosti - El.</t>
  </si>
  <si>
    <t>kpl</t>
  </si>
  <si>
    <t>222</t>
  </si>
  <si>
    <t>Poznámka k položce:_x000D_
Průkaz způsobilosti - El._x000D_
Průkaz způsobilosti - El.</t>
  </si>
  <si>
    <t>VRN6</t>
  </si>
  <si>
    <t>Územní vlivy</t>
  </si>
  <si>
    <t>062002000</t>
  </si>
  <si>
    <t>Ztížené dopravní podmínky</t>
  </si>
  <si>
    <t>224</t>
  </si>
  <si>
    <t>https://podminky.urs.cz/item/CS_URS_2023_02/062002000</t>
  </si>
  <si>
    <t>Poznámka k položce:_x000D_
Ztížené dopravní podmínky_x000D_
Technická specifikace odpovídá příslušné cenové soustavě</t>
  </si>
  <si>
    <t>VRN7</t>
  </si>
  <si>
    <t>Provozní vlivy</t>
  </si>
  <si>
    <t>113</t>
  </si>
  <si>
    <t>070001000</t>
  </si>
  <si>
    <t>226</t>
  </si>
  <si>
    <t>https://podminky.urs.cz/item/CS_URS_2023_02/070001000</t>
  </si>
  <si>
    <t>Poznámka k položce:_x000D_
Provozní vlivy_x000D_
Technická specifikace odpovídá příslušné cenové soustavě</t>
  </si>
  <si>
    <t>071002000</t>
  </si>
  <si>
    <t>Provoz investora, třetích osob</t>
  </si>
  <si>
    <t>228</t>
  </si>
  <si>
    <t>https://podminky.urs.cz/item/CS_URS_2023_02/071002000</t>
  </si>
  <si>
    <t>Poznámka k položce:_x000D_
Provoz investora, třetích osob_x000D_
Technická specifikace odpovídá příslušné cenové soustavě</t>
  </si>
  <si>
    <t>115</t>
  </si>
  <si>
    <t>074002000</t>
  </si>
  <si>
    <t>Železniční a městský kolejový provoz</t>
  </si>
  <si>
    <t>230</t>
  </si>
  <si>
    <t>https://podminky.urs.cz/item/CS_URS_2023_02/074002000</t>
  </si>
  <si>
    <t>Poznámka k položce:_x000D_
Železniční a městský kolejový provoz_x000D_
Technická specifikace odpovídá příslušné cenové soustavě</t>
  </si>
  <si>
    <t>079002000</t>
  </si>
  <si>
    <t>Ostatní provozní vlivy</t>
  </si>
  <si>
    <t>232</t>
  </si>
  <si>
    <t>https://podminky.urs.cz/item/CS_URS_2023_02/079002000</t>
  </si>
  <si>
    <t>Poznámka k položce:_x000D_
Ostatní provozní vlivy_x000D_
Technická specifikace odpovídá příslušné cenové soustavě</t>
  </si>
  <si>
    <t>SO 07 - Elektrická přípojka NN</t>
  </si>
  <si>
    <t>0 - Všeobecné konstrukce a práce</t>
  </si>
  <si>
    <t>70 - Všeobecné práce pro silnoproud a slaboproud</t>
  </si>
  <si>
    <t>74 - Elektroinstalace - silnoproud</t>
  </si>
  <si>
    <t>Všeobecné konstrukce a práce</t>
  </si>
  <si>
    <t>015140</t>
  </si>
  <si>
    <t>Poznámka k položce:_x000D_
1. Položka obsahuje:    – veškeré poplatky provozovateli skládky, recyklační linky nebo jiného zařízení na zpracování nebo likvidaci odpadů související s převzetím, uložením, zpracováním nebo likvidací odpadu   2. Položka neobsahuje:    – náklady spojené s dopravou odpadu z místa stavby na místo převzetí provozovatelem skládky, recyklační linky nebo jiného zařízení na zpracování nebo likvidaci odpadů   3. Způsob měření:   Tunou se rozumí hmotnost odpadu vytříděného v souladu se zákonem č. 185/2001 Sb., o nakládání s odpady, v platném znění.</t>
  </si>
  <si>
    <t>02910</t>
  </si>
  <si>
    <t>OSTATNÍ POŽADAVKY - ZEMĚMĚŘIČSKÁ MĚŘENÍ</t>
  </si>
  <si>
    <t>KPL</t>
  </si>
  <si>
    <t>Poznámka k položce:_x000D_
Zaměření stávající kabelové trasy</t>
  </si>
  <si>
    <t>966158</t>
  </si>
  <si>
    <t>BOURÁNÍ KONSTRUKCÍ Z PROST BETONU S ODVOZEM DO 20KM</t>
  </si>
  <si>
    <t>Poznámka k položce:_x000D_
položka zahrnuje:   - rozbourání konstrukce bez ohledu na použitou technologii   - veškeré pomocné konstrukce (lešení a pod.) 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- veškeré další práce plynoucí z technologického předpisu a z platných předpisů</t>
  </si>
  <si>
    <t>Všeobecné práce pro silnoproud a slaboproud</t>
  </si>
  <si>
    <t>701001</t>
  </si>
  <si>
    <t>OZNAČOVACÍ ŠTÍTEK KABELOVÉHO VEDENÍ, SPOJKY NEBO KABELOVÉ SKŘÍNĚ (VČETNĚ OBJÍMKY)</t>
  </si>
  <si>
    <t>Poznámka k položce:_x000D_
1. Položka obsahuje:    – pomocné mechanismy   2. Položka neobsahuje:    X   3. Způsob měření:   Měří se plocha v metrech čtverečných.</t>
  </si>
  <si>
    <t>701004</t>
  </si>
  <si>
    <t>VYHLEDÁVACÍ MARKER ZEMNÍ</t>
  </si>
  <si>
    <t>Poznámka k položce:_x000D_
1. Položka obsahuje:    – obsahuje i demontáž po skončení provizorního stavu    – dopravu do skladu nebo na likvidaci    – obrátkovost, opotřebení zapůjčeného materiálu    – poplatek za likvidaci odpadů, pokud je materiál likvidován   2. Položka neobsahuje:    X   3. Způsob měření:   Udává se počet kusů kompletní konstrukce nebo práce.</t>
  </si>
  <si>
    <t>702221</t>
  </si>
  <si>
    <t>KABELOVÁ CHRÁNIČKA ZEMNÍ UV STABILNÍ DN DO 100 MM</t>
  </si>
  <si>
    <t>Poznámka k položce:_x000D_
1. Položka obsahuje:    – obnovu a výměnu poškozených krytů    – pomocné mechanismy   2. Položka neobsahuje:    X   3. Způsob měření:   Měří se metr délkový.</t>
  </si>
  <si>
    <t>702312</t>
  </si>
  <si>
    <t>ZAKRYTÍ KABELŮ VÝSTRAŽNOU FÓLIÍ ŠÍŘKY PŘES 20 DO 40 CM</t>
  </si>
  <si>
    <t>Poznámka k položce:_x000D_
1. Položka obsahuje:    – kompletní montáž, návrh, rozměření, upevnění, začištění, sváření, vrtání, řezání, spojování a pod.     – veškerý spojovací a montážní materiál vč. upevňovacího materiálu    – sestavení a upevnění konstrukce na stanovišti    – pomocné mechanismy   2. Položka neobsahuje:    X   3. Způsob měření:   Udává se počet sad, které se skládají z předepsaných dílů, jež tvoří požadovaný celek, za každý započatý měsíc pronájmu.</t>
  </si>
  <si>
    <t>703721</t>
  </si>
  <si>
    <t>KABELOVÁ PŘÍCHYTKA PRO ROZSAH UPNUTÍ DO 25 MM</t>
  </si>
  <si>
    <t>Poznámka k položce:_x000D_
1. Položka obsahuje:    – přípravu podkladu pro osazení   2. Položka neobsahuje:    X   3. Způsob měření:   Měří se metr délkový.</t>
  </si>
  <si>
    <t>709110</t>
  </si>
  <si>
    <t>PROVIZORNÍ ZAJIŠTĚNÍ KABELU VE VÝKOPU</t>
  </si>
  <si>
    <t>Poznámka k položce:_x000D_
1. Položka obsahuje:    – kompletní montáž, rozměření, upevnění, řezání, spojování a pod.     – veškerý spojovací a montážní materiál vč. upevňovacího materiálu ( držáky apod.)    – pomocné mechanismy   2. Položka neobsahuje:    X   3. Způsob měření:   Udává se počet kusů kompletní konstrukce nebo práce.</t>
  </si>
  <si>
    <t>709210</t>
  </si>
  <si>
    <t>KŘIŽOVATKA KABELOVÝCH VEDENÍ SE STÁVAJÍCÍ INŽENÝRSKOU SÍTÍ (KABELEM, POTRUBÍM APOD.)</t>
  </si>
  <si>
    <t>Poznámka k položce:_x000D_
1. Položka obsahuje:    – kompletní montáž, rozměření, upevnění, řezání, spojování a pod.     – veškerý spojovací a montážní materiál vč. upevňovacího materiálu ( držáky apod.)    – pomocné mechanismy   2. Položka neobsahuje:    X   3. Způsob měření:   Měří se metr délkový.</t>
  </si>
  <si>
    <t>709400</t>
  </si>
  <si>
    <t>ZATAŽENÍ LANKA DO CHRÁNIČKY NEBO ŽLABU</t>
  </si>
  <si>
    <t>Poznámka k položce:_x000D_
1. Položka obsahuje:    – všechny náklady na demontáž stávajícího zařízení včetně pomocných doplňujících úprav pro jeho likvidaci    – naložení vybouraného materiálu na dopravní prostředek      2. Položka neobsahuje:    – odvoz vybouraného materiálu    – poplatek za likvidaci odpadů (nacení se dle SSD 0)   3. Způsob měření:   Měří se metr délkový.</t>
  </si>
  <si>
    <t>741Z92</t>
  </si>
  <si>
    <t>DEMONTÁŽ - ODVOZ (NA LIKVIDACI ODPADŮ NEBO JINÉ URČENÉ MÍSTO)</t>
  </si>
  <si>
    <t>tkm</t>
  </si>
  <si>
    <t>Poznámka k položce:_x000D_
1. Položka obsahuje:    – odvoz jakýmkoliv dopravním prostředkem a složení    – případné překládky na trase   2. Položka neobsahuje:    – naložení vybouraného materiálu na dopravní prostředek (je zahrnuto ve zdrojové položce)    – poplatky za likvidaci odpadů, nacení se položkami ze ssd 0   3. Způsob měření:   Výměra je součtem součinů metrů krychlových tun vybouraného materiálu v původním stavu a jednotlivých vzdáleností v kilometrech.</t>
  </si>
  <si>
    <t>742F13</t>
  </si>
  <si>
    <t>KABEL NN NEBO VODIČ JEDNOŽÍLOVÝ CU S PLASTOVOU IZOLACÍ OD 25 DO 50 MM2</t>
  </si>
  <si>
    <t>Poznámka k položce:_x000D_
1. Položka obsahuje:    – manipulace a uložení kabelu (do země, chráničky, kanálu, na rošty, na TV a pod.)   2. Položka neobsahuje:    – příchytky, spojky, koncovky, chráničky apod.   3. Způsob měření:   Měří se metr délkový.</t>
  </si>
  <si>
    <t>742G11</t>
  </si>
  <si>
    <t>KABEL NN DVOU- A TŘÍŽÍLOVÝ CU S PLASTOVOU IZOLACÍ DO 2,5 MM2</t>
  </si>
  <si>
    <t>742H12</t>
  </si>
  <si>
    <t>KABEL NN ČTYŘ- A PĚTIŽÍLOVÝ CU S PLASTOVOU IZOLACÍ OD 4 DO 16 MM2</t>
  </si>
  <si>
    <t>742K13</t>
  </si>
  <si>
    <t>UKONČENÍ JEDNOŽÍLOVÉHO KABELU V ROZVADĚČI NEBO NA PŘÍSTROJI OD 25 DO 50 MM2</t>
  </si>
  <si>
    <t>Poznámka k položce:_x000D_
1. Položka obsahuje:    – všechny práce spojené s úpravou kabelů pro montáž včetně veškerého příslušentsví      2. Položka neobsahuje:    X   3. Způsob měření:   Udává se počet kusů kompletní konstrukce nebo práce.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</si>
  <si>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</si>
  <si>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</si>
  <si>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</si>
  <si>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</si>
  <si>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</si>
  <si>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</si>
  <si>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Poznámka k položce:_x000D_
1. Položka obsahuje:    – montáž kabelu o váze do 4 kg/m do chráničky/ kolektoru   2. Položka neobsahuje:    X   3. Způsob měření:   Měří se metr délkový.</t>
  </si>
  <si>
    <t>742P15</t>
  </si>
  <si>
    <t>OZNAČOVACÍ ŠTÍTEK NA KABEL</t>
  </si>
  <si>
    <t>Poznámka k položce:_x000D_
1. Položka obsahuje:    – veškeré příslušentsví      2. Položka neobsahuje:    X   3. Způsob měření:   Udává se počet kusů kompletní konstrukce nebo práce.</t>
  </si>
  <si>
    <t>742Z23</t>
  </si>
  <si>
    <t>DEMONTÁŽ KABELOVÉHO VEDENÍ NN</t>
  </si>
  <si>
    <t>Poznámka k položce:_x000D_
1. Položka obsahuje:    – všechny náklady na demontáž stávajícího zařízení se všemi pomocnými doplňujícími úpravami pro jeho likvidaci    – naložení vybouraného materiálu na dopravní prostředek   2. Položka neobsahuje:    – odvoz vybouraného materiálu    – poplatek za likvidaci odpadů (nacení se dle SSD 0)   3. Způsob měření:   Měří se metr délkový.</t>
  </si>
  <si>
    <t>743F21</t>
  </si>
  <si>
    <t>SKŘÍŇ ELEKTROMĚROVÁ V KOMPAKTNÍM PILÍŘI PRO PŘÍMÉ MĚŘENÍ DO 80 A JEDNOSAZBOVÉ VČETNĚ VÝSTROJE</t>
  </si>
  <si>
    <t>Poznámka k položce:_x000D_
1. Položka obsahuje:    – instalaci do terénu vč. prefabrikovaného základu a zapojení    – technický popis viz. projektová dokumentace   2. Položka neobsahuje:    – zemní práce   3. Způsob měření:   Udává se počet kusů kompletní konstrukce nebo práce.</t>
  </si>
  <si>
    <t>743Z71</t>
  </si>
  <si>
    <t>DEMONTÁŽ KABELOVÉ SKŘÍNĚ</t>
  </si>
  <si>
    <t>Poznámka k položce:_x000D_
1. Položka obsahuje:    – všechny náklady na demontáž stávajícího zařízení se všemi pomocnými doplňujícími úpravami pro jeho likvidaci    – naložení vybouraného materiálu na dopravní prostředek   2. Položka neobsahuje:    – odvoz vybouraného materiálu    – poplatek za likvidaci odpadů (nacení se dle SSD 0)   3. Způsob měření:   Udává se počet kusů kompletní konstrukce nebo práce.</t>
  </si>
  <si>
    <t>744218</t>
  </si>
  <si>
    <t>KABELOVÁ SKŘÍŇ VENKOVNÍ PRÁZDNÁ PLASTOVÁ V KOMPAKTNÍM PILÍŘI, MIN. IP 44, - PŘÍPLATEK ZA POVRCHOVOU ÚPRAVU LAKOVÁNÍM</t>
  </si>
  <si>
    <t>Poznámka k položce:_x000D_
1. Položka obsahuje:    – přípravu podkladu pro osazení vč. upevňovacího materiálu    – veškerý podružný a pomocný materiál ( včetně můstků, vnitřních propojů-vodičů a pod ), nosnou konstrukci, kotevní a spojovací prvky    – provedení zkoušek, dodání předepsaných zkoušek, revizí a atestů   2. Položka neobsahuje:    – přístrojové vybavení ( jističe, stykače apod. )      3. Způsob měření:   Udává se počet kusů kompletní konstrukce nebo práce.</t>
  </si>
  <si>
    <t>744634</t>
  </si>
  <si>
    <t>JISTIČ TŘÍPÓLOVÝ (10 KA) OD 25 DO 40 A</t>
  </si>
  <si>
    <t>Poznámka k položce:_x000D_
1. Položka obsahuje:    – veškerý spojovací materiál vč. připojovacího vedení    – technický popis viz. projektová dokumentace      2. Položka neobsahuje:    X   3. Způsob měření:   Udává se počet kusů kompletní konstrukce nebo práce.</t>
  </si>
  <si>
    <t>747212</t>
  </si>
  <si>
    <t>CELKOVÁ PROHLÍDKA, ZKOUŠENÍ, MĚŘENÍ A VYHOTOVENÍ VÝCHOZÍ REVIZNÍ ZPRÁVY, PRO OBJEM IN PŘES 100 DO 500 TIS. KČ</t>
  </si>
  <si>
    <t>Poznámka k položce:_x000D_
1. Položka obsahuje:    – cenu za celkovou prohlídku zařízení PS/SO, vč. měření, komplexních zkoušek a revizi zařízení tohoto PS/SO autorizovaným revizním technikem na silnoproudá zařízení podle požadavku ČSN, včetně hodnocení a vyhotovení celkové revizní zprávy   2. Položka neobsahuje:    X   3. Způsob měření:   Udává se počet kusů kompletní konstrukce nebo práce.</t>
  </si>
  <si>
    <t>747301</t>
  </si>
  <si>
    <t>PROVEDENÍ PROHLÍDKY A ZKOUŠKY PRÁVNICKOU OSOBOU, VYDÁNÍ PRŮKAZU ZPŮSOBILOSTI</t>
  </si>
  <si>
    <t>Poznámka k položce:_x000D_
1. Položka obsahuje:    – cenu za vyhotovení dokladu právnickou osobou o silnoproudých zařízeních a vydání průkazu způsobilosti   2. Položka neobsahuje:    X   3. Způsob měření:   Udává se počet kusů kompletní konstrukce nebo práce.</t>
  </si>
  <si>
    <t>747701</t>
  </si>
  <si>
    <t>DOKONČOVACÍ MONTÁŽNÍ PRÁCE NA ELEKTRICKÉM ZAŘÍZENÍ</t>
  </si>
  <si>
    <t>HOD</t>
  </si>
  <si>
    <t>Poznámka k položce:_x000D_
1. Položka obsahuje:    – cenu za práce spojené s uváděním zařízení do provozu, drobné montážní práce v rozvaděčích, koordinaci se zhotoviteli souvisejících zařízení apod.   2. Položka neobsahuje:    X   3. Způsob měření:   Udává se čas v hodinách.</t>
  </si>
  <si>
    <t>747703</t>
  </si>
  <si>
    <t>ZKUŠEBNÍ PROVOZ</t>
  </si>
  <si>
    <t>Poznámka k položce:_x000D_
1. Položka obsahuje:    – cenu za dobu kdy je zařízení po individálních zkouškách dáno do provozu s prokázáním technických a kvalitativních parametrů zařízení   2. Položka neobsahuje:    X   3. Způsob měření:   Udává se čas v hodinách.</t>
  </si>
  <si>
    <t>747704</t>
  </si>
  <si>
    <t>ZAŠKOLENÍ OBSLUHY</t>
  </si>
  <si>
    <t>Poznámka k položce:_x000D_
1. Položka obsahuje:    – cenu za dobu kdy je s funkcí seznamována obsluha zařízení, včetně odevzdání dokumentace skutečného provedení   2. Položka neobsahuje:    X   3. Způsob měření:   Udává se čas v hodinách.</t>
  </si>
  <si>
    <t>747705</t>
  </si>
  <si>
    <t>MANIPULACE NA ZAŘÍZENÍCH PROVÁDĚNÉ PROVOZOVATELEM</t>
  </si>
  <si>
    <t>Poznámka k položce:_x000D_
1. Položka obsahuje:    – cenu za manipulace na zařízeních prováděné provozovatelem nutných pro další práce zhotovitele na technologickém souboru   2. Položka neobsahuje:    X   3. Způsob měření:   Udává se čas v hodinách.</t>
  </si>
  <si>
    <t>R744214</t>
  </si>
  <si>
    <t>KABELOVÁ SKŘÍŇ VENKOVNÍ PRÁZDNÁ PLASTOVÁ V KOMPAKTNÍM PILÍŘI, MIN. IP 44, 540-1060 X 810-1500 MM</t>
  </si>
  <si>
    <t>SO 08 - Osvětlení nástupiště</t>
  </si>
  <si>
    <t>015310</t>
  </si>
  <si>
    <t>POPLATKY ZA LIKVIDACI ODPADŮ NEKONTAMINOVANÝCH - 16 02 14 ELEKTROŠROT (VYŘAZENÁ EL. ZAŘÍZENÍ A PŘÍSTR. - AL, CU A VZ. KOVY)</t>
  </si>
  <si>
    <t>Poznámka k položce:_x000D_
Vyhledání stávající kabelizace</t>
  </si>
  <si>
    <t>13193A</t>
  </si>
  <si>
    <t>HLOUBENÍ JAM ZAPAŽ I NEPAŽ TŘ III - BEZ DOPRAVY</t>
  </si>
  <si>
    <t>Poznámka k položce:_x000D_
položka zahrnuje:   - svislá doprava, přemístění, přeložení, manipulace s výkopkem   - kompletní provedení vykopávky nezapažené i zapažené   - ošetření výkopiště po celou dobu práce v něm vč. klimatických opatření   - ztížení vykopávek v blízkosti podzemního vedení, konstrukcí a objektů vč. jejich dočasného zajištění   - ztížení pod vodou, v okolí výbušnin, ve stísněných prostorech a pod.   - těžení po vrstvách, pásech a po jiných nutných částech (figurách)   - čerpání vody vč. čerpacích jímek, potrubí a pohotovostní čerpací soupravy (viz ustanovení k pol. 1151,2)   - potřebné snížení hladiny podzemní vody   - těžení a rozpojování jednotlivých balvanů   - vytahování a nošení výkopku   - svahování a přesvah. svahů do konečného tvaru, výměna hornin v podloží a v pláni znehodnocené klimatickými vlivy   - eventuelně nutné druhotné rozpojení odstřelené horniny   - ruční vykopávky, odstranění kořenů a napadávek   - pažení, vzepření a rozepření vč. přepažování (vyjma štětových stěn)   - úpravu, ochranu a očištění dna, základové spáry, stěn a svahů   - odvedení nebo obvedení vody v okolí výkopiště a ve výkopišti   - třídění výkopku   - veškeré pomocné konstrukce umožňující provedení vykopávky (příjezdy, sjezdy, nájezdy, lešení, podpěr. konstr., přemostění, zpevněné plochy, zakrytí a pod.)   - nezahrnuje uložení zeminy (na skládku, do násypu) ani poplatky za skládku, vykazují se v položce č.0141**</t>
  </si>
  <si>
    <t>13293A</t>
  </si>
  <si>
    <t>HLOUBENÍ RÝH ŠÍŘ DO 2M PAŽ I NEPAŽ TŘ. III - BEZ DOPRAVY</t>
  </si>
  <si>
    <t>17411</t>
  </si>
  <si>
    <t>ZÁSYP JAM A RÝH ZEMINOU SE ZHUTNĚNÍM</t>
  </si>
  <si>
    <t>Poznámka k položce:_x000D_
položka zahrnuje:   - kompletní provedení zemní konstrukce vč. výběru vhodného materiálu   - úprava  ukládaného  materiálu  vlhčením,  tříděním,  promícháním  nebo  vysoušením,  příp. jiné úpravy za účelem zlepšení jeho  mech. vlastností   - hutnění i různé míry hutnění    - ošetření úložiště po celou dobu práce v něm vč. klimatických opatření   - ztížení v okolí vedení, konstrukcí a objektů a jejich dočasné zajištění   - ztížení provádění vč. hutnění ve ztížených podmínkách a stísněných prostorech   - ztížené ukládání sypaniny pod vodu   - ukládání po vrstvách a po jiných nutných částech (figurách) vč. dosypávek   - spouštění a nošení materiálu   - výměna částí zemní konstrukce znehodnocené klimatickými vlivy   - ruční hutnění   - udržování úložiště a jeho ochrana proti vodě   - odvedení nebo obvedení vody v okolí úložiště a v úložišti   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</si>
  <si>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</si>
  <si>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</si>
  <si>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proudů,</t>
  </si>
  <si>
    <t>702710</t>
  </si>
  <si>
    <t>ODDĚLENÍ KABELŮ VE VÝKOPU CIHLOU</t>
  </si>
  <si>
    <t>741811</t>
  </si>
  <si>
    <t>UZEMŇOVACÍ VODIČ NA POVRCHU FEZN DO 120 MM2</t>
  </si>
  <si>
    <t>Poznámka k položce:_x000D_
1. Položka obsahuje:    – uchycení vodiče na povrch vč. podpěr, konzol, svorek a pod.    – měření, dělení, spojování    – nátěr   2. Položka neobsahuje:    X   3. Způsob měření:   Měří se metr délkový.</t>
  </si>
  <si>
    <t>741911</t>
  </si>
  <si>
    <t>UZEMŇOVACÍ VODIČ V ZEMI FEZN DO 120 MM2</t>
  </si>
  <si>
    <t>Poznámka k položce:_x000D_
1. Položka obsahuje:    – přípravu podkladu pro osazení    – měření, dělení, spojování, tvarování    – ochranný nátěr spojů a při průchodu vodiče nad terén apod. dle příslušných norem   2. Položka neobsahuje:    – zemní práce    – ochranu vodiče - chráničky apod.   3. Způsob měření:   Měří se metr délkový.</t>
  </si>
  <si>
    <t>741C02</t>
  </si>
  <si>
    <t>UZEMŇOVACÍ SVORKA</t>
  </si>
  <si>
    <t>Poznámka k položce:_x000D_
1. Položka obsahuje:    – veškeré příslušenství   2. Položka neobsahuje:    X   3. Způsob měření:   Udává se počet kusů kompletní konstrukce nebo práce.</t>
  </si>
  <si>
    <t>741C05</t>
  </si>
  <si>
    <t>SPOJOVÁNÍ UZEMŇOVACÍCH VODIČŮ</t>
  </si>
  <si>
    <t>Poznámka k položce:_x000D_
1. Položka obsahuje:    – tvarování, přípravu spojů    – svařování    – ochranný nátěr spoje dle příslušných norem   2. Položka neobsahuje:    X   3. Způsob měření:   Udává se počet kusů kompletní konstrukce nebo práce.</t>
  </si>
  <si>
    <t>741C07</t>
  </si>
  <si>
    <t>VYVEDENÍ UZEMŇOVACÍCH VODIČŮ NA POVRCH/KONSTRUKCI</t>
  </si>
  <si>
    <t>Poznámka k položce:_x000D_
1. Položka obsahuje:    – vodivé připojení vodiče na konstrukci    – dělení, tvarování, spojování    – ochranný i barevný nátěr spoje dle příslušných norem   2. Položka neobsahuje:    X   3. Způsob měření:   Udává se počet kusů kompletní konstrukce nebo práce.</t>
  </si>
  <si>
    <t>743111</t>
  </si>
  <si>
    <t>OSVĚTLOVACÍ STOŽÁR SKLOPNÝ ŽÁROVĚ ZINKOVANÝ DÉLKY DO 6 M</t>
  </si>
  <si>
    <t>Poznámka k položce:_x000D_
1. Položka obsahuje:    – základovou konstrukci a veškeré příslušenství    – připojovací svorkovnici ve třídě izolace II ( pro 2x svítidlo ) a kabelové vedení ke svítidlům    – uzavírací nátěr, technický popis viz. projektová dokumentace   2. Položka neobsahuje:    – zemní práce, betonový základ, svítidlo, výložník   3. Způsob měření:   Udává se počet kusů kompletní konstrukce nebo práce.</t>
  </si>
  <si>
    <t>743164</t>
  </si>
  <si>
    <t>OSVĚTLOVACÍ STOŽÁR - PRUŽINOVÉ SKLOPNÉ ZAŘÍZENÍ</t>
  </si>
  <si>
    <t>Poznámka k položce:_x000D_
1. Položka obsahuje:    – veškeré příslušenství a uzavírací nátěr, technický popis viz. projektová dokumentace      2. Položka neobsahuje:    X   3. Způsob měření:   Udává se počet kusů kompletní konstrukce nebo práce.</t>
  </si>
  <si>
    <t>743311</t>
  </si>
  <si>
    <t>VÝLOŽNÍK PRO MONTÁŽ SVÍTIDLA NA STOŽÁR JEDNORAMENNÝ DÉLKA VYLOŽENÍ DO 1 M</t>
  </si>
  <si>
    <t>743472</t>
  </si>
  <si>
    <t>SVÍTIDLO DRÁŽNÍ LED, MIN. IP 54, ELEKTRONICKÝ PŘEDŘADNÍK, PŘES 10 DO 25 W</t>
  </si>
  <si>
    <t>Poznámka k položce:_x000D_
1. Položka obsahuje:    – zdroj a veškeré příslušenství    – technický popis viz. projektová dokumentace   2. Položka neobsahuje:    X   3. Způsob měření:   Udává se počet kusů kompletní konstrukce nebo práce.</t>
  </si>
  <si>
    <t>7434A3</t>
  </si>
  <si>
    <t>SVÍTIDLO DRÁŽNÍ LED ANTIVANDAL, MIN. IP 54, TŘÍDA II, OD 26 DO 45 W, KLASICKÁ MONTÁŽ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</si>
  <si>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</si>
  <si>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</si>
  <si>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</si>
  <si>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</si>
  <si>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</si>
  <si>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</si>
  <si>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748242</t>
  </si>
  <si>
    <t>PÍSMENA A ČÍSLICE VÝŠKY PŘES 40 DO 100 MM</t>
  </si>
  <si>
    <t>Poznámka k položce:_x000D_
1. Položka obsahuje:    – zhotovení nápisu barvou pomocí šablon vč. podružného materiálu, rozměření, dodání barvy   a ředidla   2. Položka neobsahuje:    X   3. Způsob měření:   Udává se počet kusů kompletní konstrukce nebo práce.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</si>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</sst>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212750102" TargetMode="External"/><Relationship Id="rId18" Type="http://schemas.openxmlformats.org/officeDocument/2006/relationships/hyperlink" Target="https://podminky.urs.cz/item/CS_URS_2023_02/273351121" TargetMode="External"/><Relationship Id="rId26" Type="http://schemas.openxmlformats.org/officeDocument/2006/relationships/hyperlink" Target="https://podminky.urs.cz/item/CS_URS_2023_02/441171141" TargetMode="External"/><Relationship Id="rId39" Type="http://schemas.openxmlformats.org/officeDocument/2006/relationships/hyperlink" Target="https://podminky.urs.cz/item/CS_URS_2023_02/949101111" TargetMode="External"/><Relationship Id="rId21" Type="http://schemas.openxmlformats.org/officeDocument/2006/relationships/hyperlink" Target="https://podminky.urs.cz/item/CS_URS_2023_02/274313711" TargetMode="External"/><Relationship Id="rId34" Type="http://schemas.openxmlformats.org/officeDocument/2006/relationships/hyperlink" Target="https://podminky.urs.cz/item/CS_URS_2023_02/871275211" TargetMode="External"/><Relationship Id="rId42" Type="http://schemas.openxmlformats.org/officeDocument/2006/relationships/hyperlink" Target="https://podminky.urs.cz/item/CS_URS_2023_02/741810001" TargetMode="External"/><Relationship Id="rId47" Type="http://schemas.openxmlformats.org/officeDocument/2006/relationships/hyperlink" Target="https://podminky.urs.cz/item/CS_URS_2023_02/998762101" TargetMode="External"/><Relationship Id="rId50" Type="http://schemas.openxmlformats.org/officeDocument/2006/relationships/hyperlink" Target="https://podminky.urs.cz/item/CS_URS_2023_02/764201106" TargetMode="External"/><Relationship Id="rId55" Type="http://schemas.openxmlformats.org/officeDocument/2006/relationships/hyperlink" Target="https://podminky.urs.cz/item/CS_URS_2023_02/764518622" TargetMode="External"/><Relationship Id="rId63" Type="http://schemas.openxmlformats.org/officeDocument/2006/relationships/hyperlink" Target="https://podminky.urs.cz/item/CS_URS_2023_02/766427112" TargetMode="External"/><Relationship Id="rId68" Type="http://schemas.openxmlformats.org/officeDocument/2006/relationships/hyperlink" Target="https://podminky.urs.cz/item/CS_URS_2023_02/783114101" TargetMode="External"/><Relationship Id="rId76" Type="http://schemas.openxmlformats.org/officeDocument/2006/relationships/hyperlink" Target="https://podminky.urs.cz/item/CS_URS_2023_02/013203000" TargetMode="External"/><Relationship Id="rId84" Type="http://schemas.openxmlformats.org/officeDocument/2006/relationships/hyperlink" Target="https://podminky.urs.cz/item/CS_URS_2023_02/074002000" TargetMode="External"/><Relationship Id="rId7" Type="http://schemas.openxmlformats.org/officeDocument/2006/relationships/hyperlink" Target="https://podminky.urs.cz/item/CS_URS_2023_02/171201221" TargetMode="External"/><Relationship Id="rId71" Type="http://schemas.openxmlformats.org/officeDocument/2006/relationships/hyperlink" Target="https://podminky.urs.cz/item/CS_URS_2023_02/783301313" TargetMode="External"/><Relationship Id="rId2" Type="http://schemas.openxmlformats.org/officeDocument/2006/relationships/hyperlink" Target="https://podminky.urs.cz/item/CS_URS_2023_02/132251101" TargetMode="External"/><Relationship Id="rId16" Type="http://schemas.openxmlformats.org/officeDocument/2006/relationships/hyperlink" Target="https://podminky.urs.cz/item/CS_URS_2023_02/271532211" TargetMode="External"/><Relationship Id="rId29" Type="http://schemas.openxmlformats.org/officeDocument/2006/relationships/hyperlink" Target="https://podminky.urs.cz/item/CS_URS_2023_02/628613611" TargetMode="External"/><Relationship Id="rId11" Type="http://schemas.openxmlformats.org/officeDocument/2006/relationships/hyperlink" Target="https://podminky.urs.cz/item/CS_URS_2023_02/181411121" TargetMode="External"/><Relationship Id="rId24" Type="http://schemas.openxmlformats.org/officeDocument/2006/relationships/hyperlink" Target="https://podminky.urs.cz/item/CS_URS_2023_02/291111111" TargetMode="External"/><Relationship Id="rId32" Type="http://schemas.openxmlformats.org/officeDocument/2006/relationships/hyperlink" Target="https://podminky.urs.cz/item/CS_URS_2023_02/631319197" TargetMode="External"/><Relationship Id="rId37" Type="http://schemas.openxmlformats.org/officeDocument/2006/relationships/hyperlink" Target="https://podminky.urs.cz/item/CS_URS_2023_02/936104213" TargetMode="External"/><Relationship Id="rId40" Type="http://schemas.openxmlformats.org/officeDocument/2006/relationships/hyperlink" Target="https://podminky.urs.cz/item/CS_URS_2023_02/953961221" TargetMode="External"/><Relationship Id="rId45" Type="http://schemas.openxmlformats.org/officeDocument/2006/relationships/hyperlink" Target="https://podminky.urs.cz/item/CS_URS_2023_02/762342441" TargetMode="External"/><Relationship Id="rId53" Type="http://schemas.openxmlformats.org/officeDocument/2006/relationships/hyperlink" Target="https://podminky.urs.cz/item/CS_URS_2023_02/764511622" TargetMode="External"/><Relationship Id="rId58" Type="http://schemas.openxmlformats.org/officeDocument/2006/relationships/hyperlink" Target="https://podminky.urs.cz/item/CS_URS_2023_02/765191021" TargetMode="External"/><Relationship Id="rId66" Type="http://schemas.openxmlformats.org/officeDocument/2006/relationships/hyperlink" Target="https://podminky.urs.cz/item/CS_URS_2023_02/783101201" TargetMode="External"/><Relationship Id="rId74" Type="http://schemas.openxmlformats.org/officeDocument/2006/relationships/hyperlink" Target="https://podminky.urs.cz/item/CS_URS_2023_02/783317101" TargetMode="External"/><Relationship Id="rId79" Type="http://schemas.openxmlformats.org/officeDocument/2006/relationships/hyperlink" Target="https://podminky.urs.cz/item/CS_URS_2023_02/039002000" TargetMode="External"/><Relationship Id="rId5" Type="http://schemas.openxmlformats.org/officeDocument/2006/relationships/hyperlink" Target="https://podminky.urs.cz/item/CS_URS_2023_02/162751119" TargetMode="External"/><Relationship Id="rId61" Type="http://schemas.openxmlformats.org/officeDocument/2006/relationships/hyperlink" Target="https://podminky.urs.cz/item/CS_URS_2023_02/998765181" TargetMode="External"/><Relationship Id="rId82" Type="http://schemas.openxmlformats.org/officeDocument/2006/relationships/hyperlink" Target="https://podminky.urs.cz/item/CS_URS_2023_02/070001000" TargetMode="External"/><Relationship Id="rId19" Type="http://schemas.openxmlformats.org/officeDocument/2006/relationships/hyperlink" Target="https://podminky.urs.cz/item/CS_URS_2023_02/273351122" TargetMode="External"/><Relationship Id="rId4" Type="http://schemas.openxmlformats.org/officeDocument/2006/relationships/hyperlink" Target="https://podminky.urs.cz/item/CS_URS_2023_02/162751117" TargetMode="External"/><Relationship Id="rId9" Type="http://schemas.openxmlformats.org/officeDocument/2006/relationships/hyperlink" Target="https://podminky.urs.cz/item/CS_URS_2023_02/175111101" TargetMode="External"/><Relationship Id="rId14" Type="http://schemas.openxmlformats.org/officeDocument/2006/relationships/hyperlink" Target="https://podminky.urs.cz/item/CS_URS_2023_02/213141111" TargetMode="External"/><Relationship Id="rId22" Type="http://schemas.openxmlformats.org/officeDocument/2006/relationships/hyperlink" Target="https://podminky.urs.cz/item/CS_URS_2023_02/274351121" TargetMode="External"/><Relationship Id="rId27" Type="http://schemas.openxmlformats.org/officeDocument/2006/relationships/hyperlink" Target="https://podminky.urs.cz/item/CS_URS_2023_02/564831112" TargetMode="External"/><Relationship Id="rId30" Type="http://schemas.openxmlformats.org/officeDocument/2006/relationships/hyperlink" Target="https://podminky.urs.cz/item/CS_URS_2023_02/631311135" TargetMode="External"/><Relationship Id="rId35" Type="http://schemas.openxmlformats.org/officeDocument/2006/relationships/hyperlink" Target="https://podminky.urs.cz/item/CS_URS_2023_02/916231213" TargetMode="External"/><Relationship Id="rId43" Type="http://schemas.openxmlformats.org/officeDocument/2006/relationships/hyperlink" Target="https://podminky.urs.cz/item/CS_URS_2023_02/998741201" TargetMode="External"/><Relationship Id="rId48" Type="http://schemas.openxmlformats.org/officeDocument/2006/relationships/hyperlink" Target="https://podminky.urs.cz/item/CS_URS_2023_02/998762181" TargetMode="External"/><Relationship Id="rId56" Type="http://schemas.openxmlformats.org/officeDocument/2006/relationships/hyperlink" Target="https://podminky.urs.cz/item/CS_URS_2023_02/998764101" TargetMode="External"/><Relationship Id="rId64" Type="http://schemas.openxmlformats.org/officeDocument/2006/relationships/hyperlink" Target="https://podminky.urs.cz/item/CS_URS_2023_02/998766101" TargetMode="External"/><Relationship Id="rId69" Type="http://schemas.openxmlformats.org/officeDocument/2006/relationships/hyperlink" Target="https://podminky.urs.cz/item/CS_URS_2023_02/783118211" TargetMode="External"/><Relationship Id="rId77" Type="http://schemas.openxmlformats.org/officeDocument/2006/relationships/hyperlink" Target="https://podminky.urs.cz/item/CS_URS_2023_02/030001000" TargetMode="External"/><Relationship Id="rId8" Type="http://schemas.openxmlformats.org/officeDocument/2006/relationships/hyperlink" Target="https://podminky.urs.cz/item/CS_URS_2023_02/174151101" TargetMode="External"/><Relationship Id="rId51" Type="http://schemas.openxmlformats.org/officeDocument/2006/relationships/hyperlink" Target="https://podminky.urs.cz/item/CS_URS_2023_02/764212663" TargetMode="External"/><Relationship Id="rId72" Type="http://schemas.openxmlformats.org/officeDocument/2006/relationships/hyperlink" Target="https://podminky.urs.cz/item/CS_URS_2023_02/783314101" TargetMode="External"/><Relationship Id="rId80" Type="http://schemas.openxmlformats.org/officeDocument/2006/relationships/hyperlink" Target="https://podminky.urs.cz/item/CS_URS_2023_02/040001000" TargetMode="External"/><Relationship Id="rId85" Type="http://schemas.openxmlformats.org/officeDocument/2006/relationships/hyperlink" Target="https://podminky.urs.cz/item/CS_URS_2023_02/079002000" TargetMode="External"/><Relationship Id="rId3" Type="http://schemas.openxmlformats.org/officeDocument/2006/relationships/hyperlink" Target="https://podminky.urs.cz/item/CS_URS_2023_02/133251101" TargetMode="External"/><Relationship Id="rId12" Type="http://schemas.openxmlformats.org/officeDocument/2006/relationships/hyperlink" Target="https://podminky.urs.cz/item/CS_URS_2023_02/185804312" TargetMode="External"/><Relationship Id="rId17" Type="http://schemas.openxmlformats.org/officeDocument/2006/relationships/hyperlink" Target="https://podminky.urs.cz/item/CS_URS_2023_02/273313711" TargetMode="External"/><Relationship Id="rId25" Type="http://schemas.openxmlformats.org/officeDocument/2006/relationships/hyperlink" Target="https://podminky.urs.cz/item/CS_URS_2023_02/339941111" TargetMode="External"/><Relationship Id="rId33" Type="http://schemas.openxmlformats.org/officeDocument/2006/relationships/hyperlink" Target="https://podminky.urs.cz/item/CS_URS_2023_02/637121112" TargetMode="External"/><Relationship Id="rId38" Type="http://schemas.openxmlformats.org/officeDocument/2006/relationships/hyperlink" Target="https://podminky.urs.cz/item/CS_URS_2023_02/936124113" TargetMode="External"/><Relationship Id="rId46" Type="http://schemas.openxmlformats.org/officeDocument/2006/relationships/hyperlink" Target="https://podminky.urs.cz/item/CS_URS_2023_02/762395000" TargetMode="External"/><Relationship Id="rId59" Type="http://schemas.openxmlformats.org/officeDocument/2006/relationships/hyperlink" Target="https://podminky.urs.cz/item/CS_URS_2023_02/765191051" TargetMode="External"/><Relationship Id="rId67" Type="http://schemas.openxmlformats.org/officeDocument/2006/relationships/hyperlink" Target="https://podminky.urs.cz/item/CS_URS_2023_02/783113101" TargetMode="External"/><Relationship Id="rId20" Type="http://schemas.openxmlformats.org/officeDocument/2006/relationships/hyperlink" Target="https://podminky.urs.cz/item/CS_URS_2023_02/273362021" TargetMode="External"/><Relationship Id="rId41" Type="http://schemas.openxmlformats.org/officeDocument/2006/relationships/hyperlink" Target="https://podminky.urs.cz/item/CS_URS_2023_02/998014011" TargetMode="External"/><Relationship Id="rId54" Type="http://schemas.openxmlformats.org/officeDocument/2006/relationships/hyperlink" Target="https://podminky.urs.cz/item/CS_URS_2023_02/764511642" TargetMode="External"/><Relationship Id="rId62" Type="http://schemas.openxmlformats.org/officeDocument/2006/relationships/hyperlink" Target="https://podminky.urs.cz/item/CS_URS_2023_02/766421212" TargetMode="External"/><Relationship Id="rId70" Type="http://schemas.openxmlformats.org/officeDocument/2006/relationships/hyperlink" Target="https://podminky.urs.cz/item/CS_URS_2023_02/783301303" TargetMode="External"/><Relationship Id="rId75" Type="http://schemas.openxmlformats.org/officeDocument/2006/relationships/hyperlink" Target="https://podminky.urs.cz/item/CS_URS_2023_02/012002000" TargetMode="External"/><Relationship Id="rId83" Type="http://schemas.openxmlformats.org/officeDocument/2006/relationships/hyperlink" Target="https://podminky.urs.cz/item/CS_URS_2023_02/071002000" TargetMode="External"/><Relationship Id="rId1" Type="http://schemas.openxmlformats.org/officeDocument/2006/relationships/hyperlink" Target="https://podminky.urs.cz/item/CS_URS_2023_02/131251100" TargetMode="External"/><Relationship Id="rId6" Type="http://schemas.openxmlformats.org/officeDocument/2006/relationships/hyperlink" Target="https://podminky.urs.cz/item/CS_URS_2023_02/167151101" TargetMode="External"/><Relationship Id="rId15" Type="http://schemas.openxmlformats.org/officeDocument/2006/relationships/hyperlink" Target="https://podminky.urs.cz/item/CS_URS_2023_02/213141131" TargetMode="External"/><Relationship Id="rId23" Type="http://schemas.openxmlformats.org/officeDocument/2006/relationships/hyperlink" Target="https://podminky.urs.cz/item/CS_URS_2023_02/274351122" TargetMode="External"/><Relationship Id="rId28" Type="http://schemas.openxmlformats.org/officeDocument/2006/relationships/hyperlink" Target="https://podminky.urs.cz/item/CS_URS_2023_02/596211110" TargetMode="External"/><Relationship Id="rId36" Type="http://schemas.openxmlformats.org/officeDocument/2006/relationships/hyperlink" Target="https://podminky.urs.cz/item/CS_URS_2023_02/935113111" TargetMode="External"/><Relationship Id="rId49" Type="http://schemas.openxmlformats.org/officeDocument/2006/relationships/hyperlink" Target="https://podminky.urs.cz/item/CS_URS_2023_02/764101141" TargetMode="External"/><Relationship Id="rId57" Type="http://schemas.openxmlformats.org/officeDocument/2006/relationships/hyperlink" Target="https://podminky.urs.cz/item/CS_URS_2023_02/998764181" TargetMode="External"/><Relationship Id="rId10" Type="http://schemas.openxmlformats.org/officeDocument/2006/relationships/hyperlink" Target="https://podminky.urs.cz/item/CS_URS_2023_02/181311103" TargetMode="External"/><Relationship Id="rId31" Type="http://schemas.openxmlformats.org/officeDocument/2006/relationships/hyperlink" Target="https://podminky.urs.cz/item/CS_URS_2023_02/631319013" TargetMode="External"/><Relationship Id="rId44" Type="http://schemas.openxmlformats.org/officeDocument/2006/relationships/hyperlink" Target="https://podminky.urs.cz/item/CS_URS_2023_02/762342214" TargetMode="External"/><Relationship Id="rId52" Type="http://schemas.openxmlformats.org/officeDocument/2006/relationships/hyperlink" Target="https://podminky.urs.cz/item/CS_URS_2023_02/764511602" TargetMode="External"/><Relationship Id="rId60" Type="http://schemas.openxmlformats.org/officeDocument/2006/relationships/hyperlink" Target="https://podminky.urs.cz/item/CS_URS_2023_02/998765101" TargetMode="External"/><Relationship Id="rId65" Type="http://schemas.openxmlformats.org/officeDocument/2006/relationships/hyperlink" Target="https://podminky.urs.cz/item/CS_URS_2023_02/998766181" TargetMode="External"/><Relationship Id="rId73" Type="http://schemas.openxmlformats.org/officeDocument/2006/relationships/hyperlink" Target="https://podminky.urs.cz/item/CS_URS_2023_02/783315101" TargetMode="External"/><Relationship Id="rId78" Type="http://schemas.openxmlformats.org/officeDocument/2006/relationships/hyperlink" Target="https://podminky.urs.cz/item/CS_URS_2023_02/034103000" TargetMode="External"/><Relationship Id="rId81" Type="http://schemas.openxmlformats.org/officeDocument/2006/relationships/hyperlink" Target="https://podminky.urs.cz/item/CS_URS_2023_02/062002000" TargetMode="External"/><Relationship Id="rId86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55" t="s">
        <v>6</v>
      </c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S4" s="17" t="s">
        <v>12</v>
      </c>
    </row>
    <row r="5" spans="1:74" s="1" customFormat="1" ht="12" customHeight="1">
      <c r="B5" s="20"/>
      <c r="D5" s="23" t="s">
        <v>13</v>
      </c>
      <c r="K5" s="264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R5" s="20"/>
      <c r="BS5" s="17" t="s">
        <v>7</v>
      </c>
    </row>
    <row r="6" spans="1:74" s="1" customFormat="1" ht="36.950000000000003" customHeight="1">
      <c r="B6" s="20"/>
      <c r="D6" s="25" t="s">
        <v>15</v>
      </c>
      <c r="K6" s="265" t="s">
        <v>16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R6" s="20"/>
      <c r="BS6" s="17" t="s">
        <v>7</v>
      </c>
    </row>
    <row r="7" spans="1:74" s="1" customFormat="1" ht="12" customHeight="1">
      <c r="B7" s="20"/>
      <c r="D7" s="26" t="s">
        <v>17</v>
      </c>
      <c r="K7" s="24" t="s">
        <v>3</v>
      </c>
      <c r="AK7" s="26" t="s">
        <v>18</v>
      </c>
      <c r="AN7" s="24" t="s">
        <v>3</v>
      </c>
      <c r="AR7" s="20"/>
      <c r="BS7" s="17" t="s">
        <v>7</v>
      </c>
    </row>
    <row r="8" spans="1:74" s="1" customFormat="1" ht="12" customHeight="1">
      <c r="B8" s="20"/>
      <c r="D8" s="26" t="s">
        <v>19</v>
      </c>
      <c r="K8" s="24" t="s">
        <v>20</v>
      </c>
      <c r="AK8" s="26" t="s">
        <v>21</v>
      </c>
      <c r="AN8" s="24" t="s">
        <v>22</v>
      </c>
      <c r="AR8" s="20"/>
      <c r="BS8" s="17" t="s">
        <v>7</v>
      </c>
    </row>
    <row r="9" spans="1:74" s="1" customFormat="1" ht="14.45" customHeight="1">
      <c r="B9" s="20"/>
      <c r="AR9" s="20"/>
      <c r="BS9" s="17" t="s">
        <v>7</v>
      </c>
    </row>
    <row r="10" spans="1:74" s="1" customFormat="1" ht="12" customHeight="1">
      <c r="B10" s="20"/>
      <c r="D10" s="26" t="s">
        <v>23</v>
      </c>
      <c r="AK10" s="26" t="s">
        <v>24</v>
      </c>
      <c r="AN10" s="24" t="s">
        <v>3</v>
      </c>
      <c r="AR10" s="20"/>
      <c r="BS10" s="17" t="s">
        <v>7</v>
      </c>
    </row>
    <row r="11" spans="1:74" s="1" customFormat="1" ht="18.399999999999999" customHeight="1">
      <c r="B11" s="20"/>
      <c r="E11" s="24" t="s">
        <v>25</v>
      </c>
      <c r="AK11" s="26" t="s">
        <v>26</v>
      </c>
      <c r="AN11" s="24" t="s">
        <v>3</v>
      </c>
      <c r="AR11" s="20"/>
      <c r="BS11" s="17" t="s">
        <v>7</v>
      </c>
    </row>
    <row r="12" spans="1:74" s="1" customFormat="1" ht="6.95" customHeight="1">
      <c r="B12" s="20"/>
      <c r="AR12" s="20"/>
      <c r="BS12" s="17" t="s">
        <v>7</v>
      </c>
    </row>
    <row r="13" spans="1:74" s="1" customFormat="1" ht="12" customHeight="1">
      <c r="B13" s="20"/>
      <c r="D13" s="26" t="s">
        <v>27</v>
      </c>
      <c r="AK13" s="26" t="s">
        <v>24</v>
      </c>
      <c r="AN13" s="24" t="s">
        <v>3</v>
      </c>
      <c r="AR13" s="20"/>
      <c r="BS13" s="17" t="s">
        <v>7</v>
      </c>
    </row>
    <row r="14" spans="1:74" ht="12.75">
      <c r="B14" s="20"/>
      <c r="E14" s="24" t="s">
        <v>28</v>
      </c>
      <c r="AK14" s="26" t="s">
        <v>26</v>
      </c>
      <c r="AN14" s="24" t="s">
        <v>3</v>
      </c>
      <c r="AR14" s="20"/>
      <c r="BS14" s="17" t="s">
        <v>7</v>
      </c>
    </row>
    <row r="15" spans="1:74" s="1" customFormat="1" ht="6.95" customHeight="1">
      <c r="B15" s="20"/>
      <c r="AR15" s="20"/>
      <c r="BS15" s="17" t="s">
        <v>4</v>
      </c>
    </row>
    <row r="16" spans="1:74" s="1" customFormat="1" ht="12" customHeight="1">
      <c r="B16" s="20"/>
      <c r="D16" s="26" t="s">
        <v>29</v>
      </c>
      <c r="AK16" s="26" t="s">
        <v>24</v>
      </c>
      <c r="AN16" s="24" t="s">
        <v>3</v>
      </c>
      <c r="AR16" s="20"/>
      <c r="BS16" s="17" t="s">
        <v>4</v>
      </c>
    </row>
    <row r="17" spans="1:71" s="1" customFormat="1" ht="18.399999999999999" customHeight="1">
      <c r="B17" s="20"/>
      <c r="E17" s="24" t="s">
        <v>30</v>
      </c>
      <c r="AK17" s="26" t="s">
        <v>26</v>
      </c>
      <c r="AN17" s="24" t="s">
        <v>3</v>
      </c>
      <c r="AR17" s="20"/>
      <c r="BS17" s="17" t="s">
        <v>31</v>
      </c>
    </row>
    <row r="18" spans="1:71" s="1" customFormat="1" ht="6.95" customHeight="1">
      <c r="B18" s="20"/>
      <c r="AR18" s="20"/>
      <c r="BS18" s="17" t="s">
        <v>7</v>
      </c>
    </row>
    <row r="19" spans="1:71" s="1" customFormat="1" ht="12" customHeight="1">
      <c r="B19" s="20"/>
      <c r="D19" s="26" t="s">
        <v>32</v>
      </c>
      <c r="AK19" s="26" t="s">
        <v>24</v>
      </c>
      <c r="AN19" s="24" t="s">
        <v>3</v>
      </c>
      <c r="AR19" s="20"/>
      <c r="BS19" s="17" t="s">
        <v>7</v>
      </c>
    </row>
    <row r="20" spans="1:71" s="1" customFormat="1" ht="18.399999999999999" customHeight="1">
      <c r="B20" s="20"/>
      <c r="E20" s="24" t="s">
        <v>28</v>
      </c>
      <c r="AK20" s="26" t="s">
        <v>26</v>
      </c>
      <c r="AN20" s="24" t="s">
        <v>3</v>
      </c>
      <c r="AR20" s="20"/>
      <c r="BS20" s="17" t="s">
        <v>4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33</v>
      </c>
      <c r="AR22" s="20"/>
    </row>
    <row r="23" spans="1:71" s="1" customFormat="1" ht="47.25" customHeight="1">
      <c r="B23" s="20"/>
      <c r="E23" s="266" t="s">
        <v>34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67">
        <f>ROUND(AG54,2)</f>
        <v>0</v>
      </c>
      <c r="AL26" s="268"/>
      <c r="AM26" s="268"/>
      <c r="AN26" s="268"/>
      <c r="AO26" s="268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69" t="s">
        <v>36</v>
      </c>
      <c r="M28" s="269"/>
      <c r="N28" s="269"/>
      <c r="O28" s="269"/>
      <c r="P28" s="269"/>
      <c r="Q28" s="29"/>
      <c r="R28" s="29"/>
      <c r="S28" s="29"/>
      <c r="T28" s="29"/>
      <c r="U28" s="29"/>
      <c r="V28" s="29"/>
      <c r="W28" s="269" t="s">
        <v>37</v>
      </c>
      <c r="X28" s="269"/>
      <c r="Y28" s="269"/>
      <c r="Z28" s="269"/>
      <c r="AA28" s="269"/>
      <c r="AB28" s="269"/>
      <c r="AC28" s="269"/>
      <c r="AD28" s="269"/>
      <c r="AE28" s="269"/>
      <c r="AF28" s="29"/>
      <c r="AG28" s="29"/>
      <c r="AH28" s="29"/>
      <c r="AI28" s="29"/>
      <c r="AJ28" s="29"/>
      <c r="AK28" s="269" t="s">
        <v>38</v>
      </c>
      <c r="AL28" s="269"/>
      <c r="AM28" s="269"/>
      <c r="AN28" s="269"/>
      <c r="AO28" s="269"/>
      <c r="AP28" s="29"/>
      <c r="AQ28" s="29"/>
      <c r="AR28" s="30"/>
      <c r="BE28" s="29"/>
    </row>
    <row r="29" spans="1:71" s="3" customFormat="1" ht="14.45" hidden="1" customHeight="1">
      <c r="B29" s="34"/>
      <c r="D29" s="26" t="s">
        <v>39</v>
      </c>
      <c r="F29" s="26" t="s">
        <v>40</v>
      </c>
      <c r="L29" s="257">
        <v>0.21</v>
      </c>
      <c r="M29" s="258"/>
      <c r="N29" s="258"/>
      <c r="O29" s="258"/>
      <c r="P29" s="258"/>
      <c r="W29" s="259">
        <f>ROUND(AZ54, 2)</f>
        <v>0</v>
      </c>
      <c r="X29" s="258"/>
      <c r="Y29" s="258"/>
      <c r="Z29" s="258"/>
      <c r="AA29" s="258"/>
      <c r="AB29" s="258"/>
      <c r="AC29" s="258"/>
      <c r="AD29" s="258"/>
      <c r="AE29" s="258"/>
      <c r="AK29" s="259">
        <f>ROUND(AV54, 2)</f>
        <v>0</v>
      </c>
      <c r="AL29" s="258"/>
      <c r="AM29" s="258"/>
      <c r="AN29" s="258"/>
      <c r="AO29" s="258"/>
      <c r="AR29" s="34"/>
    </row>
    <row r="30" spans="1:71" s="3" customFormat="1" ht="14.45" hidden="1" customHeight="1">
      <c r="B30" s="34"/>
      <c r="F30" s="26" t="s">
        <v>41</v>
      </c>
      <c r="L30" s="257">
        <v>0.15</v>
      </c>
      <c r="M30" s="258"/>
      <c r="N30" s="258"/>
      <c r="O30" s="258"/>
      <c r="P30" s="258"/>
      <c r="W30" s="259">
        <f>ROUND(BA54, 2)</f>
        <v>0</v>
      </c>
      <c r="X30" s="258"/>
      <c r="Y30" s="258"/>
      <c r="Z30" s="258"/>
      <c r="AA30" s="258"/>
      <c r="AB30" s="258"/>
      <c r="AC30" s="258"/>
      <c r="AD30" s="258"/>
      <c r="AE30" s="258"/>
      <c r="AK30" s="259">
        <f>ROUND(AW54, 2)</f>
        <v>0</v>
      </c>
      <c r="AL30" s="258"/>
      <c r="AM30" s="258"/>
      <c r="AN30" s="258"/>
      <c r="AO30" s="258"/>
      <c r="AR30" s="34"/>
    </row>
    <row r="31" spans="1:71" s="3" customFormat="1" ht="14.45" customHeight="1">
      <c r="B31" s="34"/>
      <c r="D31" s="35" t="s">
        <v>39</v>
      </c>
      <c r="F31" s="26" t="s">
        <v>42</v>
      </c>
      <c r="L31" s="257">
        <v>0.21</v>
      </c>
      <c r="M31" s="258"/>
      <c r="N31" s="258"/>
      <c r="O31" s="258"/>
      <c r="P31" s="258"/>
      <c r="W31" s="259">
        <f>ROUND(BB54, 2)</f>
        <v>0</v>
      </c>
      <c r="X31" s="258"/>
      <c r="Y31" s="258"/>
      <c r="Z31" s="258"/>
      <c r="AA31" s="258"/>
      <c r="AB31" s="258"/>
      <c r="AC31" s="258"/>
      <c r="AD31" s="258"/>
      <c r="AE31" s="258"/>
      <c r="AK31" s="259">
        <v>0</v>
      </c>
      <c r="AL31" s="258"/>
      <c r="AM31" s="258"/>
      <c r="AN31" s="258"/>
      <c r="AO31" s="258"/>
      <c r="AR31" s="34"/>
    </row>
    <row r="32" spans="1:71" s="3" customFormat="1" ht="14.45" customHeight="1">
      <c r="B32" s="34"/>
      <c r="F32" s="26" t="s">
        <v>43</v>
      </c>
      <c r="L32" s="257">
        <v>0.15</v>
      </c>
      <c r="M32" s="258"/>
      <c r="N32" s="258"/>
      <c r="O32" s="258"/>
      <c r="P32" s="258"/>
      <c r="W32" s="259">
        <f>ROUND(BC54, 2)</f>
        <v>0</v>
      </c>
      <c r="X32" s="258"/>
      <c r="Y32" s="258"/>
      <c r="Z32" s="258"/>
      <c r="AA32" s="258"/>
      <c r="AB32" s="258"/>
      <c r="AC32" s="258"/>
      <c r="AD32" s="258"/>
      <c r="AE32" s="258"/>
      <c r="AK32" s="259">
        <v>0</v>
      </c>
      <c r="AL32" s="258"/>
      <c r="AM32" s="258"/>
      <c r="AN32" s="258"/>
      <c r="AO32" s="258"/>
      <c r="AR32" s="34"/>
    </row>
    <row r="33" spans="1:57" s="3" customFormat="1" ht="14.45" hidden="1" customHeight="1">
      <c r="B33" s="34"/>
      <c r="F33" s="26" t="s">
        <v>44</v>
      </c>
      <c r="L33" s="257">
        <v>0</v>
      </c>
      <c r="M33" s="258"/>
      <c r="N33" s="258"/>
      <c r="O33" s="258"/>
      <c r="P33" s="258"/>
      <c r="W33" s="259">
        <f>ROUND(BD54, 2)</f>
        <v>0</v>
      </c>
      <c r="X33" s="258"/>
      <c r="Y33" s="258"/>
      <c r="Z33" s="258"/>
      <c r="AA33" s="258"/>
      <c r="AB33" s="258"/>
      <c r="AC33" s="258"/>
      <c r="AD33" s="258"/>
      <c r="AE33" s="258"/>
      <c r="AK33" s="259">
        <v>0</v>
      </c>
      <c r="AL33" s="258"/>
      <c r="AM33" s="258"/>
      <c r="AN33" s="258"/>
      <c r="AO33" s="258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63" t="s">
        <v>47</v>
      </c>
      <c r="Y35" s="261"/>
      <c r="Z35" s="261"/>
      <c r="AA35" s="261"/>
      <c r="AB35" s="261"/>
      <c r="AC35" s="38"/>
      <c r="AD35" s="38"/>
      <c r="AE35" s="38"/>
      <c r="AF35" s="38"/>
      <c r="AG35" s="38"/>
      <c r="AH35" s="38"/>
      <c r="AI35" s="38"/>
      <c r="AJ35" s="38"/>
      <c r="AK35" s="260">
        <f>SUM(AK26:AK33)</f>
        <v>0</v>
      </c>
      <c r="AL35" s="261"/>
      <c r="AM35" s="261"/>
      <c r="AN35" s="261"/>
      <c r="AO35" s="262"/>
      <c r="AP35" s="36"/>
      <c r="AQ35" s="36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0"/>
      <c r="BE37" s="29"/>
    </row>
    <row r="41" spans="1:57" s="2" customFormat="1" ht="6.95" customHeight="1">
      <c r="A41" s="29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0"/>
      <c r="BE41" s="29"/>
    </row>
    <row r="42" spans="1:57" s="2" customFormat="1" ht="24.95" customHeight="1">
      <c r="A42" s="29"/>
      <c r="B42" s="30"/>
      <c r="C42" s="21" t="s">
        <v>48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4"/>
      <c r="C44" s="26" t="s">
        <v>13</v>
      </c>
      <c r="L44" s="4" t="str">
        <f>K5</f>
        <v>07_09_2023</v>
      </c>
      <c r="AR44" s="44"/>
    </row>
    <row r="45" spans="1:57" s="5" customFormat="1" ht="36.950000000000003" customHeight="1">
      <c r="B45" s="45"/>
      <c r="C45" s="46" t="s">
        <v>15</v>
      </c>
      <c r="L45" s="279" t="str">
        <f>K6</f>
        <v>Rekonstrukce železniční zastávky Skrbeň</v>
      </c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I45" s="280"/>
      <c r="AJ45" s="280"/>
      <c r="AK45" s="280"/>
      <c r="AL45" s="280"/>
      <c r="AM45" s="280"/>
      <c r="AN45" s="280"/>
      <c r="AO45" s="280"/>
      <c r="AR45" s="45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6" t="s">
        <v>19</v>
      </c>
      <c r="D47" s="29"/>
      <c r="E47" s="29"/>
      <c r="F47" s="29"/>
      <c r="G47" s="29"/>
      <c r="H47" s="29"/>
      <c r="I47" s="29"/>
      <c r="J47" s="29"/>
      <c r="K47" s="29"/>
      <c r="L47" s="47" t="str">
        <f>IF(K8="","",K8)</f>
        <v>Skrbeň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6" t="s">
        <v>21</v>
      </c>
      <c r="AJ47" s="29"/>
      <c r="AK47" s="29"/>
      <c r="AL47" s="29"/>
      <c r="AM47" s="281" t="str">
        <f>IF(AN8= "","",AN8)</f>
        <v>7. 9. 2023</v>
      </c>
      <c r="AN47" s="281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>
      <c r="A49" s="29"/>
      <c r="B49" s="30"/>
      <c r="C49" s="26" t="s">
        <v>23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Správa železnic, státní organizace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6" t="s">
        <v>29</v>
      </c>
      <c r="AJ49" s="29"/>
      <c r="AK49" s="29"/>
      <c r="AL49" s="29"/>
      <c r="AM49" s="282" t="str">
        <f>IF(E17="","",E17)</f>
        <v>DRAWINGS s.r.o.</v>
      </c>
      <c r="AN49" s="283"/>
      <c r="AO49" s="283"/>
      <c r="AP49" s="283"/>
      <c r="AQ49" s="29"/>
      <c r="AR49" s="30"/>
      <c r="AS49" s="284" t="s">
        <v>49</v>
      </c>
      <c r="AT49" s="285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29"/>
    </row>
    <row r="50" spans="1:91" s="2" customFormat="1" ht="15.2" customHeight="1">
      <c r="A50" s="29"/>
      <c r="B50" s="30"/>
      <c r="C50" s="26" t="s">
        <v>27</v>
      </c>
      <c r="D50" s="29"/>
      <c r="E50" s="29"/>
      <c r="F50" s="29"/>
      <c r="G50" s="29"/>
      <c r="H50" s="29"/>
      <c r="I50" s="29"/>
      <c r="J50" s="29"/>
      <c r="K50" s="29"/>
      <c r="L50" s="4" t="str">
        <f>IF(E14="","",E14)</f>
        <v xml:space="preserve"> 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6" t="s">
        <v>32</v>
      </c>
      <c r="AJ50" s="29"/>
      <c r="AK50" s="29"/>
      <c r="AL50" s="29"/>
      <c r="AM50" s="282" t="str">
        <f>IF(E20="","",E20)</f>
        <v xml:space="preserve"> </v>
      </c>
      <c r="AN50" s="283"/>
      <c r="AO50" s="283"/>
      <c r="AP50" s="283"/>
      <c r="AQ50" s="29"/>
      <c r="AR50" s="30"/>
      <c r="AS50" s="286"/>
      <c r="AT50" s="287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86"/>
      <c r="AT51" s="287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29"/>
    </row>
    <row r="52" spans="1:91" s="2" customFormat="1" ht="29.25" customHeight="1">
      <c r="A52" s="29"/>
      <c r="B52" s="30"/>
      <c r="C52" s="273" t="s">
        <v>50</v>
      </c>
      <c r="D52" s="274"/>
      <c r="E52" s="274"/>
      <c r="F52" s="274"/>
      <c r="G52" s="274"/>
      <c r="H52" s="53"/>
      <c r="I52" s="275" t="s">
        <v>51</v>
      </c>
      <c r="J52" s="274"/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276" t="s">
        <v>52</v>
      </c>
      <c r="AH52" s="274"/>
      <c r="AI52" s="274"/>
      <c r="AJ52" s="274"/>
      <c r="AK52" s="274"/>
      <c r="AL52" s="274"/>
      <c r="AM52" s="274"/>
      <c r="AN52" s="275" t="s">
        <v>53</v>
      </c>
      <c r="AO52" s="274"/>
      <c r="AP52" s="274"/>
      <c r="AQ52" s="54" t="s">
        <v>54</v>
      </c>
      <c r="AR52" s="30"/>
      <c r="AS52" s="55" t="s">
        <v>55</v>
      </c>
      <c r="AT52" s="56" t="s">
        <v>56</v>
      </c>
      <c r="AU52" s="56" t="s">
        <v>57</v>
      </c>
      <c r="AV52" s="56" t="s">
        <v>58</v>
      </c>
      <c r="AW52" s="56" t="s">
        <v>59</v>
      </c>
      <c r="AX52" s="56" t="s">
        <v>60</v>
      </c>
      <c r="AY52" s="56" t="s">
        <v>61</v>
      </c>
      <c r="AZ52" s="56" t="s">
        <v>62</v>
      </c>
      <c r="BA52" s="56" t="s">
        <v>63</v>
      </c>
      <c r="BB52" s="56" t="s">
        <v>64</v>
      </c>
      <c r="BC52" s="56" t="s">
        <v>65</v>
      </c>
      <c r="BD52" s="57" t="s">
        <v>66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29"/>
    </row>
    <row r="54" spans="1:91" s="6" customFormat="1" ht="32.450000000000003" customHeight="1">
      <c r="B54" s="61"/>
      <c r="C54" s="62" t="s">
        <v>67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77">
        <f>ROUND(SUM(AG55:AG63),2)</f>
        <v>0</v>
      </c>
      <c r="AH54" s="277"/>
      <c r="AI54" s="277"/>
      <c r="AJ54" s="277"/>
      <c r="AK54" s="277"/>
      <c r="AL54" s="277"/>
      <c r="AM54" s="277"/>
      <c r="AN54" s="278">
        <f t="shared" ref="AN54:AN63" si="0">SUM(AG54,AT54)</f>
        <v>0</v>
      </c>
      <c r="AO54" s="278"/>
      <c r="AP54" s="278"/>
      <c r="AQ54" s="65" t="s">
        <v>3</v>
      </c>
      <c r="AR54" s="61"/>
      <c r="AS54" s="66">
        <f>ROUND(SUM(AS55:AS63),2)</f>
        <v>0</v>
      </c>
      <c r="AT54" s="67">
        <f t="shared" ref="AT54:AT63" si="1">ROUND(SUM(AV54:AW54),2)</f>
        <v>0</v>
      </c>
      <c r="AU54" s="68">
        <f>ROUND(SUM(AU55:AU63),5)</f>
        <v>316.17838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ROUND(SUM(AZ55:AZ63),2)</f>
        <v>0</v>
      </c>
      <c r="BA54" s="67">
        <f>ROUND(SUM(BA55:BA63),2)</f>
        <v>0</v>
      </c>
      <c r="BB54" s="67">
        <f>ROUND(SUM(BB55:BB63),2)</f>
        <v>0</v>
      </c>
      <c r="BC54" s="67">
        <f>ROUND(SUM(BC55:BC63),2)</f>
        <v>0</v>
      </c>
      <c r="BD54" s="69">
        <f>ROUND(SUM(BD55:BD63),2)</f>
        <v>0</v>
      </c>
      <c r="BS54" s="70" t="s">
        <v>68</v>
      </c>
      <c r="BT54" s="70" t="s">
        <v>69</v>
      </c>
      <c r="BU54" s="71" t="s">
        <v>70</v>
      </c>
      <c r="BV54" s="70" t="s">
        <v>71</v>
      </c>
      <c r="BW54" s="70" t="s">
        <v>5</v>
      </c>
      <c r="BX54" s="70" t="s">
        <v>72</v>
      </c>
      <c r="CL54" s="70" t="s">
        <v>3</v>
      </c>
    </row>
    <row r="55" spans="1:91" s="7" customFormat="1" ht="16.5" customHeight="1">
      <c r="A55" s="72" t="s">
        <v>73</v>
      </c>
      <c r="B55" s="73"/>
      <c r="C55" s="74"/>
      <c r="D55" s="272" t="s">
        <v>74</v>
      </c>
      <c r="E55" s="272"/>
      <c r="F55" s="272"/>
      <c r="G55" s="272"/>
      <c r="H55" s="272"/>
      <c r="I55" s="75"/>
      <c r="J55" s="272" t="s">
        <v>75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70">
        <f>'SO 01 - Železniční svršek'!J30</f>
        <v>0</v>
      </c>
      <c r="AH55" s="271"/>
      <c r="AI55" s="271"/>
      <c r="AJ55" s="271"/>
      <c r="AK55" s="271"/>
      <c r="AL55" s="271"/>
      <c r="AM55" s="271"/>
      <c r="AN55" s="270">
        <f t="shared" si="0"/>
        <v>0</v>
      </c>
      <c r="AO55" s="271"/>
      <c r="AP55" s="271"/>
      <c r="AQ55" s="76" t="s">
        <v>76</v>
      </c>
      <c r="AR55" s="73"/>
      <c r="AS55" s="77">
        <v>0</v>
      </c>
      <c r="AT55" s="78">
        <f t="shared" si="1"/>
        <v>0</v>
      </c>
      <c r="AU55" s="79">
        <f>'SO 01 - Železniční svršek'!P83</f>
        <v>0</v>
      </c>
      <c r="AV55" s="78">
        <f>'SO 01 - Železniční svršek'!J33</f>
        <v>0</v>
      </c>
      <c r="AW55" s="78">
        <f>'SO 01 - Železniční svršek'!J34</f>
        <v>0</v>
      </c>
      <c r="AX55" s="78">
        <f>'SO 01 - Železniční svršek'!J35</f>
        <v>0</v>
      </c>
      <c r="AY55" s="78">
        <f>'SO 01 - Železniční svršek'!J36</f>
        <v>0</v>
      </c>
      <c r="AZ55" s="78">
        <f>'SO 01 - Železniční svršek'!F33</f>
        <v>0</v>
      </c>
      <c r="BA55" s="78">
        <f>'SO 01 - Železniční svršek'!F34</f>
        <v>0</v>
      </c>
      <c r="BB55" s="78">
        <f>'SO 01 - Železniční svršek'!F35</f>
        <v>0</v>
      </c>
      <c r="BC55" s="78">
        <f>'SO 01 - Železniční svršek'!F36</f>
        <v>0</v>
      </c>
      <c r="BD55" s="80">
        <f>'SO 01 - Železniční svršek'!F37</f>
        <v>0</v>
      </c>
      <c r="BT55" s="81" t="s">
        <v>77</v>
      </c>
      <c r="BV55" s="81" t="s">
        <v>71</v>
      </c>
      <c r="BW55" s="81" t="s">
        <v>78</v>
      </c>
      <c r="BX55" s="81" t="s">
        <v>5</v>
      </c>
      <c r="CL55" s="81" t="s">
        <v>3</v>
      </c>
      <c r="CM55" s="81" t="s">
        <v>79</v>
      </c>
    </row>
    <row r="56" spans="1:91" s="7" customFormat="1" ht="24.75" customHeight="1">
      <c r="A56" s="72" t="s">
        <v>73</v>
      </c>
      <c r="B56" s="73"/>
      <c r="C56" s="74"/>
      <c r="D56" s="272" t="s">
        <v>80</v>
      </c>
      <c r="E56" s="272"/>
      <c r="F56" s="272"/>
      <c r="G56" s="272"/>
      <c r="H56" s="272"/>
      <c r="I56" s="75"/>
      <c r="J56" s="272" t="s">
        <v>81</v>
      </c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2"/>
      <c r="AA56" s="272"/>
      <c r="AB56" s="272"/>
      <c r="AC56" s="272"/>
      <c r="AD56" s="272"/>
      <c r="AE56" s="272"/>
      <c r="AF56" s="272"/>
      <c r="AG56" s="270">
        <f>'SO 01.1 - Železniční svrš...'!J30</f>
        <v>0</v>
      </c>
      <c r="AH56" s="271"/>
      <c r="AI56" s="271"/>
      <c r="AJ56" s="271"/>
      <c r="AK56" s="271"/>
      <c r="AL56" s="271"/>
      <c r="AM56" s="271"/>
      <c r="AN56" s="270">
        <f t="shared" si="0"/>
        <v>0</v>
      </c>
      <c r="AO56" s="271"/>
      <c r="AP56" s="271"/>
      <c r="AQ56" s="76" t="s">
        <v>76</v>
      </c>
      <c r="AR56" s="73"/>
      <c r="AS56" s="77">
        <v>0</v>
      </c>
      <c r="AT56" s="78">
        <f t="shared" si="1"/>
        <v>0</v>
      </c>
      <c r="AU56" s="79">
        <f>'SO 01.1 - Železniční svrš...'!P81</f>
        <v>0</v>
      </c>
      <c r="AV56" s="78">
        <f>'SO 01.1 - Železniční svrš...'!J33</f>
        <v>0</v>
      </c>
      <c r="AW56" s="78">
        <f>'SO 01.1 - Železniční svrš...'!J34</f>
        <v>0</v>
      </c>
      <c r="AX56" s="78">
        <f>'SO 01.1 - Železniční svrš...'!J35</f>
        <v>0</v>
      </c>
      <c r="AY56" s="78">
        <f>'SO 01.1 - Železniční svrš...'!J36</f>
        <v>0</v>
      </c>
      <c r="AZ56" s="78">
        <f>'SO 01.1 - Železniční svrš...'!F33</f>
        <v>0</v>
      </c>
      <c r="BA56" s="78">
        <f>'SO 01.1 - Železniční svrš...'!F34</f>
        <v>0</v>
      </c>
      <c r="BB56" s="78">
        <f>'SO 01.1 - Železniční svrš...'!F35</f>
        <v>0</v>
      </c>
      <c r="BC56" s="78">
        <f>'SO 01.1 - Železniční svrš...'!F36</f>
        <v>0</v>
      </c>
      <c r="BD56" s="80">
        <f>'SO 01.1 - Železniční svrš...'!F37</f>
        <v>0</v>
      </c>
      <c r="BT56" s="81" t="s">
        <v>77</v>
      </c>
      <c r="BV56" s="81" t="s">
        <v>71</v>
      </c>
      <c r="BW56" s="81" t="s">
        <v>82</v>
      </c>
      <c r="BX56" s="81" t="s">
        <v>5</v>
      </c>
      <c r="CL56" s="81" t="s">
        <v>3</v>
      </c>
      <c r="CM56" s="81" t="s">
        <v>79</v>
      </c>
    </row>
    <row r="57" spans="1:91" s="7" customFormat="1" ht="16.5" customHeight="1">
      <c r="A57" s="72" t="s">
        <v>73</v>
      </c>
      <c r="B57" s="73"/>
      <c r="C57" s="74"/>
      <c r="D57" s="272" t="s">
        <v>83</v>
      </c>
      <c r="E57" s="272"/>
      <c r="F57" s="272"/>
      <c r="G57" s="272"/>
      <c r="H57" s="272"/>
      <c r="I57" s="75"/>
      <c r="J57" s="272" t="s">
        <v>84</v>
      </c>
      <c r="K57" s="272"/>
      <c r="L57" s="272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2"/>
      <c r="AA57" s="272"/>
      <c r="AB57" s="272"/>
      <c r="AC57" s="272"/>
      <c r="AD57" s="272"/>
      <c r="AE57" s="272"/>
      <c r="AF57" s="272"/>
      <c r="AG57" s="270">
        <f>'SO 02 - Železniční spodek'!J30</f>
        <v>0</v>
      </c>
      <c r="AH57" s="271"/>
      <c r="AI57" s="271"/>
      <c r="AJ57" s="271"/>
      <c r="AK57" s="271"/>
      <c r="AL57" s="271"/>
      <c r="AM57" s="271"/>
      <c r="AN57" s="270">
        <f t="shared" si="0"/>
        <v>0</v>
      </c>
      <c r="AO57" s="271"/>
      <c r="AP57" s="271"/>
      <c r="AQ57" s="76" t="s">
        <v>76</v>
      </c>
      <c r="AR57" s="73"/>
      <c r="AS57" s="77">
        <v>0</v>
      </c>
      <c r="AT57" s="78">
        <f t="shared" si="1"/>
        <v>0</v>
      </c>
      <c r="AU57" s="79">
        <f>'SO 02 - Železniční spodek'!P85</f>
        <v>0</v>
      </c>
      <c r="AV57" s="78">
        <f>'SO 02 - Železniční spodek'!J33</f>
        <v>0</v>
      </c>
      <c r="AW57" s="78">
        <f>'SO 02 - Železniční spodek'!J34</f>
        <v>0</v>
      </c>
      <c r="AX57" s="78">
        <f>'SO 02 - Železniční spodek'!J35</f>
        <v>0</v>
      </c>
      <c r="AY57" s="78">
        <f>'SO 02 - Železniční spodek'!J36</f>
        <v>0</v>
      </c>
      <c r="AZ57" s="78">
        <f>'SO 02 - Železniční spodek'!F33</f>
        <v>0</v>
      </c>
      <c r="BA57" s="78">
        <f>'SO 02 - Železniční spodek'!F34</f>
        <v>0</v>
      </c>
      <c r="BB57" s="78">
        <f>'SO 02 - Železniční spodek'!F35</f>
        <v>0</v>
      </c>
      <c r="BC57" s="78">
        <f>'SO 02 - Železniční spodek'!F36</f>
        <v>0</v>
      </c>
      <c r="BD57" s="80">
        <f>'SO 02 - Železniční spodek'!F37</f>
        <v>0</v>
      </c>
      <c r="BT57" s="81" t="s">
        <v>77</v>
      </c>
      <c r="BV57" s="81" t="s">
        <v>71</v>
      </c>
      <c r="BW57" s="81" t="s">
        <v>85</v>
      </c>
      <c r="BX57" s="81" t="s">
        <v>5</v>
      </c>
      <c r="CL57" s="81" t="s">
        <v>3</v>
      </c>
      <c r="CM57" s="81" t="s">
        <v>79</v>
      </c>
    </row>
    <row r="58" spans="1:91" s="7" customFormat="1" ht="16.5" customHeight="1">
      <c r="A58" s="72" t="s">
        <v>73</v>
      </c>
      <c r="B58" s="73"/>
      <c r="C58" s="74"/>
      <c r="D58" s="272" t="s">
        <v>86</v>
      </c>
      <c r="E58" s="272"/>
      <c r="F58" s="272"/>
      <c r="G58" s="272"/>
      <c r="H58" s="272"/>
      <c r="I58" s="75"/>
      <c r="J58" s="272" t="s">
        <v>87</v>
      </c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2"/>
      <c r="AA58" s="272"/>
      <c r="AB58" s="272"/>
      <c r="AC58" s="272"/>
      <c r="AD58" s="272"/>
      <c r="AE58" s="272"/>
      <c r="AF58" s="272"/>
      <c r="AG58" s="270">
        <f>'SO 03 -  Přejezdová konst...'!J30</f>
        <v>0</v>
      </c>
      <c r="AH58" s="271"/>
      <c r="AI58" s="271"/>
      <c r="AJ58" s="271"/>
      <c r="AK58" s="271"/>
      <c r="AL58" s="271"/>
      <c r="AM58" s="271"/>
      <c r="AN58" s="270">
        <f t="shared" si="0"/>
        <v>0</v>
      </c>
      <c r="AO58" s="271"/>
      <c r="AP58" s="271"/>
      <c r="AQ58" s="76" t="s">
        <v>76</v>
      </c>
      <c r="AR58" s="73"/>
      <c r="AS58" s="77">
        <v>0</v>
      </c>
      <c r="AT58" s="78">
        <f t="shared" si="1"/>
        <v>0</v>
      </c>
      <c r="AU58" s="79">
        <f>'SO 03 -  Přejezdová konst...'!P82</f>
        <v>0</v>
      </c>
      <c r="AV58" s="78">
        <f>'SO 03 -  Přejezdová konst...'!J33</f>
        <v>0</v>
      </c>
      <c r="AW58" s="78">
        <f>'SO 03 -  Přejezdová konst...'!J34</f>
        <v>0</v>
      </c>
      <c r="AX58" s="78">
        <f>'SO 03 -  Přejezdová konst...'!J35</f>
        <v>0</v>
      </c>
      <c r="AY58" s="78">
        <f>'SO 03 -  Přejezdová konst...'!J36</f>
        <v>0</v>
      </c>
      <c r="AZ58" s="78">
        <f>'SO 03 -  Přejezdová konst...'!F33</f>
        <v>0</v>
      </c>
      <c r="BA58" s="78">
        <f>'SO 03 -  Přejezdová konst...'!F34</f>
        <v>0</v>
      </c>
      <c r="BB58" s="78">
        <f>'SO 03 -  Přejezdová konst...'!F35</f>
        <v>0</v>
      </c>
      <c r="BC58" s="78">
        <f>'SO 03 -  Přejezdová konst...'!F36</f>
        <v>0</v>
      </c>
      <c r="BD58" s="80">
        <f>'SO 03 -  Přejezdová konst...'!F37</f>
        <v>0</v>
      </c>
      <c r="BT58" s="81" t="s">
        <v>77</v>
      </c>
      <c r="BV58" s="81" t="s">
        <v>71</v>
      </c>
      <c r="BW58" s="81" t="s">
        <v>88</v>
      </c>
      <c r="BX58" s="81" t="s">
        <v>5</v>
      </c>
      <c r="CL58" s="81" t="s">
        <v>3</v>
      </c>
      <c r="CM58" s="81" t="s">
        <v>79</v>
      </c>
    </row>
    <row r="59" spans="1:91" s="7" customFormat="1" ht="16.5" customHeight="1">
      <c r="A59" s="72" t="s">
        <v>73</v>
      </c>
      <c r="B59" s="73"/>
      <c r="C59" s="74"/>
      <c r="D59" s="272" t="s">
        <v>89</v>
      </c>
      <c r="E59" s="272"/>
      <c r="F59" s="272"/>
      <c r="G59" s="272"/>
      <c r="H59" s="272"/>
      <c r="I59" s="75"/>
      <c r="J59" s="272" t="s">
        <v>90</v>
      </c>
      <c r="K59" s="272"/>
      <c r="L59" s="272"/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72"/>
      <c r="AA59" s="272"/>
      <c r="AB59" s="272"/>
      <c r="AC59" s="272"/>
      <c r="AD59" s="272"/>
      <c r="AE59" s="272"/>
      <c r="AF59" s="272"/>
      <c r="AG59" s="270">
        <f>'SO 04 - Nástupiště'!J30</f>
        <v>0</v>
      </c>
      <c r="AH59" s="271"/>
      <c r="AI59" s="271"/>
      <c r="AJ59" s="271"/>
      <c r="AK59" s="271"/>
      <c r="AL59" s="271"/>
      <c r="AM59" s="271"/>
      <c r="AN59" s="270">
        <f t="shared" si="0"/>
        <v>0</v>
      </c>
      <c r="AO59" s="271"/>
      <c r="AP59" s="271"/>
      <c r="AQ59" s="76" t="s">
        <v>76</v>
      </c>
      <c r="AR59" s="73"/>
      <c r="AS59" s="77">
        <v>0</v>
      </c>
      <c r="AT59" s="78">
        <f t="shared" si="1"/>
        <v>0</v>
      </c>
      <c r="AU59" s="79">
        <f>'SO 04 - Nástupiště'!P87</f>
        <v>0</v>
      </c>
      <c r="AV59" s="78">
        <f>'SO 04 - Nástupiště'!J33</f>
        <v>0</v>
      </c>
      <c r="AW59" s="78">
        <f>'SO 04 - Nástupiště'!J34</f>
        <v>0</v>
      </c>
      <c r="AX59" s="78">
        <f>'SO 04 - Nástupiště'!J35</f>
        <v>0</v>
      </c>
      <c r="AY59" s="78">
        <f>'SO 04 - Nástupiště'!J36</f>
        <v>0</v>
      </c>
      <c r="AZ59" s="78">
        <f>'SO 04 - Nástupiště'!F33</f>
        <v>0</v>
      </c>
      <c r="BA59" s="78">
        <f>'SO 04 - Nástupiště'!F34</f>
        <v>0</v>
      </c>
      <c r="BB59" s="78">
        <f>'SO 04 - Nástupiště'!F35</f>
        <v>0</v>
      </c>
      <c r="BC59" s="78">
        <f>'SO 04 - Nástupiště'!F36</f>
        <v>0</v>
      </c>
      <c r="BD59" s="80">
        <f>'SO 04 - Nástupiště'!F37</f>
        <v>0</v>
      </c>
      <c r="BT59" s="81" t="s">
        <v>77</v>
      </c>
      <c r="BV59" s="81" t="s">
        <v>71</v>
      </c>
      <c r="BW59" s="81" t="s">
        <v>91</v>
      </c>
      <c r="BX59" s="81" t="s">
        <v>5</v>
      </c>
      <c r="CL59" s="81" t="s">
        <v>3</v>
      </c>
      <c r="CM59" s="81" t="s">
        <v>79</v>
      </c>
    </row>
    <row r="60" spans="1:91" s="7" customFormat="1" ht="16.5" customHeight="1">
      <c r="A60" s="72" t="s">
        <v>73</v>
      </c>
      <c r="B60" s="73"/>
      <c r="C60" s="74"/>
      <c r="D60" s="272" t="s">
        <v>92</v>
      </c>
      <c r="E60" s="272"/>
      <c r="F60" s="272"/>
      <c r="G60" s="272"/>
      <c r="H60" s="272"/>
      <c r="I60" s="75"/>
      <c r="J60" s="272" t="s">
        <v>93</v>
      </c>
      <c r="K60" s="272"/>
      <c r="L60" s="272"/>
      <c r="M60" s="272"/>
      <c r="N60" s="272"/>
      <c r="O60" s="272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272"/>
      <c r="AA60" s="272"/>
      <c r="AB60" s="272"/>
      <c r="AC60" s="272"/>
      <c r="AD60" s="272"/>
      <c r="AE60" s="272"/>
      <c r="AF60" s="272"/>
      <c r="AG60" s="270">
        <f>'SO 05 - Úprava komunikace'!J30</f>
        <v>0</v>
      </c>
      <c r="AH60" s="271"/>
      <c r="AI60" s="271"/>
      <c r="AJ60" s="271"/>
      <c r="AK60" s="271"/>
      <c r="AL60" s="271"/>
      <c r="AM60" s="271"/>
      <c r="AN60" s="270">
        <f t="shared" si="0"/>
        <v>0</v>
      </c>
      <c r="AO60" s="271"/>
      <c r="AP60" s="271"/>
      <c r="AQ60" s="76" t="s">
        <v>76</v>
      </c>
      <c r="AR60" s="73"/>
      <c r="AS60" s="77">
        <v>0</v>
      </c>
      <c r="AT60" s="78">
        <f t="shared" si="1"/>
        <v>0</v>
      </c>
      <c r="AU60" s="79">
        <f>'SO 05 - Úprava komunikace'!P86</f>
        <v>0</v>
      </c>
      <c r="AV60" s="78">
        <f>'SO 05 - Úprava komunikace'!J33</f>
        <v>0</v>
      </c>
      <c r="AW60" s="78">
        <f>'SO 05 - Úprava komunikace'!J34</f>
        <v>0</v>
      </c>
      <c r="AX60" s="78">
        <f>'SO 05 - Úprava komunikace'!J35</f>
        <v>0</v>
      </c>
      <c r="AY60" s="78">
        <f>'SO 05 - Úprava komunikace'!J36</f>
        <v>0</v>
      </c>
      <c r="AZ60" s="78">
        <f>'SO 05 - Úprava komunikace'!F33</f>
        <v>0</v>
      </c>
      <c r="BA60" s="78">
        <f>'SO 05 - Úprava komunikace'!F34</f>
        <v>0</v>
      </c>
      <c r="BB60" s="78">
        <f>'SO 05 - Úprava komunikace'!F35</f>
        <v>0</v>
      </c>
      <c r="BC60" s="78">
        <f>'SO 05 - Úprava komunikace'!F36</f>
        <v>0</v>
      </c>
      <c r="BD60" s="80">
        <f>'SO 05 - Úprava komunikace'!F37</f>
        <v>0</v>
      </c>
      <c r="BT60" s="81" t="s">
        <v>77</v>
      </c>
      <c r="BV60" s="81" t="s">
        <v>71</v>
      </c>
      <c r="BW60" s="81" t="s">
        <v>94</v>
      </c>
      <c r="BX60" s="81" t="s">
        <v>5</v>
      </c>
      <c r="CL60" s="81" t="s">
        <v>3</v>
      </c>
      <c r="CM60" s="81" t="s">
        <v>79</v>
      </c>
    </row>
    <row r="61" spans="1:91" s="7" customFormat="1" ht="24.75" customHeight="1">
      <c r="A61" s="72" t="s">
        <v>73</v>
      </c>
      <c r="B61" s="73"/>
      <c r="C61" s="74"/>
      <c r="D61" s="272" t="s">
        <v>95</v>
      </c>
      <c r="E61" s="272"/>
      <c r="F61" s="272"/>
      <c r="G61" s="272"/>
      <c r="H61" s="272"/>
      <c r="I61" s="75"/>
      <c r="J61" s="272" t="s">
        <v>96</v>
      </c>
      <c r="K61" s="272"/>
      <c r="L61" s="272"/>
      <c r="M61" s="272"/>
      <c r="N61" s="272"/>
      <c r="O61" s="272"/>
      <c r="P61" s="272"/>
      <c r="Q61" s="272"/>
      <c r="R61" s="272"/>
      <c r="S61" s="272"/>
      <c r="T61" s="272"/>
      <c r="U61" s="272"/>
      <c r="V61" s="272"/>
      <c r="W61" s="272"/>
      <c r="X61" s="272"/>
      <c r="Y61" s="272"/>
      <c r="Z61" s="272"/>
      <c r="AA61" s="272"/>
      <c r="AB61" s="272"/>
      <c r="AC61" s="272"/>
      <c r="AD61" s="272"/>
      <c r="AE61" s="272"/>
      <c r="AF61" s="272"/>
      <c r="AG61" s="270">
        <f>'SO 06 1.0 - Přístřešek pr...'!J30</f>
        <v>0</v>
      </c>
      <c r="AH61" s="271"/>
      <c r="AI61" s="271"/>
      <c r="AJ61" s="271"/>
      <c r="AK61" s="271"/>
      <c r="AL61" s="271"/>
      <c r="AM61" s="271"/>
      <c r="AN61" s="270">
        <f t="shared" si="0"/>
        <v>0</v>
      </c>
      <c r="AO61" s="271"/>
      <c r="AP61" s="271"/>
      <c r="AQ61" s="76" t="s">
        <v>76</v>
      </c>
      <c r="AR61" s="73"/>
      <c r="AS61" s="77">
        <v>0</v>
      </c>
      <c r="AT61" s="78">
        <f t="shared" si="1"/>
        <v>0</v>
      </c>
      <c r="AU61" s="79">
        <f>'SO 06 1.0 - Přístřešek pr...'!P99</f>
        <v>316.17837999999995</v>
      </c>
      <c r="AV61" s="78">
        <f>'SO 06 1.0 - Přístřešek pr...'!J33</f>
        <v>0</v>
      </c>
      <c r="AW61" s="78">
        <f>'SO 06 1.0 - Přístřešek pr...'!J34</f>
        <v>0</v>
      </c>
      <c r="AX61" s="78">
        <f>'SO 06 1.0 - Přístřešek pr...'!J35</f>
        <v>0</v>
      </c>
      <c r="AY61" s="78">
        <f>'SO 06 1.0 - Přístřešek pr...'!J36</f>
        <v>0</v>
      </c>
      <c r="AZ61" s="78">
        <f>'SO 06 1.0 - Přístřešek pr...'!F33</f>
        <v>0</v>
      </c>
      <c r="BA61" s="78">
        <f>'SO 06 1.0 - Přístřešek pr...'!F34</f>
        <v>0</v>
      </c>
      <c r="BB61" s="78">
        <f>'SO 06 1.0 - Přístřešek pr...'!F35</f>
        <v>0</v>
      </c>
      <c r="BC61" s="78">
        <f>'SO 06 1.0 - Přístřešek pr...'!F36</f>
        <v>0</v>
      </c>
      <c r="BD61" s="80">
        <f>'SO 06 1.0 - Přístřešek pr...'!F37</f>
        <v>0</v>
      </c>
      <c r="BT61" s="81" t="s">
        <v>77</v>
      </c>
      <c r="BV61" s="81" t="s">
        <v>71</v>
      </c>
      <c r="BW61" s="81" t="s">
        <v>97</v>
      </c>
      <c r="BX61" s="81" t="s">
        <v>5</v>
      </c>
      <c r="CL61" s="81" t="s">
        <v>3</v>
      </c>
      <c r="CM61" s="81" t="s">
        <v>79</v>
      </c>
    </row>
    <row r="62" spans="1:91" s="7" customFormat="1" ht="16.5" customHeight="1">
      <c r="A62" s="72" t="s">
        <v>73</v>
      </c>
      <c r="B62" s="73"/>
      <c r="C62" s="74"/>
      <c r="D62" s="272" t="s">
        <v>98</v>
      </c>
      <c r="E62" s="272"/>
      <c r="F62" s="272"/>
      <c r="G62" s="272"/>
      <c r="H62" s="272"/>
      <c r="I62" s="75"/>
      <c r="J62" s="272" t="s">
        <v>99</v>
      </c>
      <c r="K62" s="272"/>
      <c r="L62" s="272"/>
      <c r="M62" s="272"/>
      <c r="N62" s="272"/>
      <c r="O62" s="272"/>
      <c r="P62" s="272"/>
      <c r="Q62" s="272"/>
      <c r="R62" s="272"/>
      <c r="S62" s="272"/>
      <c r="T62" s="272"/>
      <c r="U62" s="272"/>
      <c r="V62" s="272"/>
      <c r="W62" s="272"/>
      <c r="X62" s="272"/>
      <c r="Y62" s="272"/>
      <c r="Z62" s="272"/>
      <c r="AA62" s="272"/>
      <c r="AB62" s="272"/>
      <c r="AC62" s="272"/>
      <c r="AD62" s="272"/>
      <c r="AE62" s="272"/>
      <c r="AF62" s="272"/>
      <c r="AG62" s="270">
        <f>'SO 07 - Elektrická přípoj...'!J30</f>
        <v>0</v>
      </c>
      <c r="AH62" s="271"/>
      <c r="AI62" s="271"/>
      <c r="AJ62" s="271"/>
      <c r="AK62" s="271"/>
      <c r="AL62" s="271"/>
      <c r="AM62" s="271"/>
      <c r="AN62" s="270">
        <f t="shared" si="0"/>
        <v>0</v>
      </c>
      <c r="AO62" s="271"/>
      <c r="AP62" s="271"/>
      <c r="AQ62" s="76" t="s">
        <v>76</v>
      </c>
      <c r="AR62" s="73"/>
      <c r="AS62" s="77">
        <v>0</v>
      </c>
      <c r="AT62" s="78">
        <f t="shared" si="1"/>
        <v>0</v>
      </c>
      <c r="AU62" s="79">
        <f>'SO 07 - Elektrická přípoj...'!P82</f>
        <v>0</v>
      </c>
      <c r="AV62" s="78">
        <f>'SO 07 - Elektrická přípoj...'!J33</f>
        <v>0</v>
      </c>
      <c r="AW62" s="78">
        <f>'SO 07 - Elektrická přípoj...'!J34</f>
        <v>0</v>
      </c>
      <c r="AX62" s="78">
        <f>'SO 07 - Elektrická přípoj...'!J35</f>
        <v>0</v>
      </c>
      <c r="AY62" s="78">
        <f>'SO 07 - Elektrická přípoj...'!J36</f>
        <v>0</v>
      </c>
      <c r="AZ62" s="78">
        <f>'SO 07 - Elektrická přípoj...'!F33</f>
        <v>0</v>
      </c>
      <c r="BA62" s="78">
        <f>'SO 07 - Elektrická přípoj...'!F34</f>
        <v>0</v>
      </c>
      <c r="BB62" s="78">
        <f>'SO 07 - Elektrická přípoj...'!F35</f>
        <v>0</v>
      </c>
      <c r="BC62" s="78">
        <f>'SO 07 - Elektrická přípoj...'!F36</f>
        <v>0</v>
      </c>
      <c r="BD62" s="80">
        <f>'SO 07 - Elektrická přípoj...'!F37</f>
        <v>0</v>
      </c>
      <c r="BT62" s="81" t="s">
        <v>77</v>
      </c>
      <c r="BV62" s="81" t="s">
        <v>71</v>
      </c>
      <c r="BW62" s="81" t="s">
        <v>100</v>
      </c>
      <c r="BX62" s="81" t="s">
        <v>5</v>
      </c>
      <c r="CL62" s="81" t="s">
        <v>3</v>
      </c>
      <c r="CM62" s="81" t="s">
        <v>79</v>
      </c>
    </row>
    <row r="63" spans="1:91" s="7" customFormat="1" ht="16.5" customHeight="1">
      <c r="A63" s="72" t="s">
        <v>73</v>
      </c>
      <c r="B63" s="73"/>
      <c r="C63" s="74"/>
      <c r="D63" s="272" t="s">
        <v>101</v>
      </c>
      <c r="E63" s="272"/>
      <c r="F63" s="272"/>
      <c r="G63" s="272"/>
      <c r="H63" s="272"/>
      <c r="I63" s="75"/>
      <c r="J63" s="272" t="s">
        <v>102</v>
      </c>
      <c r="K63" s="272"/>
      <c r="L63" s="272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2"/>
      <c r="AA63" s="272"/>
      <c r="AB63" s="272"/>
      <c r="AC63" s="272"/>
      <c r="AD63" s="272"/>
      <c r="AE63" s="272"/>
      <c r="AF63" s="272"/>
      <c r="AG63" s="270">
        <f>'SO 08 - Osvětlení nástupiště'!J30</f>
        <v>0</v>
      </c>
      <c r="AH63" s="271"/>
      <c r="AI63" s="271"/>
      <c r="AJ63" s="271"/>
      <c r="AK63" s="271"/>
      <c r="AL63" s="271"/>
      <c r="AM63" s="271"/>
      <c r="AN63" s="270">
        <f t="shared" si="0"/>
        <v>0</v>
      </c>
      <c r="AO63" s="271"/>
      <c r="AP63" s="271"/>
      <c r="AQ63" s="76" t="s">
        <v>76</v>
      </c>
      <c r="AR63" s="73"/>
      <c r="AS63" s="82">
        <v>0</v>
      </c>
      <c r="AT63" s="83">
        <f t="shared" si="1"/>
        <v>0</v>
      </c>
      <c r="AU63" s="84">
        <f>'SO 08 - Osvětlení nástupiště'!P84</f>
        <v>0</v>
      </c>
      <c r="AV63" s="83">
        <f>'SO 08 - Osvětlení nástupiště'!J33</f>
        <v>0</v>
      </c>
      <c r="AW63" s="83">
        <f>'SO 08 - Osvětlení nástupiště'!J34</f>
        <v>0</v>
      </c>
      <c r="AX63" s="83">
        <f>'SO 08 - Osvětlení nástupiště'!J35</f>
        <v>0</v>
      </c>
      <c r="AY63" s="83">
        <f>'SO 08 - Osvětlení nástupiště'!J36</f>
        <v>0</v>
      </c>
      <c r="AZ63" s="83">
        <f>'SO 08 - Osvětlení nástupiště'!F33</f>
        <v>0</v>
      </c>
      <c r="BA63" s="83">
        <f>'SO 08 - Osvětlení nástupiště'!F34</f>
        <v>0</v>
      </c>
      <c r="BB63" s="83">
        <f>'SO 08 - Osvětlení nástupiště'!F35</f>
        <v>0</v>
      </c>
      <c r="BC63" s="83">
        <f>'SO 08 - Osvětlení nástupiště'!F36</f>
        <v>0</v>
      </c>
      <c r="BD63" s="85">
        <f>'SO 08 - Osvětlení nástupiště'!F37</f>
        <v>0</v>
      </c>
      <c r="BT63" s="81" t="s">
        <v>77</v>
      </c>
      <c r="BV63" s="81" t="s">
        <v>71</v>
      </c>
      <c r="BW63" s="81" t="s">
        <v>103</v>
      </c>
      <c r="BX63" s="81" t="s">
        <v>5</v>
      </c>
      <c r="CL63" s="81" t="s">
        <v>3</v>
      </c>
      <c r="CM63" s="81" t="s">
        <v>79</v>
      </c>
    </row>
    <row r="64" spans="1:91" s="2" customFormat="1" ht="30" customHeight="1">
      <c r="A64" s="29"/>
      <c r="B64" s="30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30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</row>
    <row r="65" spans="1:57" s="2" customFormat="1" ht="6.95" customHeight="1">
      <c r="A65" s="2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30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</row>
  </sheetData>
  <mergeCells count="72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55" location="'SO 01 - Železniční svršek'!C2" display="/"/>
    <hyperlink ref="A56" location="'SO 01.1 - Železniční svrš...'!C2" display="/"/>
    <hyperlink ref="A57" location="'SO 02 - Železniční spodek'!C2" display="/"/>
    <hyperlink ref="A58" location="'SO 03 -  Přejezdová konst...'!C2" display="/"/>
    <hyperlink ref="A59" location="'SO 04 - Nástupiště'!C2" display="/"/>
    <hyperlink ref="A60" location="'SO 05 - Úprava komunikace'!C2" display="/"/>
    <hyperlink ref="A61" location="'SO 06 1.0 - Přístřešek pr...'!C2" display="/"/>
    <hyperlink ref="A62" location="'SO 07 - Elektrická přípoj...'!C2" display="/"/>
    <hyperlink ref="A63" location="'SO 08 - Osvětlení nástupiště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0"/>
  <sheetViews>
    <sheetView showGridLines="0" workbookViewId="0">
      <selection activeCell="I220" sqref="I2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55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103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89" t="str">
        <f>'Rekapitulace stavby'!K6</f>
        <v>Rekonstrukce železniční zastávky Skrbeň</v>
      </c>
      <c r="F7" s="290"/>
      <c r="G7" s="290"/>
      <c r="H7" s="290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9" t="s">
        <v>1527</v>
      </c>
      <c r="F9" s="288"/>
      <c r="G9" s="288"/>
      <c r="H9" s="288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ROUND(J84,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ROUND((SUM(BE84:BE179)),  2)</f>
        <v>0</v>
      </c>
      <c r="G33" s="29"/>
      <c r="H33" s="29"/>
      <c r="I33" s="94">
        <v>0.21</v>
      </c>
      <c r="J33" s="93">
        <f>ROUND(((SUM(BE84:BE179))*I33),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ROUND((SUM(BF84:BF179)),  2)</f>
        <v>0</v>
      </c>
      <c r="G34" s="29"/>
      <c r="H34" s="29"/>
      <c r="I34" s="94">
        <v>0.15</v>
      </c>
      <c r="J34" s="93">
        <f>ROUND(((SUM(BF84:BF179))*I34),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ROUND((SUM(BG84:BG179)),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ROUND((SUM(BH84:BH179)),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ROUND((SUM(BI84:BI179)),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9" t="str">
        <f>E7</f>
        <v>Rekonstrukce železniční zastávky Skrbeň</v>
      </c>
      <c r="F48" s="290"/>
      <c r="G48" s="290"/>
      <c r="H48" s="290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79" t="str">
        <f>E9</f>
        <v>SO 08 - Osvětlení nástupiště</v>
      </c>
      <c r="F50" s="288"/>
      <c r="G50" s="288"/>
      <c r="H50" s="288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J84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1429</v>
      </c>
      <c r="E60" s="106"/>
      <c r="F60" s="106"/>
      <c r="G60" s="106"/>
      <c r="H60" s="106"/>
      <c r="I60" s="106"/>
      <c r="J60" s="107">
        <f>J85</f>
        <v>0</v>
      </c>
      <c r="L60" s="104"/>
    </row>
    <row r="61" spans="1:47" s="9" customFormat="1" ht="24.95" customHeight="1">
      <c r="B61" s="104"/>
      <c r="D61" s="105" t="s">
        <v>111</v>
      </c>
      <c r="E61" s="106"/>
      <c r="F61" s="106"/>
      <c r="G61" s="106"/>
      <c r="H61" s="106"/>
      <c r="I61" s="106"/>
      <c r="J61" s="107">
        <f>J94</f>
        <v>0</v>
      </c>
      <c r="L61" s="104"/>
    </row>
    <row r="62" spans="1:47" s="9" customFormat="1" ht="24.95" customHeight="1">
      <c r="B62" s="104"/>
      <c r="D62" s="105" t="s">
        <v>461</v>
      </c>
      <c r="E62" s="106"/>
      <c r="F62" s="106"/>
      <c r="G62" s="106"/>
      <c r="H62" s="106"/>
      <c r="I62" s="106"/>
      <c r="J62" s="107">
        <f>J105</f>
        <v>0</v>
      </c>
      <c r="L62" s="104"/>
    </row>
    <row r="63" spans="1:47" s="9" customFormat="1" ht="24.95" customHeight="1">
      <c r="B63" s="104"/>
      <c r="D63" s="105" t="s">
        <v>1430</v>
      </c>
      <c r="E63" s="106"/>
      <c r="F63" s="106"/>
      <c r="G63" s="106"/>
      <c r="H63" s="106"/>
      <c r="I63" s="106"/>
      <c r="J63" s="107">
        <f>J108</f>
        <v>0</v>
      </c>
      <c r="L63" s="104"/>
    </row>
    <row r="64" spans="1:47" s="9" customFormat="1" ht="24.95" customHeight="1">
      <c r="B64" s="104"/>
      <c r="D64" s="105" t="s">
        <v>1431</v>
      </c>
      <c r="E64" s="106"/>
      <c r="F64" s="106"/>
      <c r="G64" s="106"/>
      <c r="H64" s="106"/>
      <c r="I64" s="106"/>
      <c r="J64" s="107">
        <f>J125</f>
        <v>0</v>
      </c>
      <c r="L64" s="104"/>
    </row>
    <row r="65" spans="1:31" s="2" customFormat="1" ht="21.75" customHeight="1">
      <c r="A65" s="29"/>
      <c r="B65" s="30"/>
      <c r="C65" s="29"/>
      <c r="D65" s="29"/>
      <c r="E65" s="29"/>
      <c r="F65" s="29"/>
      <c r="G65" s="29"/>
      <c r="H65" s="29"/>
      <c r="I65" s="29"/>
      <c r="J65" s="29"/>
      <c r="K65" s="29"/>
      <c r="L65" s="8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s="2" customFormat="1" ht="6.95" customHeight="1">
      <c r="A66" s="2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88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70" spans="1:31" s="2" customFormat="1" ht="6.95" customHeight="1">
      <c r="A70" s="29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24.95" customHeight="1">
      <c r="A71" s="29"/>
      <c r="B71" s="30"/>
      <c r="C71" s="21" t="s">
        <v>115</v>
      </c>
      <c r="D71" s="29"/>
      <c r="E71" s="29"/>
      <c r="F71" s="29"/>
      <c r="G71" s="29"/>
      <c r="H71" s="29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6.95" customHeight="1">
      <c r="A72" s="29"/>
      <c r="B72" s="30"/>
      <c r="C72" s="29"/>
      <c r="D72" s="29"/>
      <c r="E72" s="29"/>
      <c r="F72" s="29"/>
      <c r="G72" s="29"/>
      <c r="H72" s="29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6" t="s">
        <v>15</v>
      </c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289" t="str">
        <f>E7</f>
        <v>Rekonstrukce železniční zastávky Skrbeň</v>
      </c>
      <c r="F74" s="290"/>
      <c r="G74" s="290"/>
      <c r="H74" s="290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105</v>
      </c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79" t="str">
        <f>E9</f>
        <v>SO 08 - Osvětlení nástupiště</v>
      </c>
      <c r="F76" s="288"/>
      <c r="G76" s="288"/>
      <c r="H76" s="288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6" t="s">
        <v>19</v>
      </c>
      <c r="D78" s="29"/>
      <c r="E78" s="29"/>
      <c r="F78" s="24" t="str">
        <f>F12</f>
        <v xml:space="preserve"> </v>
      </c>
      <c r="G78" s="29"/>
      <c r="H78" s="29"/>
      <c r="I78" s="26" t="s">
        <v>21</v>
      </c>
      <c r="J78" s="48" t="str">
        <f>IF(J12="","",J12)</f>
        <v>7. 9. 2023</v>
      </c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6" t="s">
        <v>23</v>
      </c>
      <c r="D80" s="29"/>
      <c r="E80" s="29"/>
      <c r="F80" s="24" t="str">
        <f>E15</f>
        <v>Správa železnic, státní organizace</v>
      </c>
      <c r="G80" s="29"/>
      <c r="H80" s="29"/>
      <c r="I80" s="26" t="s">
        <v>29</v>
      </c>
      <c r="J80" s="27" t="str">
        <f>E21</f>
        <v>DRAWINGS s.r.o.</v>
      </c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2" customHeight="1">
      <c r="A81" s="29"/>
      <c r="B81" s="30"/>
      <c r="C81" s="26" t="s">
        <v>27</v>
      </c>
      <c r="D81" s="29"/>
      <c r="E81" s="29"/>
      <c r="F81" s="24" t="str">
        <f>IF(E18="","",E18)</f>
        <v xml:space="preserve"> </v>
      </c>
      <c r="G81" s="29"/>
      <c r="H81" s="29"/>
      <c r="I81" s="26" t="s">
        <v>32</v>
      </c>
      <c r="J81" s="27" t="str">
        <f>E24</f>
        <v xml:space="preserve"> </v>
      </c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0.3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8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10" customFormat="1" ht="29.25" customHeight="1">
      <c r="A83" s="108"/>
      <c r="B83" s="109"/>
      <c r="C83" s="110" t="s">
        <v>116</v>
      </c>
      <c r="D83" s="111" t="s">
        <v>54</v>
      </c>
      <c r="E83" s="111" t="s">
        <v>50</v>
      </c>
      <c r="F83" s="111" t="s">
        <v>51</v>
      </c>
      <c r="G83" s="111" t="s">
        <v>117</v>
      </c>
      <c r="H83" s="111" t="s">
        <v>118</v>
      </c>
      <c r="I83" s="111" t="s">
        <v>119</v>
      </c>
      <c r="J83" s="111" t="s">
        <v>109</v>
      </c>
      <c r="K83" s="112" t="s">
        <v>120</v>
      </c>
      <c r="L83" s="113"/>
      <c r="M83" s="55" t="s">
        <v>3</v>
      </c>
      <c r="N83" s="56" t="s">
        <v>39</v>
      </c>
      <c r="O83" s="56" t="s">
        <v>121</v>
      </c>
      <c r="P83" s="56" t="s">
        <v>122</v>
      </c>
      <c r="Q83" s="56" t="s">
        <v>123</v>
      </c>
      <c r="R83" s="56" t="s">
        <v>124</v>
      </c>
      <c r="S83" s="56" t="s">
        <v>125</v>
      </c>
      <c r="T83" s="57" t="s">
        <v>126</v>
      </c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</row>
    <row r="84" spans="1:65" s="2" customFormat="1" ht="22.9" customHeight="1">
      <c r="A84" s="29"/>
      <c r="B84" s="30"/>
      <c r="C84" s="62" t="s">
        <v>127</v>
      </c>
      <c r="D84" s="29"/>
      <c r="E84" s="29"/>
      <c r="F84" s="29"/>
      <c r="G84" s="29"/>
      <c r="H84" s="29"/>
      <c r="I84" s="29"/>
      <c r="J84" s="114">
        <f>BK84</f>
        <v>0</v>
      </c>
      <c r="K84" s="29"/>
      <c r="L84" s="30"/>
      <c r="M84" s="58"/>
      <c r="N84" s="49"/>
      <c r="O84" s="59"/>
      <c r="P84" s="115">
        <f>P85+P94+P105+P108+P125</f>
        <v>0</v>
      </c>
      <c r="Q84" s="59"/>
      <c r="R84" s="115">
        <f>R85+R94+R105+R108+R125</f>
        <v>0</v>
      </c>
      <c r="S84" s="59"/>
      <c r="T84" s="116">
        <f>T85+T94+T105+T108+T125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T84" s="17" t="s">
        <v>68</v>
      </c>
      <c r="AU84" s="17" t="s">
        <v>110</v>
      </c>
      <c r="BK84" s="117">
        <f>BK85+BK94+BK105+BK108+BK125</f>
        <v>0</v>
      </c>
    </row>
    <row r="85" spans="1:65" s="11" customFormat="1" ht="25.9" customHeight="1">
      <c r="B85" s="118"/>
      <c r="D85" s="119" t="s">
        <v>68</v>
      </c>
      <c r="E85" s="120" t="s">
        <v>69</v>
      </c>
      <c r="F85" s="120" t="s">
        <v>1432</v>
      </c>
      <c r="J85" s="121">
        <f>BK85</f>
        <v>0</v>
      </c>
      <c r="L85" s="118"/>
      <c r="M85" s="122"/>
      <c r="N85" s="123"/>
      <c r="O85" s="123"/>
      <c r="P85" s="124">
        <f>SUM(P86:P93)</f>
        <v>0</v>
      </c>
      <c r="Q85" s="123"/>
      <c r="R85" s="124">
        <f>SUM(R86:R93)</f>
        <v>0</v>
      </c>
      <c r="S85" s="123"/>
      <c r="T85" s="125">
        <f>SUM(T86:T93)</f>
        <v>0</v>
      </c>
      <c r="AR85" s="119" t="s">
        <v>77</v>
      </c>
      <c r="AT85" s="126" t="s">
        <v>68</v>
      </c>
      <c r="AU85" s="126" t="s">
        <v>69</v>
      </c>
      <c r="AY85" s="119" t="s">
        <v>129</v>
      </c>
      <c r="BK85" s="127">
        <f>SUM(BK86:BK93)</f>
        <v>0</v>
      </c>
    </row>
    <row r="86" spans="1:65" s="2" customFormat="1" ht="24.2" customHeight="1">
      <c r="A86" s="29"/>
      <c r="B86" s="128"/>
      <c r="C86" s="129" t="s">
        <v>77</v>
      </c>
      <c r="D86" s="129" t="s">
        <v>130</v>
      </c>
      <c r="E86" s="130" t="s">
        <v>1433</v>
      </c>
      <c r="F86" s="131" t="s">
        <v>404</v>
      </c>
      <c r="G86" s="132" t="s">
        <v>272</v>
      </c>
      <c r="H86" s="133">
        <v>6</v>
      </c>
      <c r="I86" s="134">
        <v>0</v>
      </c>
      <c r="J86" s="134">
        <f>ROUND(I86*H86,2)</f>
        <v>0</v>
      </c>
      <c r="K86" s="131" t="s">
        <v>134</v>
      </c>
      <c r="L86" s="30"/>
      <c r="M86" s="135" t="s">
        <v>3</v>
      </c>
      <c r="N86" s="136" t="s">
        <v>42</v>
      </c>
      <c r="O86" s="137">
        <v>0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39" t="s">
        <v>135</v>
      </c>
      <c r="AT86" s="139" t="s">
        <v>130</v>
      </c>
      <c r="AU86" s="139" t="s">
        <v>77</v>
      </c>
      <c r="AY86" s="17" t="s">
        <v>129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7" t="s">
        <v>135</v>
      </c>
      <c r="BK86" s="140">
        <f>ROUND(I86*H86,2)</f>
        <v>0</v>
      </c>
      <c r="BL86" s="17" t="s">
        <v>135</v>
      </c>
      <c r="BM86" s="139" t="s">
        <v>79</v>
      </c>
    </row>
    <row r="87" spans="1:65" s="2" customFormat="1" ht="58.5">
      <c r="A87" s="29"/>
      <c r="B87" s="30"/>
      <c r="C87" s="29"/>
      <c r="D87" s="141" t="s">
        <v>136</v>
      </c>
      <c r="E87" s="29"/>
      <c r="F87" s="142" t="s">
        <v>1434</v>
      </c>
      <c r="G87" s="29"/>
      <c r="H87" s="29"/>
      <c r="I87" s="29"/>
      <c r="J87" s="29"/>
      <c r="K87" s="29"/>
      <c r="L87" s="30"/>
      <c r="M87" s="143"/>
      <c r="N87" s="144"/>
      <c r="O87" s="51"/>
      <c r="P87" s="51"/>
      <c r="Q87" s="51"/>
      <c r="R87" s="51"/>
      <c r="S87" s="51"/>
      <c r="T87" s="52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136</v>
      </c>
      <c r="AU87" s="17" t="s">
        <v>77</v>
      </c>
    </row>
    <row r="88" spans="1:65" s="2" customFormat="1" ht="24.2" customHeight="1">
      <c r="A88" s="29"/>
      <c r="B88" s="128"/>
      <c r="C88" s="129" t="s">
        <v>79</v>
      </c>
      <c r="D88" s="129" t="s">
        <v>130</v>
      </c>
      <c r="E88" s="130" t="s">
        <v>1528</v>
      </c>
      <c r="F88" s="131" t="s">
        <v>1529</v>
      </c>
      <c r="G88" s="132" t="s">
        <v>272</v>
      </c>
      <c r="H88" s="133">
        <v>0.05</v>
      </c>
      <c r="I88" s="134">
        <v>0</v>
      </c>
      <c r="J88" s="134">
        <f>ROUND(I88*H88,2)</f>
        <v>0</v>
      </c>
      <c r="K88" s="131" t="s">
        <v>134</v>
      </c>
      <c r="L88" s="30"/>
      <c r="M88" s="135" t="s">
        <v>3</v>
      </c>
      <c r="N88" s="136" t="s">
        <v>42</v>
      </c>
      <c r="O88" s="137">
        <v>0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39" t="s">
        <v>135</v>
      </c>
      <c r="AT88" s="139" t="s">
        <v>130</v>
      </c>
      <c r="AU88" s="139" t="s">
        <v>77</v>
      </c>
      <c r="AY88" s="17" t="s">
        <v>129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135</v>
      </c>
      <c r="BK88" s="140">
        <f>ROUND(I88*H88,2)</f>
        <v>0</v>
      </c>
      <c r="BL88" s="17" t="s">
        <v>135</v>
      </c>
      <c r="BM88" s="139" t="s">
        <v>135</v>
      </c>
    </row>
    <row r="89" spans="1:65" s="2" customFormat="1" ht="58.5">
      <c r="A89" s="29"/>
      <c r="B89" s="30"/>
      <c r="C89" s="29"/>
      <c r="D89" s="141" t="s">
        <v>136</v>
      </c>
      <c r="E89" s="29"/>
      <c r="F89" s="142" t="s">
        <v>1434</v>
      </c>
      <c r="G89" s="29"/>
      <c r="H89" s="29"/>
      <c r="I89" s="29"/>
      <c r="J89" s="29"/>
      <c r="K89" s="29"/>
      <c r="L89" s="30"/>
      <c r="M89" s="143"/>
      <c r="N89" s="144"/>
      <c r="O89" s="51"/>
      <c r="P89" s="51"/>
      <c r="Q89" s="51"/>
      <c r="R89" s="51"/>
      <c r="S89" s="51"/>
      <c r="T89" s="52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136</v>
      </c>
      <c r="AU89" s="17" t="s">
        <v>77</v>
      </c>
    </row>
    <row r="90" spans="1:65" s="2" customFormat="1" ht="16.5" customHeight="1">
      <c r="A90" s="29"/>
      <c r="B90" s="128"/>
      <c r="C90" s="129" t="s">
        <v>147</v>
      </c>
      <c r="D90" s="129" t="s">
        <v>130</v>
      </c>
      <c r="E90" s="130" t="s">
        <v>1435</v>
      </c>
      <c r="F90" s="131" t="s">
        <v>1436</v>
      </c>
      <c r="G90" s="132" t="s">
        <v>1437</v>
      </c>
      <c r="H90" s="133">
        <v>1</v>
      </c>
      <c r="I90" s="134">
        <v>0</v>
      </c>
      <c r="J90" s="134">
        <f>ROUND(I90*H90,2)</f>
        <v>0</v>
      </c>
      <c r="K90" s="131" t="s">
        <v>134</v>
      </c>
      <c r="L90" s="30"/>
      <c r="M90" s="135" t="s">
        <v>3</v>
      </c>
      <c r="N90" s="136" t="s">
        <v>42</v>
      </c>
      <c r="O90" s="137">
        <v>0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39" t="s">
        <v>135</v>
      </c>
      <c r="AT90" s="139" t="s">
        <v>130</v>
      </c>
      <c r="AU90" s="139" t="s">
        <v>77</v>
      </c>
      <c r="AY90" s="17" t="s">
        <v>129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135</v>
      </c>
      <c r="BK90" s="140">
        <f>ROUND(I90*H90,2)</f>
        <v>0</v>
      </c>
      <c r="BL90" s="17" t="s">
        <v>135</v>
      </c>
      <c r="BM90" s="139" t="s">
        <v>150</v>
      </c>
    </row>
    <row r="91" spans="1:65" s="2" customFormat="1" ht="19.5">
      <c r="A91" s="29"/>
      <c r="B91" s="30"/>
      <c r="C91" s="29"/>
      <c r="D91" s="141" t="s">
        <v>136</v>
      </c>
      <c r="E91" s="29"/>
      <c r="F91" s="142" t="s">
        <v>1530</v>
      </c>
      <c r="G91" s="29"/>
      <c r="H91" s="29"/>
      <c r="I91" s="29"/>
      <c r="J91" s="29"/>
      <c r="K91" s="29"/>
      <c r="L91" s="30"/>
      <c r="M91" s="143"/>
      <c r="N91" s="144"/>
      <c r="O91" s="51"/>
      <c r="P91" s="51"/>
      <c r="Q91" s="51"/>
      <c r="R91" s="51"/>
      <c r="S91" s="51"/>
      <c r="T91" s="52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7" t="s">
        <v>136</v>
      </c>
      <c r="AU91" s="17" t="s">
        <v>77</v>
      </c>
    </row>
    <row r="92" spans="1:65" s="2" customFormat="1" ht="16.5" customHeight="1">
      <c r="A92" s="29"/>
      <c r="B92" s="128"/>
      <c r="C92" s="129" t="s">
        <v>135</v>
      </c>
      <c r="D92" s="129" t="s">
        <v>130</v>
      </c>
      <c r="E92" s="130" t="s">
        <v>1439</v>
      </c>
      <c r="F92" s="131" t="s">
        <v>1440</v>
      </c>
      <c r="G92" s="132" t="s">
        <v>133</v>
      </c>
      <c r="H92" s="133">
        <v>2.5</v>
      </c>
      <c r="I92" s="134">
        <v>0</v>
      </c>
      <c r="J92" s="134">
        <f>ROUND(I92*H92,2)</f>
        <v>0</v>
      </c>
      <c r="K92" s="131" t="s">
        <v>134</v>
      </c>
      <c r="L92" s="30"/>
      <c r="M92" s="135" t="s">
        <v>3</v>
      </c>
      <c r="N92" s="136" t="s">
        <v>42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39" t="s">
        <v>135</v>
      </c>
      <c r="AT92" s="139" t="s">
        <v>130</v>
      </c>
      <c r="AU92" s="139" t="s">
        <v>77</v>
      </c>
      <c r="AY92" s="17" t="s">
        <v>129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135</v>
      </c>
      <c r="BK92" s="140">
        <f>ROUND(I92*H92,2)</f>
        <v>0</v>
      </c>
      <c r="BL92" s="17" t="s">
        <v>135</v>
      </c>
      <c r="BM92" s="139" t="s">
        <v>155</v>
      </c>
    </row>
    <row r="93" spans="1:65" s="2" customFormat="1" ht="48.75">
      <c r="A93" s="29"/>
      <c r="B93" s="30"/>
      <c r="C93" s="29"/>
      <c r="D93" s="141" t="s">
        <v>136</v>
      </c>
      <c r="E93" s="29"/>
      <c r="F93" s="142" t="s">
        <v>1441</v>
      </c>
      <c r="G93" s="29"/>
      <c r="H93" s="29"/>
      <c r="I93" s="29"/>
      <c r="J93" s="29"/>
      <c r="K93" s="29"/>
      <c r="L93" s="30"/>
      <c r="M93" s="143"/>
      <c r="N93" s="144"/>
      <c r="O93" s="51"/>
      <c r="P93" s="51"/>
      <c r="Q93" s="51"/>
      <c r="R93" s="51"/>
      <c r="S93" s="51"/>
      <c r="T93" s="52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136</v>
      </c>
      <c r="AU93" s="17" t="s">
        <v>77</v>
      </c>
    </row>
    <row r="94" spans="1:65" s="11" customFormat="1" ht="25.9" customHeight="1">
      <c r="B94" s="118"/>
      <c r="D94" s="119" t="s">
        <v>68</v>
      </c>
      <c r="E94" s="120" t="s">
        <v>77</v>
      </c>
      <c r="F94" s="120" t="s">
        <v>128</v>
      </c>
      <c r="J94" s="121">
        <f>BK94</f>
        <v>0</v>
      </c>
      <c r="L94" s="118"/>
      <c r="M94" s="122"/>
      <c r="N94" s="123"/>
      <c r="O94" s="123"/>
      <c r="P94" s="124">
        <f>SUM(P95:P104)</f>
        <v>0</v>
      </c>
      <c r="Q94" s="123"/>
      <c r="R94" s="124">
        <f>SUM(R95:R104)</f>
        <v>0</v>
      </c>
      <c r="S94" s="123"/>
      <c r="T94" s="125">
        <f>SUM(T95:T104)</f>
        <v>0</v>
      </c>
      <c r="AR94" s="119" t="s">
        <v>77</v>
      </c>
      <c r="AT94" s="126" t="s">
        <v>68</v>
      </c>
      <c r="AU94" s="126" t="s">
        <v>69</v>
      </c>
      <c r="AY94" s="119" t="s">
        <v>129</v>
      </c>
      <c r="BK94" s="127">
        <f>SUM(BK95:BK104)</f>
        <v>0</v>
      </c>
    </row>
    <row r="95" spans="1:65" s="2" customFormat="1" ht="16.5" customHeight="1">
      <c r="A95" s="29"/>
      <c r="B95" s="128"/>
      <c r="C95" s="129" t="s">
        <v>141</v>
      </c>
      <c r="D95" s="129" t="s">
        <v>130</v>
      </c>
      <c r="E95" s="130" t="s">
        <v>1531</v>
      </c>
      <c r="F95" s="131" t="s">
        <v>1532</v>
      </c>
      <c r="G95" s="132" t="s">
        <v>133</v>
      </c>
      <c r="H95" s="133">
        <v>3.0720000000000001</v>
      </c>
      <c r="I95" s="134">
        <v>0</v>
      </c>
      <c r="J95" s="134">
        <f>ROUND(I95*H95,2)</f>
        <v>0</v>
      </c>
      <c r="K95" s="131" t="s">
        <v>134</v>
      </c>
      <c r="L95" s="30"/>
      <c r="M95" s="135" t="s">
        <v>3</v>
      </c>
      <c r="N95" s="136" t="s">
        <v>42</v>
      </c>
      <c r="O95" s="137">
        <v>0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39" t="s">
        <v>135</v>
      </c>
      <c r="AT95" s="139" t="s">
        <v>130</v>
      </c>
      <c r="AU95" s="139" t="s">
        <v>77</v>
      </c>
      <c r="AY95" s="17" t="s">
        <v>129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135</v>
      </c>
      <c r="BK95" s="140">
        <f>ROUND(I95*H95,2)</f>
        <v>0</v>
      </c>
      <c r="BL95" s="17" t="s">
        <v>135</v>
      </c>
      <c r="BM95" s="139" t="s">
        <v>159</v>
      </c>
    </row>
    <row r="96" spans="1:65" s="2" customFormat="1" ht="117">
      <c r="A96" s="29"/>
      <c r="B96" s="30"/>
      <c r="C96" s="29"/>
      <c r="D96" s="141" t="s">
        <v>136</v>
      </c>
      <c r="E96" s="29"/>
      <c r="F96" s="142" t="s">
        <v>1533</v>
      </c>
      <c r="G96" s="29"/>
      <c r="H96" s="29"/>
      <c r="I96" s="29"/>
      <c r="J96" s="29"/>
      <c r="K96" s="29"/>
      <c r="L96" s="30"/>
      <c r="M96" s="143"/>
      <c r="N96" s="144"/>
      <c r="O96" s="51"/>
      <c r="P96" s="51"/>
      <c r="Q96" s="51"/>
      <c r="R96" s="51"/>
      <c r="S96" s="51"/>
      <c r="T96" s="52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7" t="s">
        <v>136</v>
      </c>
      <c r="AU96" s="17" t="s">
        <v>77</v>
      </c>
    </row>
    <row r="97" spans="1:65" s="2" customFormat="1" ht="16.5" customHeight="1">
      <c r="A97" s="29"/>
      <c r="B97" s="128"/>
      <c r="C97" s="129" t="s">
        <v>150</v>
      </c>
      <c r="D97" s="129" t="s">
        <v>130</v>
      </c>
      <c r="E97" s="130" t="s">
        <v>1534</v>
      </c>
      <c r="F97" s="131" t="s">
        <v>1535</v>
      </c>
      <c r="G97" s="132" t="s">
        <v>133</v>
      </c>
      <c r="H97" s="133">
        <v>20.16</v>
      </c>
      <c r="I97" s="134">
        <v>0</v>
      </c>
      <c r="J97" s="134">
        <f>ROUND(I97*H97,2)</f>
        <v>0</v>
      </c>
      <c r="K97" s="131" t="s">
        <v>134</v>
      </c>
      <c r="L97" s="30"/>
      <c r="M97" s="135" t="s">
        <v>3</v>
      </c>
      <c r="N97" s="136" t="s">
        <v>42</v>
      </c>
      <c r="O97" s="137">
        <v>0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39" t="s">
        <v>135</v>
      </c>
      <c r="AT97" s="139" t="s">
        <v>130</v>
      </c>
      <c r="AU97" s="139" t="s">
        <v>77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135</v>
      </c>
      <c r="BK97" s="140">
        <f>ROUND(I97*H97,2)</f>
        <v>0</v>
      </c>
      <c r="BL97" s="17" t="s">
        <v>135</v>
      </c>
      <c r="BM97" s="139" t="s">
        <v>163</v>
      </c>
    </row>
    <row r="98" spans="1:65" s="2" customFormat="1" ht="117">
      <c r="A98" s="29"/>
      <c r="B98" s="30"/>
      <c r="C98" s="29"/>
      <c r="D98" s="141" t="s">
        <v>136</v>
      </c>
      <c r="E98" s="29"/>
      <c r="F98" s="142" t="s">
        <v>1533</v>
      </c>
      <c r="G98" s="29"/>
      <c r="H98" s="29"/>
      <c r="I98" s="29"/>
      <c r="J98" s="29"/>
      <c r="K98" s="29"/>
      <c r="L98" s="30"/>
      <c r="M98" s="143"/>
      <c r="N98" s="144"/>
      <c r="O98" s="51"/>
      <c r="P98" s="51"/>
      <c r="Q98" s="51"/>
      <c r="R98" s="51"/>
      <c r="S98" s="51"/>
      <c r="T98" s="52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136</v>
      </c>
      <c r="AU98" s="17" t="s">
        <v>77</v>
      </c>
    </row>
    <row r="99" spans="1:65" s="2" customFormat="1" ht="16.5" customHeight="1">
      <c r="A99" s="29"/>
      <c r="B99" s="128"/>
      <c r="C99" s="129" t="s">
        <v>166</v>
      </c>
      <c r="D99" s="129" t="s">
        <v>130</v>
      </c>
      <c r="E99" s="130" t="s">
        <v>1536</v>
      </c>
      <c r="F99" s="131" t="s">
        <v>1537</v>
      </c>
      <c r="G99" s="132" t="s">
        <v>133</v>
      </c>
      <c r="H99" s="133">
        <v>20.16</v>
      </c>
      <c r="I99" s="134">
        <v>0</v>
      </c>
      <c r="J99" s="134">
        <f>ROUND(I99*H99,2)</f>
        <v>0</v>
      </c>
      <c r="K99" s="131" t="s">
        <v>134</v>
      </c>
      <c r="L99" s="30"/>
      <c r="M99" s="135" t="s">
        <v>3</v>
      </c>
      <c r="N99" s="136" t="s">
        <v>42</v>
      </c>
      <c r="O99" s="137">
        <v>0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39" t="s">
        <v>135</v>
      </c>
      <c r="AT99" s="139" t="s">
        <v>130</v>
      </c>
      <c r="AU99" s="139" t="s">
        <v>77</v>
      </c>
      <c r="AY99" s="17" t="s">
        <v>129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135</v>
      </c>
      <c r="BK99" s="140">
        <f>ROUND(I99*H99,2)</f>
        <v>0</v>
      </c>
      <c r="BL99" s="17" t="s">
        <v>135</v>
      </c>
      <c r="BM99" s="139" t="s">
        <v>169</v>
      </c>
    </row>
    <row r="100" spans="1:65" s="2" customFormat="1" ht="87.75">
      <c r="A100" s="29"/>
      <c r="B100" s="30"/>
      <c r="C100" s="29"/>
      <c r="D100" s="141" t="s">
        <v>136</v>
      </c>
      <c r="E100" s="29"/>
      <c r="F100" s="142" t="s">
        <v>1538</v>
      </c>
      <c r="G100" s="29"/>
      <c r="H100" s="29"/>
      <c r="I100" s="29"/>
      <c r="J100" s="29"/>
      <c r="K100" s="29"/>
      <c r="L100" s="30"/>
      <c r="M100" s="143"/>
      <c r="N100" s="144"/>
      <c r="O100" s="51"/>
      <c r="P100" s="51"/>
      <c r="Q100" s="51"/>
      <c r="R100" s="51"/>
      <c r="S100" s="51"/>
      <c r="T100" s="52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136</v>
      </c>
      <c r="AU100" s="17" t="s">
        <v>77</v>
      </c>
    </row>
    <row r="101" spans="1:65" s="2" customFormat="1" ht="16.5" customHeight="1">
      <c r="A101" s="29"/>
      <c r="B101" s="128"/>
      <c r="C101" s="129" t="s">
        <v>155</v>
      </c>
      <c r="D101" s="129" t="s">
        <v>130</v>
      </c>
      <c r="E101" s="130" t="s">
        <v>1539</v>
      </c>
      <c r="F101" s="131" t="s">
        <v>1540</v>
      </c>
      <c r="G101" s="132" t="s">
        <v>220</v>
      </c>
      <c r="H101" s="133">
        <v>72</v>
      </c>
      <c r="I101" s="134">
        <v>0</v>
      </c>
      <c r="J101" s="134">
        <f>ROUND(I101*H101,2)</f>
        <v>0</v>
      </c>
      <c r="K101" s="131" t="s">
        <v>134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175</v>
      </c>
    </row>
    <row r="102" spans="1:65" s="2" customFormat="1" ht="19.5">
      <c r="A102" s="29"/>
      <c r="B102" s="30"/>
      <c r="C102" s="29"/>
      <c r="D102" s="141" t="s">
        <v>136</v>
      </c>
      <c r="E102" s="29"/>
      <c r="F102" s="142" t="s">
        <v>491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2" customFormat="1" ht="16.5" customHeight="1">
      <c r="A103" s="29"/>
      <c r="B103" s="128"/>
      <c r="C103" s="129" t="s">
        <v>178</v>
      </c>
      <c r="D103" s="129" t="s">
        <v>130</v>
      </c>
      <c r="E103" s="130" t="s">
        <v>496</v>
      </c>
      <c r="F103" s="131" t="s">
        <v>497</v>
      </c>
      <c r="G103" s="132" t="s">
        <v>220</v>
      </c>
      <c r="H103" s="133">
        <v>72</v>
      </c>
      <c r="I103" s="134">
        <v>0</v>
      </c>
      <c r="J103" s="134">
        <f>ROUND(I103*H103,2)</f>
        <v>0</v>
      </c>
      <c r="K103" s="131" t="s">
        <v>134</v>
      </c>
      <c r="L103" s="30"/>
      <c r="M103" s="135" t="s">
        <v>3</v>
      </c>
      <c r="N103" s="136" t="s">
        <v>42</v>
      </c>
      <c r="O103" s="137">
        <v>0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39" t="s">
        <v>135</v>
      </c>
      <c r="AT103" s="139" t="s">
        <v>130</v>
      </c>
      <c r="AU103" s="139" t="s">
        <v>77</v>
      </c>
      <c r="AY103" s="17" t="s">
        <v>129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135</v>
      </c>
      <c r="BK103" s="140">
        <f>ROUND(I103*H103,2)</f>
        <v>0</v>
      </c>
      <c r="BL103" s="17" t="s">
        <v>135</v>
      </c>
      <c r="BM103" s="139" t="s">
        <v>181</v>
      </c>
    </row>
    <row r="104" spans="1:65" s="2" customFormat="1" ht="19.5">
      <c r="A104" s="29"/>
      <c r="B104" s="30"/>
      <c r="C104" s="29"/>
      <c r="D104" s="141" t="s">
        <v>136</v>
      </c>
      <c r="E104" s="29"/>
      <c r="F104" s="142" t="s">
        <v>498</v>
      </c>
      <c r="G104" s="29"/>
      <c r="H104" s="29"/>
      <c r="I104" s="29"/>
      <c r="J104" s="29"/>
      <c r="K104" s="29"/>
      <c r="L104" s="30"/>
      <c r="M104" s="143"/>
      <c r="N104" s="144"/>
      <c r="O104" s="51"/>
      <c r="P104" s="51"/>
      <c r="Q104" s="51"/>
      <c r="R104" s="51"/>
      <c r="S104" s="51"/>
      <c r="T104" s="52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136</v>
      </c>
      <c r="AU104" s="17" t="s">
        <v>77</v>
      </c>
    </row>
    <row r="105" spans="1:65" s="11" customFormat="1" ht="25.9" customHeight="1">
      <c r="B105" s="118"/>
      <c r="D105" s="119" t="s">
        <v>68</v>
      </c>
      <c r="E105" s="120" t="s">
        <v>79</v>
      </c>
      <c r="F105" s="120" t="s">
        <v>499</v>
      </c>
      <c r="J105" s="121">
        <f>BK105</f>
        <v>0</v>
      </c>
      <c r="L105" s="118"/>
      <c r="M105" s="122"/>
      <c r="N105" s="123"/>
      <c r="O105" s="123"/>
      <c r="P105" s="124">
        <f>SUM(P106:P107)</f>
        <v>0</v>
      </c>
      <c r="Q105" s="123"/>
      <c r="R105" s="124">
        <f>SUM(R106:R107)</f>
        <v>0</v>
      </c>
      <c r="S105" s="123"/>
      <c r="T105" s="125">
        <f>SUM(T106:T107)</f>
        <v>0</v>
      </c>
      <c r="AR105" s="119" t="s">
        <v>77</v>
      </c>
      <c r="AT105" s="126" t="s">
        <v>68</v>
      </c>
      <c r="AU105" s="126" t="s">
        <v>69</v>
      </c>
      <c r="AY105" s="119" t="s">
        <v>129</v>
      </c>
      <c r="BK105" s="127">
        <f>SUM(BK106:BK107)</f>
        <v>0</v>
      </c>
    </row>
    <row r="106" spans="1:65" s="2" customFormat="1" ht="16.5" customHeight="1">
      <c r="A106" s="29"/>
      <c r="B106" s="128"/>
      <c r="C106" s="129" t="s">
        <v>159</v>
      </c>
      <c r="D106" s="129" t="s">
        <v>130</v>
      </c>
      <c r="E106" s="130" t="s">
        <v>421</v>
      </c>
      <c r="F106" s="131" t="s">
        <v>422</v>
      </c>
      <c r="G106" s="132" t="s">
        <v>133</v>
      </c>
      <c r="H106" s="133">
        <v>3.0720000000000001</v>
      </c>
      <c r="I106" s="134">
        <v>0</v>
      </c>
      <c r="J106" s="134">
        <f>ROUND(I106*H106,2)</f>
        <v>0</v>
      </c>
      <c r="K106" s="131" t="s">
        <v>134</v>
      </c>
      <c r="L106" s="30"/>
      <c r="M106" s="135" t="s">
        <v>3</v>
      </c>
      <c r="N106" s="136" t="s">
        <v>42</v>
      </c>
      <c r="O106" s="137">
        <v>0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39" t="s">
        <v>135</v>
      </c>
      <c r="AT106" s="139" t="s">
        <v>130</v>
      </c>
      <c r="AU106" s="139" t="s">
        <v>77</v>
      </c>
      <c r="AY106" s="17" t="s">
        <v>129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135</v>
      </c>
      <c r="BK106" s="140">
        <f>ROUND(I106*H106,2)</f>
        <v>0</v>
      </c>
      <c r="BL106" s="17" t="s">
        <v>135</v>
      </c>
      <c r="BM106" s="139" t="s">
        <v>187</v>
      </c>
    </row>
    <row r="107" spans="1:65" s="2" customFormat="1" ht="136.5">
      <c r="A107" s="29"/>
      <c r="B107" s="30"/>
      <c r="C107" s="29"/>
      <c r="D107" s="141" t="s">
        <v>136</v>
      </c>
      <c r="E107" s="29"/>
      <c r="F107" s="142" t="s">
        <v>1541</v>
      </c>
      <c r="G107" s="29"/>
      <c r="H107" s="29"/>
      <c r="I107" s="29"/>
      <c r="J107" s="29"/>
      <c r="K107" s="29"/>
      <c r="L107" s="30"/>
      <c r="M107" s="143"/>
      <c r="N107" s="144"/>
      <c r="O107" s="51"/>
      <c r="P107" s="51"/>
      <c r="Q107" s="51"/>
      <c r="R107" s="51"/>
      <c r="S107" s="51"/>
      <c r="T107" s="52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136</v>
      </c>
      <c r="AU107" s="17" t="s">
        <v>77</v>
      </c>
    </row>
    <row r="108" spans="1:65" s="11" customFormat="1" ht="25.9" customHeight="1">
      <c r="B108" s="118"/>
      <c r="D108" s="119" t="s">
        <v>68</v>
      </c>
      <c r="E108" s="120" t="s">
        <v>605</v>
      </c>
      <c r="F108" s="120" t="s">
        <v>1442</v>
      </c>
      <c r="J108" s="121">
        <f>BK108</f>
        <v>0</v>
      </c>
      <c r="L108" s="118"/>
      <c r="M108" s="122"/>
      <c r="N108" s="123"/>
      <c r="O108" s="123"/>
      <c r="P108" s="124">
        <f>SUM(P109:P124)</f>
        <v>0</v>
      </c>
      <c r="Q108" s="123"/>
      <c r="R108" s="124">
        <f>SUM(R109:R124)</f>
        <v>0</v>
      </c>
      <c r="S108" s="123"/>
      <c r="T108" s="125">
        <f>SUM(T109:T124)</f>
        <v>0</v>
      </c>
      <c r="AR108" s="119" t="s">
        <v>77</v>
      </c>
      <c r="AT108" s="126" t="s">
        <v>68</v>
      </c>
      <c r="AU108" s="126" t="s">
        <v>69</v>
      </c>
      <c r="AY108" s="119" t="s">
        <v>129</v>
      </c>
      <c r="BK108" s="127">
        <f>SUM(BK109:BK124)</f>
        <v>0</v>
      </c>
    </row>
    <row r="109" spans="1:65" s="2" customFormat="1" ht="21.75" customHeight="1">
      <c r="A109" s="29"/>
      <c r="B109" s="128"/>
      <c r="C109" s="129" t="s">
        <v>190</v>
      </c>
      <c r="D109" s="129" t="s">
        <v>130</v>
      </c>
      <c r="E109" s="130" t="s">
        <v>1443</v>
      </c>
      <c r="F109" s="131" t="s">
        <v>1444</v>
      </c>
      <c r="G109" s="132" t="s">
        <v>174</v>
      </c>
      <c r="H109" s="133">
        <v>20</v>
      </c>
      <c r="I109" s="134">
        <v>0</v>
      </c>
      <c r="J109" s="134">
        <f>ROUND(I109*H109,2)</f>
        <v>0</v>
      </c>
      <c r="K109" s="131" t="s">
        <v>134</v>
      </c>
      <c r="L109" s="30"/>
      <c r="M109" s="135" t="s">
        <v>3</v>
      </c>
      <c r="N109" s="136" t="s">
        <v>42</v>
      </c>
      <c r="O109" s="137">
        <v>0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39" t="s">
        <v>135</v>
      </c>
      <c r="AT109" s="139" t="s">
        <v>130</v>
      </c>
      <c r="AU109" s="139" t="s">
        <v>77</v>
      </c>
      <c r="AY109" s="17" t="s">
        <v>129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135</v>
      </c>
      <c r="BK109" s="140">
        <f>ROUND(I109*H109,2)</f>
        <v>0</v>
      </c>
      <c r="BL109" s="17" t="s">
        <v>135</v>
      </c>
      <c r="BM109" s="139" t="s">
        <v>193</v>
      </c>
    </row>
    <row r="110" spans="1:65" s="2" customFormat="1" ht="19.5">
      <c r="A110" s="29"/>
      <c r="B110" s="30"/>
      <c r="C110" s="29"/>
      <c r="D110" s="141" t="s">
        <v>136</v>
      </c>
      <c r="E110" s="29"/>
      <c r="F110" s="142" t="s">
        <v>1445</v>
      </c>
      <c r="G110" s="29"/>
      <c r="H110" s="29"/>
      <c r="I110" s="29"/>
      <c r="J110" s="29"/>
      <c r="K110" s="29"/>
      <c r="L110" s="30"/>
      <c r="M110" s="143"/>
      <c r="N110" s="144"/>
      <c r="O110" s="51"/>
      <c r="P110" s="51"/>
      <c r="Q110" s="51"/>
      <c r="R110" s="51"/>
      <c r="S110" s="51"/>
      <c r="T110" s="52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136</v>
      </c>
      <c r="AU110" s="17" t="s">
        <v>77</v>
      </c>
    </row>
    <row r="111" spans="1:65" s="2" customFormat="1" ht="16.5" customHeight="1">
      <c r="A111" s="29"/>
      <c r="B111" s="128"/>
      <c r="C111" s="129" t="s">
        <v>163</v>
      </c>
      <c r="D111" s="129" t="s">
        <v>130</v>
      </c>
      <c r="E111" s="130" t="s">
        <v>1446</v>
      </c>
      <c r="F111" s="131" t="s">
        <v>1447</v>
      </c>
      <c r="G111" s="132" t="s">
        <v>174</v>
      </c>
      <c r="H111" s="133">
        <v>10</v>
      </c>
      <c r="I111" s="134">
        <v>0</v>
      </c>
      <c r="J111" s="134">
        <f>ROUND(I111*H111,2)</f>
        <v>0</v>
      </c>
      <c r="K111" s="131" t="s">
        <v>134</v>
      </c>
      <c r="L111" s="30"/>
      <c r="M111" s="135" t="s">
        <v>3</v>
      </c>
      <c r="N111" s="136" t="s">
        <v>42</v>
      </c>
      <c r="O111" s="137">
        <v>0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39" t="s">
        <v>135</v>
      </c>
      <c r="AT111" s="139" t="s">
        <v>130</v>
      </c>
      <c r="AU111" s="139" t="s">
        <v>77</v>
      </c>
      <c r="AY111" s="17" t="s">
        <v>129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135</v>
      </c>
      <c r="BK111" s="140">
        <f>ROUND(I111*H111,2)</f>
        <v>0</v>
      </c>
      <c r="BL111" s="17" t="s">
        <v>135</v>
      </c>
      <c r="BM111" s="139" t="s">
        <v>199</v>
      </c>
    </row>
    <row r="112" spans="1:65" s="2" customFormat="1" ht="39">
      <c r="A112" s="29"/>
      <c r="B112" s="30"/>
      <c r="C112" s="29"/>
      <c r="D112" s="141" t="s">
        <v>136</v>
      </c>
      <c r="E112" s="29"/>
      <c r="F112" s="142" t="s">
        <v>1448</v>
      </c>
      <c r="G112" s="29"/>
      <c r="H112" s="29"/>
      <c r="I112" s="29"/>
      <c r="J112" s="29"/>
      <c r="K112" s="29"/>
      <c r="L112" s="30"/>
      <c r="M112" s="143"/>
      <c r="N112" s="144"/>
      <c r="O112" s="51"/>
      <c r="P112" s="51"/>
      <c r="Q112" s="51"/>
      <c r="R112" s="51"/>
      <c r="S112" s="51"/>
      <c r="T112" s="52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136</v>
      </c>
      <c r="AU112" s="17" t="s">
        <v>77</v>
      </c>
    </row>
    <row r="113" spans="1:65" s="2" customFormat="1" ht="16.5" customHeight="1">
      <c r="A113" s="29"/>
      <c r="B113" s="128"/>
      <c r="C113" s="129" t="s">
        <v>201</v>
      </c>
      <c r="D113" s="129" t="s">
        <v>130</v>
      </c>
      <c r="E113" s="130" t="s">
        <v>1449</v>
      </c>
      <c r="F113" s="131" t="s">
        <v>1450</v>
      </c>
      <c r="G113" s="132" t="s">
        <v>154</v>
      </c>
      <c r="H113" s="133">
        <v>130</v>
      </c>
      <c r="I113" s="134">
        <v>0</v>
      </c>
      <c r="J113" s="134">
        <f>ROUND(I113*H113,2)</f>
        <v>0</v>
      </c>
      <c r="K113" s="131" t="s">
        <v>134</v>
      </c>
      <c r="L113" s="30"/>
      <c r="M113" s="135" t="s">
        <v>3</v>
      </c>
      <c r="N113" s="136" t="s">
        <v>42</v>
      </c>
      <c r="O113" s="137">
        <v>0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39" t="s">
        <v>135</v>
      </c>
      <c r="AT113" s="139" t="s">
        <v>130</v>
      </c>
      <c r="AU113" s="139" t="s">
        <v>77</v>
      </c>
      <c r="AY113" s="17" t="s">
        <v>129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7" t="s">
        <v>135</v>
      </c>
      <c r="BK113" s="140">
        <f>ROUND(I113*H113,2)</f>
        <v>0</v>
      </c>
      <c r="BL113" s="17" t="s">
        <v>135</v>
      </c>
      <c r="BM113" s="139" t="s">
        <v>204</v>
      </c>
    </row>
    <row r="114" spans="1:65" s="2" customFormat="1" ht="29.25">
      <c r="A114" s="29"/>
      <c r="B114" s="30"/>
      <c r="C114" s="29"/>
      <c r="D114" s="141" t="s">
        <v>136</v>
      </c>
      <c r="E114" s="29"/>
      <c r="F114" s="142" t="s">
        <v>1451</v>
      </c>
      <c r="G114" s="29"/>
      <c r="H114" s="29"/>
      <c r="I114" s="29"/>
      <c r="J114" s="29"/>
      <c r="K114" s="29"/>
      <c r="L114" s="30"/>
      <c r="M114" s="143"/>
      <c r="N114" s="144"/>
      <c r="O114" s="51"/>
      <c r="P114" s="51"/>
      <c r="Q114" s="51"/>
      <c r="R114" s="51"/>
      <c r="S114" s="51"/>
      <c r="T114" s="52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136</v>
      </c>
      <c r="AU114" s="17" t="s">
        <v>77</v>
      </c>
    </row>
    <row r="115" spans="1:65" s="2" customFormat="1" ht="16.5" customHeight="1">
      <c r="A115" s="29"/>
      <c r="B115" s="128"/>
      <c r="C115" s="129" t="s">
        <v>169</v>
      </c>
      <c r="D115" s="129" t="s">
        <v>130</v>
      </c>
      <c r="E115" s="130" t="s">
        <v>1452</v>
      </c>
      <c r="F115" s="131" t="s">
        <v>1453</v>
      </c>
      <c r="G115" s="132" t="s">
        <v>154</v>
      </c>
      <c r="H115" s="133">
        <v>90</v>
      </c>
      <c r="I115" s="134">
        <v>0</v>
      </c>
      <c r="J115" s="134">
        <f>ROUND(I115*H115,2)</f>
        <v>0</v>
      </c>
      <c r="K115" s="131" t="s">
        <v>134</v>
      </c>
      <c r="L115" s="30"/>
      <c r="M115" s="135" t="s">
        <v>3</v>
      </c>
      <c r="N115" s="136" t="s">
        <v>42</v>
      </c>
      <c r="O115" s="137">
        <v>0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39" t="s">
        <v>135</v>
      </c>
      <c r="AT115" s="139" t="s">
        <v>130</v>
      </c>
      <c r="AU115" s="139" t="s">
        <v>77</v>
      </c>
      <c r="AY115" s="17" t="s">
        <v>129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135</v>
      </c>
      <c r="BK115" s="140">
        <f>ROUND(I115*H115,2)</f>
        <v>0</v>
      </c>
      <c r="BL115" s="17" t="s">
        <v>135</v>
      </c>
      <c r="BM115" s="139" t="s">
        <v>208</v>
      </c>
    </row>
    <row r="116" spans="1:65" s="2" customFormat="1" ht="48.75">
      <c r="A116" s="29"/>
      <c r="B116" s="30"/>
      <c r="C116" s="29"/>
      <c r="D116" s="141" t="s">
        <v>136</v>
      </c>
      <c r="E116" s="29"/>
      <c r="F116" s="142" t="s">
        <v>1454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2" customFormat="1" ht="16.5" customHeight="1">
      <c r="A117" s="29"/>
      <c r="B117" s="128"/>
      <c r="C117" s="129" t="s">
        <v>9</v>
      </c>
      <c r="D117" s="129" t="s">
        <v>130</v>
      </c>
      <c r="E117" s="130" t="s">
        <v>1542</v>
      </c>
      <c r="F117" s="131" t="s">
        <v>1543</v>
      </c>
      <c r="G117" s="132" t="s">
        <v>154</v>
      </c>
      <c r="H117" s="133">
        <v>10</v>
      </c>
      <c r="I117" s="134">
        <v>0</v>
      </c>
      <c r="J117" s="134">
        <f>ROUND(I117*H117,2)</f>
        <v>0</v>
      </c>
      <c r="K117" s="131" t="s">
        <v>134</v>
      </c>
      <c r="L117" s="30"/>
      <c r="M117" s="135" t="s">
        <v>3</v>
      </c>
      <c r="N117" s="136" t="s">
        <v>42</v>
      </c>
      <c r="O117" s="137">
        <v>0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39" t="s">
        <v>135</v>
      </c>
      <c r="AT117" s="139" t="s">
        <v>130</v>
      </c>
      <c r="AU117" s="139" t="s">
        <v>77</v>
      </c>
      <c r="AY117" s="17" t="s">
        <v>129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135</v>
      </c>
      <c r="BK117" s="140">
        <f>ROUND(I117*H117,2)</f>
        <v>0</v>
      </c>
      <c r="BL117" s="17" t="s">
        <v>135</v>
      </c>
      <c r="BM117" s="139" t="s">
        <v>211</v>
      </c>
    </row>
    <row r="118" spans="1:65" s="2" customFormat="1" ht="29.25">
      <c r="A118" s="29"/>
      <c r="B118" s="30"/>
      <c r="C118" s="29"/>
      <c r="D118" s="141" t="s">
        <v>136</v>
      </c>
      <c r="E118" s="29"/>
      <c r="F118" s="142" t="s">
        <v>1463</v>
      </c>
      <c r="G118" s="29"/>
      <c r="H118" s="29"/>
      <c r="I118" s="29"/>
      <c r="J118" s="29"/>
      <c r="K118" s="29"/>
      <c r="L118" s="30"/>
      <c r="M118" s="143"/>
      <c r="N118" s="144"/>
      <c r="O118" s="51"/>
      <c r="P118" s="51"/>
      <c r="Q118" s="51"/>
      <c r="R118" s="51"/>
      <c r="S118" s="51"/>
      <c r="T118" s="52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7" t="s">
        <v>136</v>
      </c>
      <c r="AU118" s="17" t="s">
        <v>77</v>
      </c>
    </row>
    <row r="119" spans="1:65" s="2" customFormat="1" ht="16.5" customHeight="1">
      <c r="A119" s="29"/>
      <c r="B119" s="128"/>
      <c r="C119" s="129" t="s">
        <v>175</v>
      </c>
      <c r="D119" s="129" t="s">
        <v>130</v>
      </c>
      <c r="E119" s="130" t="s">
        <v>1458</v>
      </c>
      <c r="F119" s="131" t="s">
        <v>1459</v>
      </c>
      <c r="G119" s="132" t="s">
        <v>174</v>
      </c>
      <c r="H119" s="133">
        <v>10</v>
      </c>
      <c r="I119" s="134">
        <v>0</v>
      </c>
      <c r="J119" s="134">
        <f>ROUND(I119*H119,2)</f>
        <v>0</v>
      </c>
      <c r="K119" s="131" t="s">
        <v>134</v>
      </c>
      <c r="L119" s="30"/>
      <c r="M119" s="135" t="s">
        <v>3</v>
      </c>
      <c r="N119" s="136" t="s">
        <v>42</v>
      </c>
      <c r="O119" s="137">
        <v>0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39" t="s">
        <v>135</v>
      </c>
      <c r="AT119" s="139" t="s">
        <v>130</v>
      </c>
      <c r="AU119" s="139" t="s">
        <v>77</v>
      </c>
      <c r="AY119" s="17" t="s">
        <v>129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135</v>
      </c>
      <c r="BK119" s="140">
        <f>ROUND(I119*H119,2)</f>
        <v>0</v>
      </c>
      <c r="BL119" s="17" t="s">
        <v>135</v>
      </c>
      <c r="BM119" s="139" t="s">
        <v>215</v>
      </c>
    </row>
    <row r="120" spans="1:65" s="2" customFormat="1" ht="39">
      <c r="A120" s="29"/>
      <c r="B120" s="30"/>
      <c r="C120" s="29"/>
      <c r="D120" s="141" t="s">
        <v>136</v>
      </c>
      <c r="E120" s="29"/>
      <c r="F120" s="142" t="s">
        <v>1460</v>
      </c>
      <c r="G120" s="29"/>
      <c r="H120" s="29"/>
      <c r="I120" s="29"/>
      <c r="J120" s="29"/>
      <c r="K120" s="29"/>
      <c r="L120" s="30"/>
      <c r="M120" s="143"/>
      <c r="N120" s="144"/>
      <c r="O120" s="51"/>
      <c r="P120" s="51"/>
      <c r="Q120" s="51"/>
      <c r="R120" s="51"/>
      <c r="S120" s="51"/>
      <c r="T120" s="52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136</v>
      </c>
      <c r="AU120" s="17" t="s">
        <v>77</v>
      </c>
    </row>
    <row r="121" spans="1:65" s="2" customFormat="1" ht="21.75" customHeight="1">
      <c r="A121" s="29"/>
      <c r="B121" s="128"/>
      <c r="C121" s="129" t="s">
        <v>217</v>
      </c>
      <c r="D121" s="129" t="s">
        <v>130</v>
      </c>
      <c r="E121" s="130" t="s">
        <v>1461</v>
      </c>
      <c r="F121" s="131" t="s">
        <v>1462</v>
      </c>
      <c r="G121" s="132" t="s">
        <v>174</v>
      </c>
      <c r="H121" s="133">
        <v>6</v>
      </c>
      <c r="I121" s="134">
        <v>0</v>
      </c>
      <c r="J121" s="134">
        <f>ROUND(I121*H121,2)</f>
        <v>0</v>
      </c>
      <c r="K121" s="131" t="s">
        <v>134</v>
      </c>
      <c r="L121" s="30"/>
      <c r="M121" s="135" t="s">
        <v>3</v>
      </c>
      <c r="N121" s="136" t="s">
        <v>42</v>
      </c>
      <c r="O121" s="137">
        <v>0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39" t="s">
        <v>135</v>
      </c>
      <c r="AT121" s="139" t="s">
        <v>130</v>
      </c>
      <c r="AU121" s="139" t="s">
        <v>77</v>
      </c>
      <c r="AY121" s="17" t="s">
        <v>129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135</v>
      </c>
      <c r="BK121" s="140">
        <f>ROUND(I121*H121,2)</f>
        <v>0</v>
      </c>
      <c r="BL121" s="17" t="s">
        <v>135</v>
      </c>
      <c r="BM121" s="139" t="s">
        <v>221</v>
      </c>
    </row>
    <row r="122" spans="1:65" s="2" customFormat="1" ht="29.25">
      <c r="A122" s="29"/>
      <c r="B122" s="30"/>
      <c r="C122" s="29"/>
      <c r="D122" s="141" t="s">
        <v>136</v>
      </c>
      <c r="E122" s="29"/>
      <c r="F122" s="142" t="s">
        <v>1463</v>
      </c>
      <c r="G122" s="29"/>
      <c r="H122" s="29"/>
      <c r="I122" s="29"/>
      <c r="J122" s="29"/>
      <c r="K122" s="29"/>
      <c r="L122" s="30"/>
      <c r="M122" s="143"/>
      <c r="N122" s="144"/>
      <c r="O122" s="51"/>
      <c r="P122" s="51"/>
      <c r="Q122" s="51"/>
      <c r="R122" s="51"/>
      <c r="S122" s="51"/>
      <c r="T122" s="52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136</v>
      </c>
      <c r="AU122" s="17" t="s">
        <v>77</v>
      </c>
    </row>
    <row r="123" spans="1:65" s="2" customFormat="1" ht="16.5" customHeight="1">
      <c r="A123" s="29"/>
      <c r="B123" s="128"/>
      <c r="C123" s="129" t="s">
        <v>181</v>
      </c>
      <c r="D123" s="129" t="s">
        <v>130</v>
      </c>
      <c r="E123" s="130" t="s">
        <v>1464</v>
      </c>
      <c r="F123" s="131" t="s">
        <v>1465</v>
      </c>
      <c r="G123" s="132" t="s">
        <v>154</v>
      </c>
      <c r="H123" s="133">
        <v>130</v>
      </c>
      <c r="I123" s="134">
        <v>0</v>
      </c>
      <c r="J123" s="134">
        <f>ROUND(I123*H123,2)</f>
        <v>0</v>
      </c>
      <c r="K123" s="131" t="s">
        <v>134</v>
      </c>
      <c r="L123" s="30"/>
      <c r="M123" s="135" t="s">
        <v>3</v>
      </c>
      <c r="N123" s="136" t="s">
        <v>42</v>
      </c>
      <c r="O123" s="137">
        <v>0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39" t="s">
        <v>135</v>
      </c>
      <c r="AT123" s="139" t="s">
        <v>130</v>
      </c>
      <c r="AU123" s="139" t="s">
        <v>77</v>
      </c>
      <c r="AY123" s="17" t="s">
        <v>129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135</v>
      </c>
      <c r="BK123" s="140">
        <f>ROUND(I123*H123,2)</f>
        <v>0</v>
      </c>
      <c r="BL123" s="17" t="s">
        <v>135</v>
      </c>
      <c r="BM123" s="139" t="s">
        <v>226</v>
      </c>
    </row>
    <row r="124" spans="1:65" s="2" customFormat="1" ht="39">
      <c r="A124" s="29"/>
      <c r="B124" s="30"/>
      <c r="C124" s="29"/>
      <c r="D124" s="141" t="s">
        <v>136</v>
      </c>
      <c r="E124" s="29"/>
      <c r="F124" s="142" t="s">
        <v>1466</v>
      </c>
      <c r="G124" s="29"/>
      <c r="H124" s="29"/>
      <c r="I124" s="29"/>
      <c r="J124" s="29"/>
      <c r="K124" s="29"/>
      <c r="L124" s="30"/>
      <c r="M124" s="143"/>
      <c r="N124" s="144"/>
      <c r="O124" s="51"/>
      <c r="P124" s="51"/>
      <c r="Q124" s="51"/>
      <c r="R124" s="51"/>
      <c r="S124" s="51"/>
      <c r="T124" s="52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136</v>
      </c>
      <c r="AU124" s="17" t="s">
        <v>77</v>
      </c>
    </row>
    <row r="125" spans="1:65" s="11" customFormat="1" ht="25.9" customHeight="1">
      <c r="B125" s="118"/>
      <c r="D125" s="119" t="s">
        <v>68</v>
      </c>
      <c r="E125" s="120" t="s">
        <v>744</v>
      </c>
      <c r="F125" s="120" t="s">
        <v>1104</v>
      </c>
      <c r="J125" s="121">
        <f>BK125</f>
        <v>0</v>
      </c>
      <c r="L125" s="118"/>
      <c r="M125" s="122"/>
      <c r="N125" s="123"/>
      <c r="O125" s="123"/>
      <c r="P125" s="124">
        <f>SUM(P126:P179)</f>
        <v>0</v>
      </c>
      <c r="Q125" s="123"/>
      <c r="R125" s="124">
        <f>SUM(R126:R179)</f>
        <v>0</v>
      </c>
      <c r="S125" s="123"/>
      <c r="T125" s="125">
        <f>SUM(T126:T179)</f>
        <v>0</v>
      </c>
      <c r="AR125" s="119" t="s">
        <v>77</v>
      </c>
      <c r="AT125" s="126" t="s">
        <v>68</v>
      </c>
      <c r="AU125" s="126" t="s">
        <v>69</v>
      </c>
      <c r="AY125" s="119" t="s">
        <v>129</v>
      </c>
      <c r="BK125" s="127">
        <f>SUM(BK126:BK179)</f>
        <v>0</v>
      </c>
    </row>
    <row r="126" spans="1:65" s="2" customFormat="1" ht="16.5" customHeight="1">
      <c r="A126" s="29"/>
      <c r="B126" s="128"/>
      <c r="C126" s="129" t="s">
        <v>230</v>
      </c>
      <c r="D126" s="129" t="s">
        <v>130</v>
      </c>
      <c r="E126" s="130" t="s">
        <v>1544</v>
      </c>
      <c r="F126" s="131" t="s">
        <v>1545</v>
      </c>
      <c r="G126" s="132" t="s">
        <v>154</v>
      </c>
      <c r="H126" s="133">
        <v>12</v>
      </c>
      <c r="I126" s="134">
        <v>0</v>
      </c>
      <c r="J126" s="134">
        <f>ROUND(I126*H126,2)</f>
        <v>0</v>
      </c>
      <c r="K126" s="131" t="s">
        <v>134</v>
      </c>
      <c r="L126" s="30"/>
      <c r="M126" s="135" t="s">
        <v>3</v>
      </c>
      <c r="N126" s="136" t="s">
        <v>42</v>
      </c>
      <c r="O126" s="137">
        <v>0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39" t="s">
        <v>135</v>
      </c>
      <c r="AT126" s="139" t="s">
        <v>130</v>
      </c>
      <c r="AU126" s="139" t="s">
        <v>77</v>
      </c>
      <c r="AY126" s="17" t="s">
        <v>129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7" t="s">
        <v>135</v>
      </c>
      <c r="BK126" s="140">
        <f>ROUND(I126*H126,2)</f>
        <v>0</v>
      </c>
      <c r="BL126" s="17" t="s">
        <v>135</v>
      </c>
      <c r="BM126" s="139" t="s">
        <v>233</v>
      </c>
    </row>
    <row r="127" spans="1:65" s="2" customFormat="1" ht="29.25">
      <c r="A127" s="29"/>
      <c r="B127" s="30"/>
      <c r="C127" s="29"/>
      <c r="D127" s="141" t="s">
        <v>136</v>
      </c>
      <c r="E127" s="29"/>
      <c r="F127" s="142" t="s">
        <v>1546</v>
      </c>
      <c r="G127" s="29"/>
      <c r="H127" s="29"/>
      <c r="I127" s="29"/>
      <c r="J127" s="29"/>
      <c r="K127" s="29"/>
      <c r="L127" s="30"/>
      <c r="M127" s="143"/>
      <c r="N127" s="144"/>
      <c r="O127" s="51"/>
      <c r="P127" s="51"/>
      <c r="Q127" s="51"/>
      <c r="R127" s="51"/>
      <c r="S127" s="51"/>
      <c r="T127" s="52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136</v>
      </c>
      <c r="AU127" s="17" t="s">
        <v>77</v>
      </c>
    </row>
    <row r="128" spans="1:65" s="2" customFormat="1" ht="16.5" customHeight="1">
      <c r="A128" s="29"/>
      <c r="B128" s="128"/>
      <c r="C128" s="129" t="s">
        <v>187</v>
      </c>
      <c r="D128" s="129" t="s">
        <v>130</v>
      </c>
      <c r="E128" s="130" t="s">
        <v>1547</v>
      </c>
      <c r="F128" s="131" t="s">
        <v>1548</v>
      </c>
      <c r="G128" s="132" t="s">
        <v>154</v>
      </c>
      <c r="H128" s="133">
        <v>50</v>
      </c>
      <c r="I128" s="134">
        <v>0</v>
      </c>
      <c r="J128" s="134">
        <f>ROUND(I128*H128,2)</f>
        <v>0</v>
      </c>
      <c r="K128" s="131" t="s">
        <v>134</v>
      </c>
      <c r="L128" s="30"/>
      <c r="M128" s="135" t="s">
        <v>3</v>
      </c>
      <c r="N128" s="136" t="s">
        <v>42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9" t="s">
        <v>135</v>
      </c>
      <c r="AT128" s="139" t="s">
        <v>130</v>
      </c>
      <c r="AU128" s="139" t="s">
        <v>77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135</v>
      </c>
      <c r="BK128" s="140">
        <f>ROUND(I128*H128,2)</f>
        <v>0</v>
      </c>
      <c r="BL128" s="17" t="s">
        <v>135</v>
      </c>
      <c r="BM128" s="139" t="s">
        <v>239</v>
      </c>
    </row>
    <row r="129" spans="1:65" s="2" customFormat="1" ht="39">
      <c r="A129" s="29"/>
      <c r="B129" s="30"/>
      <c r="C129" s="29"/>
      <c r="D129" s="141" t="s">
        <v>136</v>
      </c>
      <c r="E129" s="29"/>
      <c r="F129" s="142" t="s">
        <v>1549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136</v>
      </c>
      <c r="AU129" s="17" t="s">
        <v>77</v>
      </c>
    </row>
    <row r="130" spans="1:65" s="2" customFormat="1" ht="16.5" customHeight="1">
      <c r="A130" s="29"/>
      <c r="B130" s="128"/>
      <c r="C130" s="129" t="s">
        <v>8</v>
      </c>
      <c r="D130" s="129" t="s">
        <v>130</v>
      </c>
      <c r="E130" s="130" t="s">
        <v>1550</v>
      </c>
      <c r="F130" s="131" t="s">
        <v>1551</v>
      </c>
      <c r="G130" s="132" t="s">
        <v>174</v>
      </c>
      <c r="H130" s="133">
        <v>12</v>
      </c>
      <c r="I130" s="134">
        <v>0</v>
      </c>
      <c r="J130" s="134">
        <f>ROUND(I130*H130,2)</f>
        <v>0</v>
      </c>
      <c r="K130" s="131" t="s">
        <v>134</v>
      </c>
      <c r="L130" s="30"/>
      <c r="M130" s="135" t="s">
        <v>3</v>
      </c>
      <c r="N130" s="136" t="s">
        <v>42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39" t="s">
        <v>135</v>
      </c>
      <c r="AT130" s="139" t="s">
        <v>130</v>
      </c>
      <c r="AU130" s="139" t="s">
        <v>77</v>
      </c>
      <c r="AY130" s="17" t="s">
        <v>129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135</v>
      </c>
      <c r="BK130" s="140">
        <f>ROUND(I130*H130,2)</f>
        <v>0</v>
      </c>
      <c r="BL130" s="17" t="s">
        <v>135</v>
      </c>
      <c r="BM130" s="139" t="s">
        <v>244</v>
      </c>
    </row>
    <row r="131" spans="1:65" s="2" customFormat="1" ht="29.25">
      <c r="A131" s="29"/>
      <c r="B131" s="30"/>
      <c r="C131" s="29"/>
      <c r="D131" s="141" t="s">
        <v>136</v>
      </c>
      <c r="E131" s="29"/>
      <c r="F131" s="142" t="s">
        <v>1552</v>
      </c>
      <c r="G131" s="29"/>
      <c r="H131" s="29"/>
      <c r="I131" s="29"/>
      <c r="J131" s="29"/>
      <c r="K131" s="29"/>
      <c r="L131" s="30"/>
      <c r="M131" s="143"/>
      <c r="N131" s="144"/>
      <c r="O131" s="51"/>
      <c r="P131" s="51"/>
      <c r="Q131" s="51"/>
      <c r="R131" s="51"/>
      <c r="S131" s="51"/>
      <c r="T131" s="52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136</v>
      </c>
      <c r="AU131" s="17" t="s">
        <v>77</v>
      </c>
    </row>
    <row r="132" spans="1:65" s="2" customFormat="1" ht="16.5" customHeight="1">
      <c r="A132" s="29"/>
      <c r="B132" s="128"/>
      <c r="C132" s="129" t="s">
        <v>193</v>
      </c>
      <c r="D132" s="129" t="s">
        <v>130</v>
      </c>
      <c r="E132" s="130" t="s">
        <v>1553</v>
      </c>
      <c r="F132" s="131" t="s">
        <v>1554</v>
      </c>
      <c r="G132" s="132" t="s">
        <v>174</v>
      </c>
      <c r="H132" s="133">
        <v>12</v>
      </c>
      <c r="I132" s="134">
        <v>0</v>
      </c>
      <c r="J132" s="134">
        <f>ROUND(I132*H132,2)</f>
        <v>0</v>
      </c>
      <c r="K132" s="131" t="s">
        <v>134</v>
      </c>
      <c r="L132" s="30"/>
      <c r="M132" s="135" t="s">
        <v>3</v>
      </c>
      <c r="N132" s="136" t="s">
        <v>42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39" t="s">
        <v>135</v>
      </c>
      <c r="AT132" s="139" t="s">
        <v>130</v>
      </c>
      <c r="AU132" s="139" t="s">
        <v>77</v>
      </c>
      <c r="AY132" s="17" t="s">
        <v>129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135</v>
      </c>
      <c r="BK132" s="140">
        <f>ROUND(I132*H132,2)</f>
        <v>0</v>
      </c>
      <c r="BL132" s="17" t="s">
        <v>135</v>
      </c>
      <c r="BM132" s="139" t="s">
        <v>250</v>
      </c>
    </row>
    <row r="133" spans="1:65" s="2" customFormat="1" ht="29.25">
      <c r="A133" s="29"/>
      <c r="B133" s="30"/>
      <c r="C133" s="29"/>
      <c r="D133" s="141" t="s">
        <v>136</v>
      </c>
      <c r="E133" s="29"/>
      <c r="F133" s="142" t="s">
        <v>1555</v>
      </c>
      <c r="G133" s="29"/>
      <c r="H133" s="29"/>
      <c r="I133" s="29"/>
      <c r="J133" s="29"/>
      <c r="K133" s="29"/>
      <c r="L133" s="30"/>
      <c r="M133" s="143"/>
      <c r="N133" s="144"/>
      <c r="O133" s="51"/>
      <c r="P133" s="51"/>
      <c r="Q133" s="51"/>
      <c r="R133" s="51"/>
      <c r="S133" s="51"/>
      <c r="T133" s="52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136</v>
      </c>
      <c r="AU133" s="17" t="s">
        <v>77</v>
      </c>
    </row>
    <row r="134" spans="1:65" s="2" customFormat="1" ht="16.5" customHeight="1">
      <c r="A134" s="29"/>
      <c r="B134" s="128"/>
      <c r="C134" s="129" t="s">
        <v>253</v>
      </c>
      <c r="D134" s="129" t="s">
        <v>130</v>
      </c>
      <c r="E134" s="130" t="s">
        <v>1556</v>
      </c>
      <c r="F134" s="131" t="s">
        <v>1557</v>
      </c>
      <c r="G134" s="132" t="s">
        <v>174</v>
      </c>
      <c r="H134" s="133">
        <v>4</v>
      </c>
      <c r="I134" s="134">
        <v>0</v>
      </c>
      <c r="J134" s="134">
        <f>ROUND(I134*H134,2)</f>
        <v>0</v>
      </c>
      <c r="K134" s="131" t="s">
        <v>134</v>
      </c>
      <c r="L134" s="30"/>
      <c r="M134" s="135" t="s">
        <v>3</v>
      </c>
      <c r="N134" s="136" t="s">
        <v>42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39" t="s">
        <v>135</v>
      </c>
      <c r="AT134" s="139" t="s">
        <v>130</v>
      </c>
      <c r="AU134" s="139" t="s">
        <v>77</v>
      </c>
      <c r="AY134" s="17" t="s">
        <v>129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7" t="s">
        <v>135</v>
      </c>
      <c r="BK134" s="140">
        <f>ROUND(I134*H134,2)</f>
        <v>0</v>
      </c>
      <c r="BL134" s="17" t="s">
        <v>135</v>
      </c>
      <c r="BM134" s="139" t="s">
        <v>256</v>
      </c>
    </row>
    <row r="135" spans="1:65" s="2" customFormat="1" ht="29.25">
      <c r="A135" s="29"/>
      <c r="B135" s="30"/>
      <c r="C135" s="29"/>
      <c r="D135" s="141" t="s">
        <v>136</v>
      </c>
      <c r="E135" s="29"/>
      <c r="F135" s="142" t="s">
        <v>1558</v>
      </c>
      <c r="G135" s="29"/>
      <c r="H135" s="29"/>
      <c r="I135" s="29"/>
      <c r="J135" s="29"/>
      <c r="K135" s="29"/>
      <c r="L135" s="30"/>
      <c r="M135" s="143"/>
      <c r="N135" s="144"/>
      <c r="O135" s="51"/>
      <c r="P135" s="51"/>
      <c r="Q135" s="51"/>
      <c r="R135" s="51"/>
      <c r="S135" s="51"/>
      <c r="T135" s="52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7" t="s">
        <v>136</v>
      </c>
      <c r="AU135" s="17" t="s">
        <v>77</v>
      </c>
    </row>
    <row r="136" spans="1:65" s="2" customFormat="1" ht="16.5" customHeight="1">
      <c r="A136" s="29"/>
      <c r="B136" s="128"/>
      <c r="C136" s="129" t="s">
        <v>199</v>
      </c>
      <c r="D136" s="129" t="s">
        <v>130</v>
      </c>
      <c r="E136" s="130" t="s">
        <v>1467</v>
      </c>
      <c r="F136" s="131" t="s">
        <v>1468</v>
      </c>
      <c r="G136" s="132" t="s">
        <v>1469</v>
      </c>
      <c r="H136" s="133">
        <v>120</v>
      </c>
      <c r="I136" s="134">
        <v>0</v>
      </c>
      <c r="J136" s="134">
        <f>ROUND(I136*H136,2)</f>
        <v>0</v>
      </c>
      <c r="K136" s="131" t="s">
        <v>134</v>
      </c>
      <c r="L136" s="30"/>
      <c r="M136" s="135" t="s">
        <v>3</v>
      </c>
      <c r="N136" s="136" t="s">
        <v>42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9" t="s">
        <v>135</v>
      </c>
      <c r="AT136" s="139" t="s">
        <v>130</v>
      </c>
      <c r="AU136" s="139" t="s">
        <v>77</v>
      </c>
      <c r="AY136" s="17" t="s">
        <v>129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135</v>
      </c>
      <c r="BK136" s="140">
        <f>ROUND(I136*H136,2)</f>
        <v>0</v>
      </c>
      <c r="BL136" s="17" t="s">
        <v>135</v>
      </c>
      <c r="BM136" s="139" t="s">
        <v>260</v>
      </c>
    </row>
    <row r="137" spans="1:65" s="2" customFormat="1" ht="48.75">
      <c r="A137" s="29"/>
      <c r="B137" s="30"/>
      <c r="C137" s="29"/>
      <c r="D137" s="141" t="s">
        <v>136</v>
      </c>
      <c r="E137" s="29"/>
      <c r="F137" s="142" t="s">
        <v>1470</v>
      </c>
      <c r="G137" s="29"/>
      <c r="H137" s="29"/>
      <c r="I137" s="29"/>
      <c r="J137" s="29"/>
      <c r="K137" s="29"/>
      <c r="L137" s="30"/>
      <c r="M137" s="143"/>
      <c r="N137" s="144"/>
      <c r="O137" s="51"/>
      <c r="P137" s="51"/>
      <c r="Q137" s="51"/>
      <c r="R137" s="51"/>
      <c r="S137" s="51"/>
      <c r="T137" s="5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136</v>
      </c>
      <c r="AU137" s="17" t="s">
        <v>77</v>
      </c>
    </row>
    <row r="138" spans="1:65" s="2" customFormat="1" ht="16.5" customHeight="1">
      <c r="A138" s="29"/>
      <c r="B138" s="128"/>
      <c r="C138" s="129" t="s">
        <v>262</v>
      </c>
      <c r="D138" s="129" t="s">
        <v>130</v>
      </c>
      <c r="E138" s="130" t="s">
        <v>1474</v>
      </c>
      <c r="F138" s="131" t="s">
        <v>1475</v>
      </c>
      <c r="G138" s="132" t="s">
        <v>154</v>
      </c>
      <c r="H138" s="133">
        <v>55</v>
      </c>
      <c r="I138" s="134">
        <v>0</v>
      </c>
      <c r="J138" s="134">
        <f>ROUND(I138*H138,2)</f>
        <v>0</v>
      </c>
      <c r="K138" s="131" t="s">
        <v>134</v>
      </c>
      <c r="L138" s="30"/>
      <c r="M138" s="135" t="s">
        <v>3</v>
      </c>
      <c r="N138" s="136" t="s">
        <v>42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9" t="s">
        <v>135</v>
      </c>
      <c r="AT138" s="139" t="s">
        <v>130</v>
      </c>
      <c r="AU138" s="139" t="s">
        <v>77</v>
      </c>
      <c r="AY138" s="17" t="s">
        <v>129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7" t="s">
        <v>135</v>
      </c>
      <c r="BK138" s="140">
        <f>ROUND(I138*H138,2)</f>
        <v>0</v>
      </c>
      <c r="BL138" s="17" t="s">
        <v>135</v>
      </c>
      <c r="BM138" s="139" t="s">
        <v>265</v>
      </c>
    </row>
    <row r="139" spans="1:65" s="2" customFormat="1" ht="29.25">
      <c r="A139" s="29"/>
      <c r="B139" s="30"/>
      <c r="C139" s="29"/>
      <c r="D139" s="141" t="s">
        <v>136</v>
      </c>
      <c r="E139" s="29"/>
      <c r="F139" s="142" t="s">
        <v>1473</v>
      </c>
      <c r="G139" s="29"/>
      <c r="H139" s="29"/>
      <c r="I139" s="29"/>
      <c r="J139" s="29"/>
      <c r="K139" s="29"/>
      <c r="L139" s="30"/>
      <c r="M139" s="143"/>
      <c r="N139" s="144"/>
      <c r="O139" s="51"/>
      <c r="P139" s="51"/>
      <c r="Q139" s="51"/>
      <c r="R139" s="51"/>
      <c r="S139" s="51"/>
      <c r="T139" s="52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136</v>
      </c>
      <c r="AU139" s="17" t="s">
        <v>77</v>
      </c>
    </row>
    <row r="140" spans="1:65" s="2" customFormat="1" ht="16.5" customHeight="1">
      <c r="A140" s="29"/>
      <c r="B140" s="128"/>
      <c r="C140" s="129" t="s">
        <v>204</v>
      </c>
      <c r="D140" s="129" t="s">
        <v>130</v>
      </c>
      <c r="E140" s="130" t="s">
        <v>1476</v>
      </c>
      <c r="F140" s="131" t="s">
        <v>1477</v>
      </c>
      <c r="G140" s="132" t="s">
        <v>154</v>
      </c>
      <c r="H140" s="133">
        <v>130</v>
      </c>
      <c r="I140" s="134">
        <v>0</v>
      </c>
      <c r="J140" s="134">
        <f>ROUND(I140*H140,2)</f>
        <v>0</v>
      </c>
      <c r="K140" s="131" t="s">
        <v>134</v>
      </c>
      <c r="L140" s="30"/>
      <c r="M140" s="135" t="s">
        <v>3</v>
      </c>
      <c r="N140" s="136" t="s">
        <v>42</v>
      </c>
      <c r="O140" s="137">
        <v>0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9" t="s">
        <v>135</v>
      </c>
      <c r="AT140" s="139" t="s">
        <v>130</v>
      </c>
      <c r="AU140" s="139" t="s">
        <v>77</v>
      </c>
      <c r="AY140" s="17" t="s">
        <v>129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135</v>
      </c>
      <c r="BK140" s="140">
        <f>ROUND(I140*H140,2)</f>
        <v>0</v>
      </c>
      <c r="BL140" s="17" t="s">
        <v>135</v>
      </c>
      <c r="BM140" s="139" t="s">
        <v>274</v>
      </c>
    </row>
    <row r="141" spans="1:65" s="2" customFormat="1" ht="29.25">
      <c r="A141" s="29"/>
      <c r="B141" s="30"/>
      <c r="C141" s="29"/>
      <c r="D141" s="141" t="s">
        <v>136</v>
      </c>
      <c r="E141" s="29"/>
      <c r="F141" s="142" t="s">
        <v>1473</v>
      </c>
      <c r="G141" s="29"/>
      <c r="H141" s="29"/>
      <c r="I141" s="29"/>
      <c r="J141" s="29"/>
      <c r="K141" s="29"/>
      <c r="L141" s="30"/>
      <c r="M141" s="143"/>
      <c r="N141" s="144"/>
      <c r="O141" s="51"/>
      <c r="P141" s="51"/>
      <c r="Q141" s="51"/>
      <c r="R141" s="51"/>
      <c r="S141" s="51"/>
      <c r="T141" s="5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7" t="s">
        <v>136</v>
      </c>
      <c r="AU141" s="17" t="s">
        <v>77</v>
      </c>
    </row>
    <row r="142" spans="1:65" s="2" customFormat="1" ht="16.5" customHeight="1">
      <c r="A142" s="29"/>
      <c r="B142" s="128"/>
      <c r="C142" s="129" t="s">
        <v>277</v>
      </c>
      <c r="D142" s="129" t="s">
        <v>130</v>
      </c>
      <c r="E142" s="130" t="s">
        <v>1481</v>
      </c>
      <c r="F142" s="131" t="s">
        <v>1482</v>
      </c>
      <c r="G142" s="132" t="s">
        <v>174</v>
      </c>
      <c r="H142" s="133">
        <v>12</v>
      </c>
      <c r="I142" s="134">
        <v>0</v>
      </c>
      <c r="J142" s="134">
        <f>ROUND(I142*H142,2)</f>
        <v>0</v>
      </c>
      <c r="K142" s="131" t="s">
        <v>134</v>
      </c>
      <c r="L142" s="30"/>
      <c r="M142" s="135" t="s">
        <v>3</v>
      </c>
      <c r="N142" s="136" t="s">
        <v>42</v>
      </c>
      <c r="O142" s="137">
        <v>0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9" t="s">
        <v>135</v>
      </c>
      <c r="AT142" s="139" t="s">
        <v>130</v>
      </c>
      <c r="AU142" s="139" t="s">
        <v>77</v>
      </c>
      <c r="AY142" s="17" t="s">
        <v>129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135</v>
      </c>
      <c r="BK142" s="140">
        <f>ROUND(I142*H142,2)</f>
        <v>0</v>
      </c>
      <c r="BL142" s="17" t="s">
        <v>135</v>
      </c>
      <c r="BM142" s="139" t="s">
        <v>280</v>
      </c>
    </row>
    <row r="143" spans="1:65" s="2" customFormat="1" ht="29.25">
      <c r="A143" s="29"/>
      <c r="B143" s="30"/>
      <c r="C143" s="29"/>
      <c r="D143" s="141" t="s">
        <v>136</v>
      </c>
      <c r="E143" s="29"/>
      <c r="F143" s="142" t="s">
        <v>1480</v>
      </c>
      <c r="G143" s="29"/>
      <c r="H143" s="29"/>
      <c r="I143" s="29"/>
      <c r="J143" s="29"/>
      <c r="K143" s="29"/>
      <c r="L143" s="30"/>
      <c r="M143" s="143"/>
      <c r="N143" s="144"/>
      <c r="O143" s="51"/>
      <c r="P143" s="51"/>
      <c r="Q143" s="51"/>
      <c r="R143" s="51"/>
      <c r="S143" s="51"/>
      <c r="T143" s="5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7" t="s">
        <v>136</v>
      </c>
      <c r="AU143" s="17" t="s">
        <v>77</v>
      </c>
    </row>
    <row r="144" spans="1:65" s="2" customFormat="1" ht="21.75" customHeight="1">
      <c r="A144" s="29"/>
      <c r="B144" s="128"/>
      <c r="C144" s="129" t="s">
        <v>208</v>
      </c>
      <c r="D144" s="129" t="s">
        <v>130</v>
      </c>
      <c r="E144" s="130" t="s">
        <v>1483</v>
      </c>
      <c r="F144" s="131" t="s">
        <v>1484</v>
      </c>
      <c r="G144" s="132" t="s">
        <v>174</v>
      </c>
      <c r="H144" s="133">
        <v>8</v>
      </c>
      <c r="I144" s="134">
        <v>0</v>
      </c>
      <c r="J144" s="134">
        <f>ROUND(I144*H144,2)</f>
        <v>0</v>
      </c>
      <c r="K144" s="131" t="s">
        <v>134</v>
      </c>
      <c r="L144" s="30"/>
      <c r="M144" s="135" t="s">
        <v>3</v>
      </c>
      <c r="N144" s="136" t="s">
        <v>42</v>
      </c>
      <c r="O144" s="137">
        <v>0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39" t="s">
        <v>135</v>
      </c>
      <c r="AT144" s="139" t="s">
        <v>130</v>
      </c>
      <c r="AU144" s="139" t="s">
        <v>77</v>
      </c>
      <c r="AY144" s="17" t="s">
        <v>129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7" t="s">
        <v>135</v>
      </c>
      <c r="BK144" s="140">
        <f>ROUND(I144*H144,2)</f>
        <v>0</v>
      </c>
      <c r="BL144" s="17" t="s">
        <v>135</v>
      </c>
      <c r="BM144" s="139" t="s">
        <v>284</v>
      </c>
    </row>
    <row r="145" spans="1:65" s="2" customFormat="1" ht="29.25">
      <c r="A145" s="29"/>
      <c r="B145" s="30"/>
      <c r="C145" s="29"/>
      <c r="D145" s="141" t="s">
        <v>136</v>
      </c>
      <c r="E145" s="29"/>
      <c r="F145" s="142" t="s">
        <v>1480</v>
      </c>
      <c r="G145" s="29"/>
      <c r="H145" s="29"/>
      <c r="I145" s="29"/>
      <c r="J145" s="29"/>
      <c r="K145" s="29"/>
      <c r="L145" s="30"/>
      <c r="M145" s="143"/>
      <c r="N145" s="144"/>
      <c r="O145" s="51"/>
      <c r="P145" s="51"/>
      <c r="Q145" s="51"/>
      <c r="R145" s="51"/>
      <c r="S145" s="51"/>
      <c r="T145" s="5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136</v>
      </c>
      <c r="AU145" s="17" t="s">
        <v>77</v>
      </c>
    </row>
    <row r="146" spans="1:65" s="2" customFormat="1" ht="16.5" customHeight="1">
      <c r="A146" s="29"/>
      <c r="B146" s="128"/>
      <c r="C146" s="129" t="s">
        <v>286</v>
      </c>
      <c r="D146" s="129" t="s">
        <v>130</v>
      </c>
      <c r="E146" s="130" t="s">
        <v>1485</v>
      </c>
      <c r="F146" s="131" t="s">
        <v>1486</v>
      </c>
      <c r="G146" s="132" t="s">
        <v>154</v>
      </c>
      <c r="H146" s="133">
        <v>130</v>
      </c>
      <c r="I146" s="134">
        <v>0</v>
      </c>
      <c r="J146" s="134">
        <f>ROUND(I146*H146,2)</f>
        <v>0</v>
      </c>
      <c r="K146" s="131" t="s">
        <v>134</v>
      </c>
      <c r="L146" s="30"/>
      <c r="M146" s="135" t="s">
        <v>3</v>
      </c>
      <c r="N146" s="136" t="s">
        <v>42</v>
      </c>
      <c r="O146" s="137">
        <v>0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135</v>
      </c>
      <c r="AT146" s="139" t="s">
        <v>130</v>
      </c>
      <c r="AU146" s="139" t="s">
        <v>77</v>
      </c>
      <c r="AY146" s="17" t="s">
        <v>129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135</v>
      </c>
      <c r="BK146" s="140">
        <f>ROUND(I146*H146,2)</f>
        <v>0</v>
      </c>
      <c r="BL146" s="17" t="s">
        <v>135</v>
      </c>
      <c r="BM146" s="139" t="s">
        <v>289</v>
      </c>
    </row>
    <row r="147" spans="1:65" s="2" customFormat="1" ht="29.25">
      <c r="A147" s="29"/>
      <c r="B147" s="30"/>
      <c r="C147" s="29"/>
      <c r="D147" s="141" t="s">
        <v>136</v>
      </c>
      <c r="E147" s="29"/>
      <c r="F147" s="142" t="s">
        <v>1487</v>
      </c>
      <c r="G147" s="29"/>
      <c r="H147" s="29"/>
      <c r="I147" s="29"/>
      <c r="J147" s="29"/>
      <c r="K147" s="29"/>
      <c r="L147" s="30"/>
      <c r="M147" s="143"/>
      <c r="N147" s="144"/>
      <c r="O147" s="51"/>
      <c r="P147" s="51"/>
      <c r="Q147" s="51"/>
      <c r="R147" s="51"/>
      <c r="S147" s="51"/>
      <c r="T147" s="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136</v>
      </c>
      <c r="AU147" s="17" t="s">
        <v>77</v>
      </c>
    </row>
    <row r="148" spans="1:65" s="2" customFormat="1" ht="16.5" customHeight="1">
      <c r="A148" s="29"/>
      <c r="B148" s="128"/>
      <c r="C148" s="129" t="s">
        <v>211</v>
      </c>
      <c r="D148" s="129" t="s">
        <v>130</v>
      </c>
      <c r="E148" s="130" t="s">
        <v>1488</v>
      </c>
      <c r="F148" s="131" t="s">
        <v>1489</v>
      </c>
      <c r="G148" s="132" t="s">
        <v>174</v>
      </c>
      <c r="H148" s="133">
        <v>10</v>
      </c>
      <c r="I148" s="134">
        <v>0</v>
      </c>
      <c r="J148" s="134">
        <f>ROUND(I148*H148,2)</f>
        <v>0</v>
      </c>
      <c r="K148" s="131" t="s">
        <v>134</v>
      </c>
      <c r="L148" s="30"/>
      <c r="M148" s="135" t="s">
        <v>3</v>
      </c>
      <c r="N148" s="136" t="s">
        <v>42</v>
      </c>
      <c r="O148" s="137">
        <v>0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293</v>
      </c>
    </row>
    <row r="149" spans="1:65" s="2" customFormat="1" ht="29.25">
      <c r="A149" s="29"/>
      <c r="B149" s="30"/>
      <c r="C149" s="29"/>
      <c r="D149" s="141" t="s">
        <v>136</v>
      </c>
      <c r="E149" s="29"/>
      <c r="F149" s="142" t="s">
        <v>1490</v>
      </c>
      <c r="G149" s="29"/>
      <c r="H149" s="29"/>
      <c r="I149" s="29"/>
      <c r="J149" s="29"/>
      <c r="K149" s="29"/>
      <c r="L149" s="30"/>
      <c r="M149" s="143"/>
      <c r="N149" s="144"/>
      <c r="O149" s="51"/>
      <c r="P149" s="51"/>
      <c r="Q149" s="51"/>
      <c r="R149" s="51"/>
      <c r="S149" s="51"/>
      <c r="T149" s="5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136</v>
      </c>
      <c r="AU149" s="17" t="s">
        <v>77</v>
      </c>
    </row>
    <row r="150" spans="1:65" s="2" customFormat="1" ht="16.5" customHeight="1">
      <c r="A150" s="29"/>
      <c r="B150" s="128"/>
      <c r="C150" s="129" t="s">
        <v>582</v>
      </c>
      <c r="D150" s="129" t="s">
        <v>130</v>
      </c>
      <c r="E150" s="130" t="s">
        <v>1559</v>
      </c>
      <c r="F150" s="131" t="s">
        <v>1560</v>
      </c>
      <c r="G150" s="132" t="s">
        <v>174</v>
      </c>
      <c r="H150" s="133">
        <v>4</v>
      </c>
      <c r="I150" s="134">
        <v>0</v>
      </c>
      <c r="J150" s="134">
        <f>ROUND(I150*H150,2)</f>
        <v>0</v>
      </c>
      <c r="K150" s="131" t="s">
        <v>134</v>
      </c>
      <c r="L150" s="30"/>
      <c r="M150" s="135" t="s">
        <v>3</v>
      </c>
      <c r="N150" s="136" t="s">
        <v>42</v>
      </c>
      <c r="O150" s="137">
        <v>0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9" t="s">
        <v>135</v>
      </c>
      <c r="AT150" s="139" t="s">
        <v>130</v>
      </c>
      <c r="AU150" s="139" t="s">
        <v>77</v>
      </c>
      <c r="AY150" s="17" t="s">
        <v>129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135</v>
      </c>
      <c r="BK150" s="140">
        <f>ROUND(I150*H150,2)</f>
        <v>0</v>
      </c>
      <c r="BL150" s="17" t="s">
        <v>135</v>
      </c>
      <c r="BM150" s="139" t="s">
        <v>585</v>
      </c>
    </row>
    <row r="151" spans="1:65" s="2" customFormat="1" ht="39">
      <c r="A151" s="29"/>
      <c r="B151" s="30"/>
      <c r="C151" s="29"/>
      <c r="D151" s="141" t="s">
        <v>136</v>
      </c>
      <c r="E151" s="29"/>
      <c r="F151" s="142" t="s">
        <v>1561</v>
      </c>
      <c r="G151" s="29"/>
      <c r="H151" s="29"/>
      <c r="I151" s="29"/>
      <c r="J151" s="29"/>
      <c r="K151" s="29"/>
      <c r="L151" s="30"/>
      <c r="M151" s="143"/>
      <c r="N151" s="144"/>
      <c r="O151" s="51"/>
      <c r="P151" s="51"/>
      <c r="Q151" s="51"/>
      <c r="R151" s="51"/>
      <c r="S151" s="51"/>
      <c r="T151" s="52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7" t="s">
        <v>136</v>
      </c>
      <c r="AU151" s="17" t="s">
        <v>77</v>
      </c>
    </row>
    <row r="152" spans="1:65" s="2" customFormat="1" ht="16.5" customHeight="1">
      <c r="A152" s="29"/>
      <c r="B152" s="128"/>
      <c r="C152" s="129" t="s">
        <v>215</v>
      </c>
      <c r="D152" s="129" t="s">
        <v>130</v>
      </c>
      <c r="E152" s="130" t="s">
        <v>1562</v>
      </c>
      <c r="F152" s="131" t="s">
        <v>1563</v>
      </c>
      <c r="G152" s="132" t="s">
        <v>174</v>
      </c>
      <c r="H152" s="133">
        <v>1</v>
      </c>
      <c r="I152" s="134">
        <v>0</v>
      </c>
      <c r="J152" s="134">
        <f>ROUND(I152*H152,2)</f>
        <v>0</v>
      </c>
      <c r="K152" s="131" t="s">
        <v>134</v>
      </c>
      <c r="L152" s="30"/>
      <c r="M152" s="135" t="s">
        <v>3</v>
      </c>
      <c r="N152" s="136" t="s">
        <v>42</v>
      </c>
      <c r="O152" s="137">
        <v>0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9" t="s">
        <v>135</v>
      </c>
      <c r="AT152" s="139" t="s">
        <v>130</v>
      </c>
      <c r="AU152" s="139" t="s">
        <v>77</v>
      </c>
      <c r="AY152" s="17" t="s">
        <v>129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135</v>
      </c>
      <c r="BK152" s="140">
        <f>ROUND(I152*H152,2)</f>
        <v>0</v>
      </c>
      <c r="BL152" s="17" t="s">
        <v>135</v>
      </c>
      <c r="BM152" s="139" t="s">
        <v>589</v>
      </c>
    </row>
    <row r="153" spans="1:65" s="2" customFormat="1" ht="29.25">
      <c r="A153" s="29"/>
      <c r="B153" s="30"/>
      <c r="C153" s="29"/>
      <c r="D153" s="141" t="s">
        <v>136</v>
      </c>
      <c r="E153" s="29"/>
      <c r="F153" s="142" t="s">
        <v>1564</v>
      </c>
      <c r="G153" s="29"/>
      <c r="H153" s="29"/>
      <c r="I153" s="29"/>
      <c r="J153" s="29"/>
      <c r="K153" s="29"/>
      <c r="L153" s="30"/>
      <c r="M153" s="143"/>
      <c r="N153" s="144"/>
      <c r="O153" s="51"/>
      <c r="P153" s="51"/>
      <c r="Q153" s="51"/>
      <c r="R153" s="51"/>
      <c r="S153" s="51"/>
      <c r="T153" s="5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136</v>
      </c>
      <c r="AU153" s="17" t="s">
        <v>77</v>
      </c>
    </row>
    <row r="154" spans="1:65" s="2" customFormat="1" ht="16.5" customHeight="1">
      <c r="A154" s="29"/>
      <c r="B154" s="128"/>
      <c r="C154" s="129" t="s">
        <v>592</v>
      </c>
      <c r="D154" s="129" t="s">
        <v>130</v>
      </c>
      <c r="E154" s="130" t="s">
        <v>1565</v>
      </c>
      <c r="F154" s="131" t="s">
        <v>1566</v>
      </c>
      <c r="G154" s="132" t="s">
        <v>174</v>
      </c>
      <c r="H154" s="133">
        <v>4</v>
      </c>
      <c r="I154" s="134">
        <v>0</v>
      </c>
      <c r="J154" s="134">
        <f>ROUND(I154*H154,2)</f>
        <v>0</v>
      </c>
      <c r="K154" s="131" t="s">
        <v>134</v>
      </c>
      <c r="L154" s="30"/>
      <c r="M154" s="135" t="s">
        <v>3</v>
      </c>
      <c r="N154" s="136" t="s">
        <v>42</v>
      </c>
      <c r="O154" s="137">
        <v>0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9" t="s">
        <v>135</v>
      </c>
      <c r="AT154" s="139" t="s">
        <v>130</v>
      </c>
      <c r="AU154" s="139" t="s">
        <v>77</v>
      </c>
      <c r="AY154" s="17" t="s">
        <v>129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7" t="s">
        <v>135</v>
      </c>
      <c r="BK154" s="140">
        <f>ROUND(I154*H154,2)</f>
        <v>0</v>
      </c>
      <c r="BL154" s="17" t="s">
        <v>135</v>
      </c>
      <c r="BM154" s="139" t="s">
        <v>595</v>
      </c>
    </row>
    <row r="155" spans="1:65" s="2" customFormat="1" ht="29.25">
      <c r="A155" s="29"/>
      <c r="B155" s="30"/>
      <c r="C155" s="29"/>
      <c r="D155" s="141" t="s">
        <v>136</v>
      </c>
      <c r="E155" s="29"/>
      <c r="F155" s="142" t="s">
        <v>1564</v>
      </c>
      <c r="G155" s="29"/>
      <c r="H155" s="29"/>
      <c r="I155" s="29"/>
      <c r="J155" s="29"/>
      <c r="K155" s="29"/>
      <c r="L155" s="30"/>
      <c r="M155" s="143"/>
      <c r="N155" s="144"/>
      <c r="O155" s="51"/>
      <c r="P155" s="51"/>
      <c r="Q155" s="51"/>
      <c r="R155" s="51"/>
      <c r="S155" s="51"/>
      <c r="T155" s="52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7" t="s">
        <v>136</v>
      </c>
      <c r="AU155" s="17" t="s">
        <v>77</v>
      </c>
    </row>
    <row r="156" spans="1:65" s="2" customFormat="1" ht="16.5" customHeight="1">
      <c r="A156" s="29"/>
      <c r="B156" s="128"/>
      <c r="C156" s="129" t="s">
        <v>221</v>
      </c>
      <c r="D156" s="129" t="s">
        <v>130</v>
      </c>
      <c r="E156" s="130" t="s">
        <v>1567</v>
      </c>
      <c r="F156" s="131" t="s">
        <v>1568</v>
      </c>
      <c r="G156" s="132" t="s">
        <v>174</v>
      </c>
      <c r="H156" s="133">
        <v>4</v>
      </c>
      <c r="I156" s="134">
        <v>0</v>
      </c>
      <c r="J156" s="134">
        <f>ROUND(I156*H156,2)</f>
        <v>0</v>
      </c>
      <c r="K156" s="131" t="s">
        <v>134</v>
      </c>
      <c r="L156" s="30"/>
      <c r="M156" s="135" t="s">
        <v>3</v>
      </c>
      <c r="N156" s="136" t="s">
        <v>42</v>
      </c>
      <c r="O156" s="137">
        <v>0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9" t="s">
        <v>135</v>
      </c>
      <c r="AT156" s="139" t="s">
        <v>130</v>
      </c>
      <c r="AU156" s="139" t="s">
        <v>77</v>
      </c>
      <c r="AY156" s="17" t="s">
        <v>129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7" t="s">
        <v>135</v>
      </c>
      <c r="BK156" s="140">
        <f>ROUND(I156*H156,2)</f>
        <v>0</v>
      </c>
      <c r="BL156" s="17" t="s">
        <v>135</v>
      </c>
      <c r="BM156" s="139" t="s">
        <v>599</v>
      </c>
    </row>
    <row r="157" spans="1:65" s="2" customFormat="1" ht="29.25">
      <c r="A157" s="29"/>
      <c r="B157" s="30"/>
      <c r="C157" s="29"/>
      <c r="D157" s="141" t="s">
        <v>136</v>
      </c>
      <c r="E157" s="29"/>
      <c r="F157" s="142" t="s">
        <v>1569</v>
      </c>
      <c r="G157" s="29"/>
      <c r="H157" s="29"/>
      <c r="I157" s="29"/>
      <c r="J157" s="29"/>
      <c r="K157" s="29"/>
      <c r="L157" s="30"/>
      <c r="M157" s="143"/>
      <c r="N157" s="144"/>
      <c r="O157" s="51"/>
      <c r="P157" s="51"/>
      <c r="Q157" s="51"/>
      <c r="R157" s="51"/>
      <c r="S157" s="51"/>
      <c r="T157" s="52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7" t="s">
        <v>136</v>
      </c>
      <c r="AU157" s="17" t="s">
        <v>77</v>
      </c>
    </row>
    <row r="158" spans="1:65" s="2" customFormat="1" ht="21.75" customHeight="1">
      <c r="A158" s="29"/>
      <c r="B158" s="128"/>
      <c r="C158" s="129" t="s">
        <v>602</v>
      </c>
      <c r="D158" s="129" t="s">
        <v>130</v>
      </c>
      <c r="E158" s="130" t="s">
        <v>1570</v>
      </c>
      <c r="F158" s="131" t="s">
        <v>1571</v>
      </c>
      <c r="G158" s="132" t="s">
        <v>174</v>
      </c>
      <c r="H158" s="133">
        <v>2</v>
      </c>
      <c r="I158" s="134">
        <v>0</v>
      </c>
      <c r="J158" s="134">
        <f>ROUND(I158*H158,2)</f>
        <v>0</v>
      </c>
      <c r="K158" s="131" t="s">
        <v>134</v>
      </c>
      <c r="L158" s="30"/>
      <c r="M158" s="135" t="s">
        <v>3</v>
      </c>
      <c r="N158" s="136" t="s">
        <v>42</v>
      </c>
      <c r="O158" s="137">
        <v>0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9" t="s">
        <v>135</v>
      </c>
      <c r="AT158" s="139" t="s">
        <v>130</v>
      </c>
      <c r="AU158" s="139" t="s">
        <v>77</v>
      </c>
      <c r="AY158" s="17" t="s">
        <v>129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135</v>
      </c>
      <c r="BK158" s="140">
        <f>ROUND(I158*H158,2)</f>
        <v>0</v>
      </c>
      <c r="BL158" s="17" t="s">
        <v>135</v>
      </c>
      <c r="BM158" s="139" t="s">
        <v>605</v>
      </c>
    </row>
    <row r="159" spans="1:65" s="2" customFormat="1" ht="29.25">
      <c r="A159" s="29"/>
      <c r="B159" s="30"/>
      <c r="C159" s="29"/>
      <c r="D159" s="141" t="s">
        <v>136</v>
      </c>
      <c r="E159" s="29"/>
      <c r="F159" s="142" t="s">
        <v>1569</v>
      </c>
      <c r="G159" s="29"/>
      <c r="H159" s="29"/>
      <c r="I159" s="29"/>
      <c r="J159" s="29"/>
      <c r="K159" s="29"/>
      <c r="L159" s="30"/>
      <c r="M159" s="143"/>
      <c r="N159" s="144"/>
      <c r="O159" s="51"/>
      <c r="P159" s="51"/>
      <c r="Q159" s="51"/>
      <c r="R159" s="51"/>
      <c r="S159" s="51"/>
      <c r="T159" s="5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136</v>
      </c>
      <c r="AU159" s="17" t="s">
        <v>77</v>
      </c>
    </row>
    <row r="160" spans="1:65" s="2" customFormat="1" ht="16.5" customHeight="1">
      <c r="A160" s="29"/>
      <c r="B160" s="128"/>
      <c r="C160" s="129" t="s">
        <v>226</v>
      </c>
      <c r="D160" s="129" t="s">
        <v>130</v>
      </c>
      <c r="E160" s="130" t="s">
        <v>1572</v>
      </c>
      <c r="F160" s="131" t="s">
        <v>1573</v>
      </c>
      <c r="G160" s="132" t="s">
        <v>174</v>
      </c>
      <c r="H160" s="133">
        <v>5</v>
      </c>
      <c r="I160" s="134">
        <v>0</v>
      </c>
      <c r="J160" s="134">
        <f>ROUND(I160*H160,2)</f>
        <v>0</v>
      </c>
      <c r="K160" s="131" t="s">
        <v>134</v>
      </c>
      <c r="L160" s="30"/>
      <c r="M160" s="135" t="s">
        <v>3</v>
      </c>
      <c r="N160" s="136" t="s">
        <v>42</v>
      </c>
      <c r="O160" s="137">
        <v>0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9" t="s">
        <v>135</v>
      </c>
      <c r="AT160" s="139" t="s">
        <v>130</v>
      </c>
      <c r="AU160" s="139" t="s">
        <v>77</v>
      </c>
      <c r="AY160" s="17" t="s">
        <v>129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7" t="s">
        <v>135</v>
      </c>
      <c r="BK160" s="140">
        <f>ROUND(I160*H160,2)</f>
        <v>0</v>
      </c>
      <c r="BL160" s="17" t="s">
        <v>135</v>
      </c>
      <c r="BM160" s="139" t="s">
        <v>606</v>
      </c>
    </row>
    <row r="161" spans="1:65" s="2" customFormat="1" ht="39">
      <c r="A161" s="29"/>
      <c r="B161" s="30"/>
      <c r="C161" s="29"/>
      <c r="D161" s="141" t="s">
        <v>136</v>
      </c>
      <c r="E161" s="29"/>
      <c r="F161" s="142" t="s">
        <v>1499</v>
      </c>
      <c r="G161" s="29"/>
      <c r="H161" s="29"/>
      <c r="I161" s="29"/>
      <c r="J161" s="29"/>
      <c r="K161" s="29"/>
      <c r="L161" s="30"/>
      <c r="M161" s="143"/>
      <c r="N161" s="144"/>
      <c r="O161" s="51"/>
      <c r="P161" s="51"/>
      <c r="Q161" s="51"/>
      <c r="R161" s="51"/>
      <c r="S161" s="51"/>
      <c r="T161" s="5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7" t="s">
        <v>136</v>
      </c>
      <c r="AU161" s="17" t="s">
        <v>77</v>
      </c>
    </row>
    <row r="162" spans="1:65" s="2" customFormat="1" ht="16.5" customHeight="1">
      <c r="A162" s="29"/>
      <c r="B162" s="128"/>
      <c r="C162" s="129" t="s">
        <v>741</v>
      </c>
      <c r="D162" s="129" t="s">
        <v>130</v>
      </c>
      <c r="E162" s="130" t="s">
        <v>1574</v>
      </c>
      <c r="F162" s="131" t="s">
        <v>1575</v>
      </c>
      <c r="G162" s="132" t="s">
        <v>174</v>
      </c>
      <c r="H162" s="133">
        <v>5</v>
      </c>
      <c r="I162" s="134">
        <v>0</v>
      </c>
      <c r="J162" s="134">
        <f>ROUND(I162*H162,2)</f>
        <v>0</v>
      </c>
      <c r="K162" s="131" t="s">
        <v>134</v>
      </c>
      <c r="L162" s="30"/>
      <c r="M162" s="135" t="s">
        <v>3</v>
      </c>
      <c r="N162" s="136" t="s">
        <v>42</v>
      </c>
      <c r="O162" s="137">
        <v>0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9" t="s">
        <v>135</v>
      </c>
      <c r="AT162" s="139" t="s">
        <v>130</v>
      </c>
      <c r="AU162" s="139" t="s">
        <v>77</v>
      </c>
      <c r="AY162" s="17" t="s">
        <v>129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135</v>
      </c>
      <c r="BK162" s="140">
        <f>ROUND(I162*H162,2)</f>
        <v>0</v>
      </c>
      <c r="BL162" s="17" t="s">
        <v>135</v>
      </c>
      <c r="BM162" s="139" t="s">
        <v>744</v>
      </c>
    </row>
    <row r="163" spans="1:65" s="2" customFormat="1" ht="39">
      <c r="A163" s="29"/>
      <c r="B163" s="30"/>
      <c r="C163" s="29"/>
      <c r="D163" s="141" t="s">
        <v>136</v>
      </c>
      <c r="E163" s="29"/>
      <c r="F163" s="142" t="s">
        <v>1499</v>
      </c>
      <c r="G163" s="29"/>
      <c r="H163" s="29"/>
      <c r="I163" s="29"/>
      <c r="J163" s="29"/>
      <c r="K163" s="29"/>
      <c r="L163" s="30"/>
      <c r="M163" s="143"/>
      <c r="N163" s="144"/>
      <c r="O163" s="51"/>
      <c r="P163" s="51"/>
      <c r="Q163" s="51"/>
      <c r="R163" s="51"/>
      <c r="S163" s="51"/>
      <c r="T163" s="52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136</v>
      </c>
      <c r="AU163" s="17" t="s">
        <v>77</v>
      </c>
    </row>
    <row r="164" spans="1:65" s="2" customFormat="1" ht="16.5" customHeight="1">
      <c r="A164" s="29"/>
      <c r="B164" s="128"/>
      <c r="C164" s="129" t="s">
        <v>233</v>
      </c>
      <c r="D164" s="129" t="s">
        <v>130</v>
      </c>
      <c r="E164" s="130" t="s">
        <v>1576</v>
      </c>
      <c r="F164" s="131" t="s">
        <v>1577</v>
      </c>
      <c r="G164" s="132" t="s">
        <v>174</v>
      </c>
      <c r="H164" s="133">
        <v>5</v>
      </c>
      <c r="I164" s="134">
        <v>0</v>
      </c>
      <c r="J164" s="134">
        <f>ROUND(I164*H164,2)</f>
        <v>0</v>
      </c>
      <c r="K164" s="131" t="s">
        <v>134</v>
      </c>
      <c r="L164" s="30"/>
      <c r="M164" s="135" t="s">
        <v>3</v>
      </c>
      <c r="N164" s="136" t="s">
        <v>42</v>
      </c>
      <c r="O164" s="137">
        <v>0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9" t="s">
        <v>135</v>
      </c>
      <c r="AT164" s="139" t="s">
        <v>130</v>
      </c>
      <c r="AU164" s="139" t="s">
        <v>77</v>
      </c>
      <c r="AY164" s="17" t="s">
        <v>129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7" t="s">
        <v>135</v>
      </c>
      <c r="BK164" s="140">
        <f>ROUND(I164*H164,2)</f>
        <v>0</v>
      </c>
      <c r="BL164" s="17" t="s">
        <v>135</v>
      </c>
      <c r="BM164" s="139" t="s">
        <v>749</v>
      </c>
    </row>
    <row r="165" spans="1:65" s="2" customFormat="1" ht="39">
      <c r="A165" s="29"/>
      <c r="B165" s="30"/>
      <c r="C165" s="29"/>
      <c r="D165" s="141" t="s">
        <v>136</v>
      </c>
      <c r="E165" s="29"/>
      <c r="F165" s="142" t="s">
        <v>1499</v>
      </c>
      <c r="G165" s="29"/>
      <c r="H165" s="29"/>
      <c r="I165" s="29"/>
      <c r="J165" s="29"/>
      <c r="K165" s="29"/>
      <c r="L165" s="30"/>
      <c r="M165" s="143"/>
      <c r="N165" s="144"/>
      <c r="O165" s="51"/>
      <c r="P165" s="51"/>
      <c r="Q165" s="51"/>
      <c r="R165" s="51"/>
      <c r="S165" s="51"/>
      <c r="T165" s="5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7" t="s">
        <v>136</v>
      </c>
      <c r="AU165" s="17" t="s">
        <v>77</v>
      </c>
    </row>
    <row r="166" spans="1:65" s="2" customFormat="1" ht="24.2" customHeight="1">
      <c r="A166" s="29"/>
      <c r="B166" s="128"/>
      <c r="C166" s="129" t="s">
        <v>752</v>
      </c>
      <c r="D166" s="129" t="s">
        <v>130</v>
      </c>
      <c r="E166" s="130" t="s">
        <v>1506</v>
      </c>
      <c r="F166" s="131" t="s">
        <v>1507</v>
      </c>
      <c r="G166" s="132" t="s">
        <v>174</v>
      </c>
      <c r="H166" s="133">
        <v>1</v>
      </c>
      <c r="I166" s="134">
        <v>0</v>
      </c>
      <c r="J166" s="134">
        <f>ROUND(I166*H166,2)</f>
        <v>0</v>
      </c>
      <c r="K166" s="131" t="s">
        <v>134</v>
      </c>
      <c r="L166" s="30"/>
      <c r="M166" s="135" t="s">
        <v>3</v>
      </c>
      <c r="N166" s="136" t="s">
        <v>42</v>
      </c>
      <c r="O166" s="137">
        <v>0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9" t="s">
        <v>135</v>
      </c>
      <c r="AT166" s="139" t="s">
        <v>130</v>
      </c>
      <c r="AU166" s="139" t="s">
        <v>77</v>
      </c>
      <c r="AY166" s="17" t="s">
        <v>129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7" t="s">
        <v>135</v>
      </c>
      <c r="BK166" s="140">
        <f>ROUND(I166*H166,2)</f>
        <v>0</v>
      </c>
      <c r="BL166" s="17" t="s">
        <v>135</v>
      </c>
      <c r="BM166" s="139" t="s">
        <v>753</v>
      </c>
    </row>
    <row r="167" spans="1:65" s="2" customFormat="1" ht="39">
      <c r="A167" s="29"/>
      <c r="B167" s="30"/>
      <c r="C167" s="29"/>
      <c r="D167" s="141" t="s">
        <v>136</v>
      </c>
      <c r="E167" s="29"/>
      <c r="F167" s="142" t="s">
        <v>1508</v>
      </c>
      <c r="G167" s="29"/>
      <c r="H167" s="29"/>
      <c r="I167" s="29"/>
      <c r="J167" s="29"/>
      <c r="K167" s="29"/>
      <c r="L167" s="30"/>
      <c r="M167" s="143"/>
      <c r="N167" s="144"/>
      <c r="O167" s="51"/>
      <c r="P167" s="51"/>
      <c r="Q167" s="51"/>
      <c r="R167" s="51"/>
      <c r="S167" s="51"/>
      <c r="T167" s="5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7" t="s">
        <v>136</v>
      </c>
      <c r="AU167" s="17" t="s">
        <v>77</v>
      </c>
    </row>
    <row r="168" spans="1:65" s="2" customFormat="1" ht="16.5" customHeight="1">
      <c r="A168" s="29"/>
      <c r="B168" s="128"/>
      <c r="C168" s="129" t="s">
        <v>239</v>
      </c>
      <c r="D168" s="129" t="s">
        <v>130</v>
      </c>
      <c r="E168" s="130" t="s">
        <v>1509</v>
      </c>
      <c r="F168" s="131" t="s">
        <v>1510</v>
      </c>
      <c r="G168" s="132" t="s">
        <v>174</v>
      </c>
      <c r="H168" s="133">
        <v>1</v>
      </c>
      <c r="I168" s="134">
        <v>0</v>
      </c>
      <c r="J168" s="134">
        <f>ROUND(I168*H168,2)</f>
        <v>0</v>
      </c>
      <c r="K168" s="131" t="s">
        <v>134</v>
      </c>
      <c r="L168" s="30"/>
      <c r="M168" s="135" t="s">
        <v>3</v>
      </c>
      <c r="N168" s="136" t="s">
        <v>42</v>
      </c>
      <c r="O168" s="137">
        <v>0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9" t="s">
        <v>135</v>
      </c>
      <c r="AT168" s="139" t="s">
        <v>130</v>
      </c>
      <c r="AU168" s="139" t="s">
        <v>77</v>
      </c>
      <c r="AY168" s="17" t="s">
        <v>129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135</v>
      </c>
      <c r="BK168" s="140">
        <f>ROUND(I168*H168,2)</f>
        <v>0</v>
      </c>
      <c r="BL168" s="17" t="s">
        <v>135</v>
      </c>
      <c r="BM168" s="139" t="s">
        <v>758</v>
      </c>
    </row>
    <row r="169" spans="1:65" s="2" customFormat="1" ht="29.25">
      <c r="A169" s="29"/>
      <c r="B169" s="30"/>
      <c r="C169" s="29"/>
      <c r="D169" s="141" t="s">
        <v>136</v>
      </c>
      <c r="E169" s="29"/>
      <c r="F169" s="142" t="s">
        <v>1511</v>
      </c>
      <c r="G169" s="29"/>
      <c r="H169" s="29"/>
      <c r="I169" s="29"/>
      <c r="J169" s="29"/>
      <c r="K169" s="29"/>
      <c r="L169" s="30"/>
      <c r="M169" s="143"/>
      <c r="N169" s="144"/>
      <c r="O169" s="51"/>
      <c r="P169" s="51"/>
      <c r="Q169" s="51"/>
      <c r="R169" s="51"/>
      <c r="S169" s="51"/>
      <c r="T169" s="5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7" t="s">
        <v>136</v>
      </c>
      <c r="AU169" s="17" t="s">
        <v>77</v>
      </c>
    </row>
    <row r="170" spans="1:65" s="2" customFormat="1" ht="16.5" customHeight="1">
      <c r="A170" s="29"/>
      <c r="B170" s="128"/>
      <c r="C170" s="129" t="s">
        <v>762</v>
      </c>
      <c r="D170" s="129" t="s">
        <v>130</v>
      </c>
      <c r="E170" s="130" t="s">
        <v>1512</v>
      </c>
      <c r="F170" s="131" t="s">
        <v>1513</v>
      </c>
      <c r="G170" s="132" t="s">
        <v>1514</v>
      </c>
      <c r="H170" s="133">
        <v>32</v>
      </c>
      <c r="I170" s="134">
        <v>0</v>
      </c>
      <c r="J170" s="134">
        <f>ROUND(I170*H170,2)</f>
        <v>0</v>
      </c>
      <c r="K170" s="131" t="s">
        <v>134</v>
      </c>
      <c r="L170" s="30"/>
      <c r="M170" s="135" t="s">
        <v>3</v>
      </c>
      <c r="N170" s="136" t="s">
        <v>42</v>
      </c>
      <c r="O170" s="137">
        <v>0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39" t="s">
        <v>135</v>
      </c>
      <c r="AT170" s="139" t="s">
        <v>130</v>
      </c>
      <c r="AU170" s="139" t="s">
        <v>77</v>
      </c>
      <c r="AY170" s="17" t="s">
        <v>129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7" t="s">
        <v>135</v>
      </c>
      <c r="BK170" s="140">
        <f>ROUND(I170*H170,2)</f>
        <v>0</v>
      </c>
      <c r="BL170" s="17" t="s">
        <v>135</v>
      </c>
      <c r="BM170" s="139" t="s">
        <v>763</v>
      </c>
    </row>
    <row r="171" spans="1:65" s="2" customFormat="1" ht="29.25">
      <c r="A171" s="29"/>
      <c r="B171" s="30"/>
      <c r="C171" s="29"/>
      <c r="D171" s="141" t="s">
        <v>136</v>
      </c>
      <c r="E171" s="29"/>
      <c r="F171" s="142" t="s">
        <v>1515</v>
      </c>
      <c r="G171" s="29"/>
      <c r="H171" s="29"/>
      <c r="I171" s="29"/>
      <c r="J171" s="29"/>
      <c r="K171" s="29"/>
      <c r="L171" s="30"/>
      <c r="M171" s="143"/>
      <c r="N171" s="144"/>
      <c r="O171" s="51"/>
      <c r="P171" s="51"/>
      <c r="Q171" s="51"/>
      <c r="R171" s="51"/>
      <c r="S171" s="51"/>
      <c r="T171" s="5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7" t="s">
        <v>136</v>
      </c>
      <c r="AU171" s="17" t="s">
        <v>77</v>
      </c>
    </row>
    <row r="172" spans="1:65" s="2" customFormat="1" ht="16.5" customHeight="1">
      <c r="A172" s="29"/>
      <c r="B172" s="128"/>
      <c r="C172" s="129" t="s">
        <v>244</v>
      </c>
      <c r="D172" s="129" t="s">
        <v>130</v>
      </c>
      <c r="E172" s="130" t="s">
        <v>1516</v>
      </c>
      <c r="F172" s="131" t="s">
        <v>1517</v>
      </c>
      <c r="G172" s="132" t="s">
        <v>1514</v>
      </c>
      <c r="H172" s="133">
        <v>8</v>
      </c>
      <c r="I172" s="134">
        <v>0</v>
      </c>
      <c r="J172" s="134">
        <f>ROUND(I172*H172,2)</f>
        <v>0</v>
      </c>
      <c r="K172" s="131" t="s">
        <v>134</v>
      </c>
      <c r="L172" s="30"/>
      <c r="M172" s="135" t="s">
        <v>3</v>
      </c>
      <c r="N172" s="136" t="s">
        <v>42</v>
      </c>
      <c r="O172" s="137">
        <v>0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9" t="s">
        <v>135</v>
      </c>
      <c r="AT172" s="139" t="s">
        <v>130</v>
      </c>
      <c r="AU172" s="139" t="s">
        <v>77</v>
      </c>
      <c r="AY172" s="17" t="s">
        <v>129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135</v>
      </c>
      <c r="BK172" s="140">
        <f>ROUND(I172*H172,2)</f>
        <v>0</v>
      </c>
      <c r="BL172" s="17" t="s">
        <v>135</v>
      </c>
      <c r="BM172" s="139" t="s">
        <v>768</v>
      </c>
    </row>
    <row r="173" spans="1:65" s="2" customFormat="1" ht="29.25">
      <c r="A173" s="29"/>
      <c r="B173" s="30"/>
      <c r="C173" s="29"/>
      <c r="D173" s="141" t="s">
        <v>136</v>
      </c>
      <c r="E173" s="29"/>
      <c r="F173" s="142" t="s">
        <v>1518</v>
      </c>
      <c r="G173" s="29"/>
      <c r="H173" s="29"/>
      <c r="I173" s="29"/>
      <c r="J173" s="29"/>
      <c r="K173" s="29"/>
      <c r="L173" s="30"/>
      <c r="M173" s="143"/>
      <c r="N173" s="144"/>
      <c r="O173" s="51"/>
      <c r="P173" s="51"/>
      <c r="Q173" s="51"/>
      <c r="R173" s="51"/>
      <c r="S173" s="51"/>
      <c r="T173" s="5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136</v>
      </c>
      <c r="AU173" s="17" t="s">
        <v>77</v>
      </c>
    </row>
    <row r="174" spans="1:65" s="2" customFormat="1" ht="16.5" customHeight="1">
      <c r="A174" s="29"/>
      <c r="B174" s="128"/>
      <c r="C174" s="129" t="s">
        <v>771</v>
      </c>
      <c r="D174" s="129" t="s">
        <v>130</v>
      </c>
      <c r="E174" s="130" t="s">
        <v>1519</v>
      </c>
      <c r="F174" s="131" t="s">
        <v>1520</v>
      </c>
      <c r="G174" s="132" t="s">
        <v>1514</v>
      </c>
      <c r="H174" s="133">
        <v>4</v>
      </c>
      <c r="I174" s="134">
        <v>0</v>
      </c>
      <c r="J174" s="134">
        <f>ROUND(I174*H174,2)</f>
        <v>0</v>
      </c>
      <c r="K174" s="131" t="s">
        <v>134</v>
      </c>
      <c r="L174" s="30"/>
      <c r="M174" s="135" t="s">
        <v>3</v>
      </c>
      <c r="N174" s="136" t="s">
        <v>42</v>
      </c>
      <c r="O174" s="137">
        <v>0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39" t="s">
        <v>135</v>
      </c>
      <c r="AT174" s="139" t="s">
        <v>130</v>
      </c>
      <c r="AU174" s="139" t="s">
        <v>77</v>
      </c>
      <c r="AY174" s="17" t="s">
        <v>129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7" t="s">
        <v>135</v>
      </c>
      <c r="BK174" s="140">
        <f>ROUND(I174*H174,2)</f>
        <v>0</v>
      </c>
      <c r="BL174" s="17" t="s">
        <v>135</v>
      </c>
      <c r="BM174" s="139" t="s">
        <v>774</v>
      </c>
    </row>
    <row r="175" spans="1:65" s="2" customFormat="1" ht="29.25">
      <c r="A175" s="29"/>
      <c r="B175" s="30"/>
      <c r="C175" s="29"/>
      <c r="D175" s="141" t="s">
        <v>136</v>
      </c>
      <c r="E175" s="29"/>
      <c r="F175" s="142" t="s">
        <v>1521</v>
      </c>
      <c r="G175" s="29"/>
      <c r="H175" s="29"/>
      <c r="I175" s="29"/>
      <c r="J175" s="29"/>
      <c r="K175" s="29"/>
      <c r="L175" s="30"/>
      <c r="M175" s="143"/>
      <c r="N175" s="144"/>
      <c r="O175" s="51"/>
      <c r="P175" s="51"/>
      <c r="Q175" s="51"/>
      <c r="R175" s="51"/>
      <c r="S175" s="51"/>
      <c r="T175" s="52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7" t="s">
        <v>136</v>
      </c>
      <c r="AU175" s="17" t="s">
        <v>77</v>
      </c>
    </row>
    <row r="176" spans="1:65" s="2" customFormat="1" ht="16.5" customHeight="1">
      <c r="A176" s="29"/>
      <c r="B176" s="128"/>
      <c r="C176" s="129" t="s">
        <v>250</v>
      </c>
      <c r="D176" s="129" t="s">
        <v>130</v>
      </c>
      <c r="E176" s="130" t="s">
        <v>1522</v>
      </c>
      <c r="F176" s="131" t="s">
        <v>1523</v>
      </c>
      <c r="G176" s="132" t="s">
        <v>1514</v>
      </c>
      <c r="H176" s="133">
        <v>8</v>
      </c>
      <c r="I176" s="134">
        <v>0</v>
      </c>
      <c r="J176" s="134">
        <f>ROUND(I176*H176,2)</f>
        <v>0</v>
      </c>
      <c r="K176" s="131" t="s">
        <v>134</v>
      </c>
      <c r="L176" s="30"/>
      <c r="M176" s="135" t="s">
        <v>3</v>
      </c>
      <c r="N176" s="136" t="s">
        <v>42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39" t="s">
        <v>135</v>
      </c>
      <c r="AT176" s="139" t="s">
        <v>130</v>
      </c>
      <c r="AU176" s="139" t="s">
        <v>77</v>
      </c>
      <c r="AY176" s="17" t="s">
        <v>129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135</v>
      </c>
      <c r="BK176" s="140">
        <f>ROUND(I176*H176,2)</f>
        <v>0</v>
      </c>
      <c r="BL176" s="17" t="s">
        <v>135</v>
      </c>
      <c r="BM176" s="139" t="s">
        <v>780</v>
      </c>
    </row>
    <row r="177" spans="1:65" s="2" customFormat="1" ht="29.25">
      <c r="A177" s="29"/>
      <c r="B177" s="30"/>
      <c r="C177" s="29"/>
      <c r="D177" s="141" t="s">
        <v>136</v>
      </c>
      <c r="E177" s="29"/>
      <c r="F177" s="142" t="s">
        <v>1524</v>
      </c>
      <c r="G177" s="29"/>
      <c r="H177" s="29"/>
      <c r="I177" s="29"/>
      <c r="J177" s="29"/>
      <c r="K177" s="29"/>
      <c r="L177" s="30"/>
      <c r="M177" s="143"/>
      <c r="N177" s="144"/>
      <c r="O177" s="51"/>
      <c r="P177" s="51"/>
      <c r="Q177" s="51"/>
      <c r="R177" s="51"/>
      <c r="S177" s="51"/>
      <c r="T177" s="5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7" t="s">
        <v>136</v>
      </c>
      <c r="AU177" s="17" t="s">
        <v>77</v>
      </c>
    </row>
    <row r="178" spans="1:65" s="2" customFormat="1" ht="16.5" customHeight="1">
      <c r="A178" s="29"/>
      <c r="B178" s="128"/>
      <c r="C178" s="129" t="s">
        <v>782</v>
      </c>
      <c r="D178" s="129" t="s">
        <v>130</v>
      </c>
      <c r="E178" s="130" t="s">
        <v>1578</v>
      </c>
      <c r="F178" s="131" t="s">
        <v>1579</v>
      </c>
      <c r="G178" s="132" t="s">
        <v>174</v>
      </c>
      <c r="H178" s="133">
        <v>16</v>
      </c>
      <c r="I178" s="134">
        <v>0</v>
      </c>
      <c r="J178" s="134">
        <f>ROUND(I178*H178,2)</f>
        <v>0</v>
      </c>
      <c r="K178" s="131" t="s">
        <v>134</v>
      </c>
      <c r="L178" s="30"/>
      <c r="M178" s="135" t="s">
        <v>3</v>
      </c>
      <c r="N178" s="136" t="s">
        <v>42</v>
      </c>
      <c r="O178" s="137">
        <v>0</v>
      </c>
      <c r="P178" s="137">
        <f>O178*H178</f>
        <v>0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39" t="s">
        <v>135</v>
      </c>
      <c r="AT178" s="139" t="s">
        <v>130</v>
      </c>
      <c r="AU178" s="139" t="s">
        <v>77</v>
      </c>
      <c r="AY178" s="17" t="s">
        <v>129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7" t="s">
        <v>135</v>
      </c>
      <c r="BK178" s="140">
        <f>ROUND(I178*H178,2)</f>
        <v>0</v>
      </c>
      <c r="BL178" s="17" t="s">
        <v>135</v>
      </c>
      <c r="BM178" s="139" t="s">
        <v>785</v>
      </c>
    </row>
    <row r="179" spans="1:65" s="2" customFormat="1" ht="29.25">
      <c r="A179" s="29"/>
      <c r="B179" s="30"/>
      <c r="C179" s="29"/>
      <c r="D179" s="141" t="s">
        <v>136</v>
      </c>
      <c r="E179" s="29"/>
      <c r="F179" s="142" t="s">
        <v>1580</v>
      </c>
      <c r="G179" s="29"/>
      <c r="H179" s="29"/>
      <c r="I179" s="29"/>
      <c r="J179" s="29"/>
      <c r="K179" s="29"/>
      <c r="L179" s="30"/>
      <c r="M179" s="168"/>
      <c r="N179" s="169"/>
      <c r="O179" s="170"/>
      <c r="P179" s="170"/>
      <c r="Q179" s="170"/>
      <c r="R179" s="170"/>
      <c r="S179" s="170"/>
      <c r="T179" s="171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7" t="s">
        <v>136</v>
      </c>
      <c r="AU179" s="17" t="s">
        <v>77</v>
      </c>
    </row>
    <row r="180" spans="1:65" s="2" customFormat="1" ht="6.95" customHeight="1">
      <c r="A180" s="29"/>
      <c r="B180" s="40"/>
      <c r="C180" s="41"/>
      <c r="D180" s="41"/>
      <c r="E180" s="41"/>
      <c r="F180" s="41"/>
      <c r="G180" s="41"/>
      <c r="H180" s="41"/>
      <c r="I180" s="41"/>
      <c r="J180" s="41"/>
      <c r="K180" s="41"/>
      <c r="L180" s="30"/>
      <c r="M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</row>
  </sheetData>
  <autoFilter ref="C83:K17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74" customWidth="1"/>
    <col min="2" max="2" width="1.6640625" style="174" customWidth="1"/>
    <col min="3" max="4" width="5" style="174" customWidth="1"/>
    <col min="5" max="5" width="11.6640625" style="174" customWidth="1"/>
    <col min="6" max="6" width="9.1640625" style="174" customWidth="1"/>
    <col min="7" max="7" width="5" style="174" customWidth="1"/>
    <col min="8" max="8" width="77.83203125" style="174" customWidth="1"/>
    <col min="9" max="10" width="20" style="174" customWidth="1"/>
    <col min="11" max="11" width="1.6640625" style="174" customWidth="1"/>
  </cols>
  <sheetData>
    <row r="1" spans="2:11" s="1" customFormat="1" ht="37.5" customHeight="1"/>
    <row r="2" spans="2:11" s="1" customFormat="1" ht="7.5" customHeight="1">
      <c r="B2" s="175"/>
      <c r="C2" s="176"/>
      <c r="D2" s="176"/>
      <c r="E2" s="176"/>
      <c r="F2" s="176"/>
      <c r="G2" s="176"/>
      <c r="H2" s="176"/>
      <c r="I2" s="176"/>
      <c r="J2" s="176"/>
      <c r="K2" s="177"/>
    </row>
    <row r="3" spans="2:11" s="15" customFormat="1" ht="45" customHeight="1">
      <c r="B3" s="178"/>
      <c r="C3" s="292" t="s">
        <v>1581</v>
      </c>
      <c r="D3" s="292"/>
      <c r="E3" s="292"/>
      <c r="F3" s="292"/>
      <c r="G3" s="292"/>
      <c r="H3" s="292"/>
      <c r="I3" s="292"/>
      <c r="J3" s="292"/>
      <c r="K3" s="179"/>
    </row>
    <row r="4" spans="2:11" s="1" customFormat="1" ht="25.5" customHeight="1">
      <c r="B4" s="180"/>
      <c r="C4" s="293" t="s">
        <v>1582</v>
      </c>
      <c r="D4" s="293"/>
      <c r="E4" s="293"/>
      <c r="F4" s="293"/>
      <c r="G4" s="293"/>
      <c r="H4" s="293"/>
      <c r="I4" s="293"/>
      <c r="J4" s="293"/>
      <c r="K4" s="181"/>
    </row>
    <row r="5" spans="2:11" s="1" customFormat="1" ht="5.25" customHeight="1">
      <c r="B5" s="180"/>
      <c r="C5" s="182"/>
      <c r="D5" s="182"/>
      <c r="E5" s="182"/>
      <c r="F5" s="182"/>
      <c r="G5" s="182"/>
      <c r="H5" s="182"/>
      <c r="I5" s="182"/>
      <c r="J5" s="182"/>
      <c r="K5" s="181"/>
    </row>
    <row r="6" spans="2:11" s="1" customFormat="1" ht="15" customHeight="1">
      <c r="B6" s="180"/>
      <c r="C6" s="291" t="s">
        <v>1583</v>
      </c>
      <c r="D6" s="291"/>
      <c r="E6" s="291"/>
      <c r="F6" s="291"/>
      <c r="G6" s="291"/>
      <c r="H6" s="291"/>
      <c r="I6" s="291"/>
      <c r="J6" s="291"/>
      <c r="K6" s="181"/>
    </row>
    <row r="7" spans="2:11" s="1" customFormat="1" ht="15" customHeight="1">
      <c r="B7" s="184"/>
      <c r="C7" s="291" t="s">
        <v>1584</v>
      </c>
      <c r="D7" s="291"/>
      <c r="E7" s="291"/>
      <c r="F7" s="291"/>
      <c r="G7" s="291"/>
      <c r="H7" s="291"/>
      <c r="I7" s="291"/>
      <c r="J7" s="291"/>
      <c r="K7" s="181"/>
    </row>
    <row r="8" spans="2:11" s="1" customFormat="1" ht="12.75" customHeight="1">
      <c r="B8" s="184"/>
      <c r="C8" s="183"/>
      <c r="D8" s="183"/>
      <c r="E8" s="183"/>
      <c r="F8" s="183"/>
      <c r="G8" s="183"/>
      <c r="H8" s="183"/>
      <c r="I8" s="183"/>
      <c r="J8" s="183"/>
      <c r="K8" s="181"/>
    </row>
    <row r="9" spans="2:11" s="1" customFormat="1" ht="15" customHeight="1">
      <c r="B9" s="184"/>
      <c r="C9" s="291" t="s">
        <v>1585</v>
      </c>
      <c r="D9" s="291"/>
      <c r="E9" s="291"/>
      <c r="F9" s="291"/>
      <c r="G9" s="291"/>
      <c r="H9" s="291"/>
      <c r="I9" s="291"/>
      <c r="J9" s="291"/>
      <c r="K9" s="181"/>
    </row>
    <row r="10" spans="2:11" s="1" customFormat="1" ht="15" customHeight="1">
      <c r="B10" s="184"/>
      <c r="C10" s="183"/>
      <c r="D10" s="291" t="s">
        <v>1586</v>
      </c>
      <c r="E10" s="291"/>
      <c r="F10" s="291"/>
      <c r="G10" s="291"/>
      <c r="H10" s="291"/>
      <c r="I10" s="291"/>
      <c r="J10" s="291"/>
      <c r="K10" s="181"/>
    </row>
    <row r="11" spans="2:11" s="1" customFormat="1" ht="15" customHeight="1">
      <c r="B11" s="184"/>
      <c r="C11" s="185"/>
      <c r="D11" s="291" t="s">
        <v>1587</v>
      </c>
      <c r="E11" s="291"/>
      <c r="F11" s="291"/>
      <c r="G11" s="291"/>
      <c r="H11" s="291"/>
      <c r="I11" s="291"/>
      <c r="J11" s="291"/>
      <c r="K11" s="181"/>
    </row>
    <row r="12" spans="2:11" s="1" customFormat="1" ht="15" customHeight="1">
      <c r="B12" s="184"/>
      <c r="C12" s="185"/>
      <c r="D12" s="183"/>
      <c r="E12" s="183"/>
      <c r="F12" s="183"/>
      <c r="G12" s="183"/>
      <c r="H12" s="183"/>
      <c r="I12" s="183"/>
      <c r="J12" s="183"/>
      <c r="K12" s="181"/>
    </row>
    <row r="13" spans="2:11" s="1" customFormat="1" ht="15" customHeight="1">
      <c r="B13" s="184"/>
      <c r="C13" s="185"/>
      <c r="D13" s="186" t="s">
        <v>1588</v>
      </c>
      <c r="E13" s="183"/>
      <c r="F13" s="183"/>
      <c r="G13" s="183"/>
      <c r="H13" s="183"/>
      <c r="I13" s="183"/>
      <c r="J13" s="183"/>
      <c r="K13" s="181"/>
    </row>
    <row r="14" spans="2:11" s="1" customFormat="1" ht="12.75" customHeight="1">
      <c r="B14" s="184"/>
      <c r="C14" s="185"/>
      <c r="D14" s="185"/>
      <c r="E14" s="185"/>
      <c r="F14" s="185"/>
      <c r="G14" s="185"/>
      <c r="H14" s="185"/>
      <c r="I14" s="185"/>
      <c r="J14" s="185"/>
      <c r="K14" s="181"/>
    </row>
    <row r="15" spans="2:11" s="1" customFormat="1" ht="15" customHeight="1">
      <c r="B15" s="184"/>
      <c r="C15" s="185"/>
      <c r="D15" s="291" t="s">
        <v>1589</v>
      </c>
      <c r="E15" s="291"/>
      <c r="F15" s="291"/>
      <c r="G15" s="291"/>
      <c r="H15" s="291"/>
      <c r="I15" s="291"/>
      <c r="J15" s="291"/>
      <c r="K15" s="181"/>
    </row>
    <row r="16" spans="2:11" s="1" customFormat="1" ht="15" customHeight="1">
      <c r="B16" s="184"/>
      <c r="C16" s="185"/>
      <c r="D16" s="291" t="s">
        <v>1590</v>
      </c>
      <c r="E16" s="291"/>
      <c r="F16" s="291"/>
      <c r="G16" s="291"/>
      <c r="H16" s="291"/>
      <c r="I16" s="291"/>
      <c r="J16" s="291"/>
      <c r="K16" s="181"/>
    </row>
    <row r="17" spans="2:11" s="1" customFormat="1" ht="15" customHeight="1">
      <c r="B17" s="184"/>
      <c r="C17" s="185"/>
      <c r="D17" s="291" t="s">
        <v>1591</v>
      </c>
      <c r="E17" s="291"/>
      <c r="F17" s="291"/>
      <c r="G17" s="291"/>
      <c r="H17" s="291"/>
      <c r="I17" s="291"/>
      <c r="J17" s="291"/>
      <c r="K17" s="181"/>
    </row>
    <row r="18" spans="2:11" s="1" customFormat="1" ht="15" customHeight="1">
      <c r="B18" s="184"/>
      <c r="C18" s="185"/>
      <c r="D18" s="185"/>
      <c r="E18" s="187" t="s">
        <v>76</v>
      </c>
      <c r="F18" s="291" t="s">
        <v>1592</v>
      </c>
      <c r="G18" s="291"/>
      <c r="H18" s="291"/>
      <c r="I18" s="291"/>
      <c r="J18" s="291"/>
      <c r="K18" s="181"/>
    </row>
    <row r="19" spans="2:11" s="1" customFormat="1" ht="15" customHeight="1">
      <c r="B19" s="184"/>
      <c r="C19" s="185"/>
      <c r="D19" s="185"/>
      <c r="E19" s="187" t="s">
        <v>1593</v>
      </c>
      <c r="F19" s="291" t="s">
        <v>1594</v>
      </c>
      <c r="G19" s="291"/>
      <c r="H19" s="291"/>
      <c r="I19" s="291"/>
      <c r="J19" s="291"/>
      <c r="K19" s="181"/>
    </row>
    <row r="20" spans="2:11" s="1" customFormat="1" ht="15" customHeight="1">
      <c r="B20" s="184"/>
      <c r="C20" s="185"/>
      <c r="D20" s="185"/>
      <c r="E20" s="187" t="s">
        <v>1595</v>
      </c>
      <c r="F20" s="291" t="s">
        <v>1596</v>
      </c>
      <c r="G20" s="291"/>
      <c r="H20" s="291"/>
      <c r="I20" s="291"/>
      <c r="J20" s="291"/>
      <c r="K20" s="181"/>
    </row>
    <row r="21" spans="2:11" s="1" customFormat="1" ht="15" customHeight="1">
      <c r="B21" s="184"/>
      <c r="C21" s="185"/>
      <c r="D21" s="185"/>
      <c r="E21" s="187" t="s">
        <v>1597</v>
      </c>
      <c r="F21" s="291" t="s">
        <v>1598</v>
      </c>
      <c r="G21" s="291"/>
      <c r="H21" s="291"/>
      <c r="I21" s="291"/>
      <c r="J21" s="291"/>
      <c r="K21" s="181"/>
    </row>
    <row r="22" spans="2:11" s="1" customFormat="1" ht="15" customHeight="1">
      <c r="B22" s="184"/>
      <c r="C22" s="185"/>
      <c r="D22" s="185"/>
      <c r="E22" s="187" t="s">
        <v>268</v>
      </c>
      <c r="F22" s="291" t="s">
        <v>269</v>
      </c>
      <c r="G22" s="291"/>
      <c r="H22" s="291"/>
      <c r="I22" s="291"/>
      <c r="J22" s="291"/>
      <c r="K22" s="181"/>
    </row>
    <row r="23" spans="2:11" s="1" customFormat="1" ht="15" customHeight="1">
      <c r="B23" s="184"/>
      <c r="C23" s="185"/>
      <c r="D23" s="185"/>
      <c r="E23" s="187" t="s">
        <v>1599</v>
      </c>
      <c r="F23" s="291" t="s">
        <v>1600</v>
      </c>
      <c r="G23" s="291"/>
      <c r="H23" s="291"/>
      <c r="I23" s="291"/>
      <c r="J23" s="291"/>
      <c r="K23" s="181"/>
    </row>
    <row r="24" spans="2:11" s="1" customFormat="1" ht="12.75" customHeight="1">
      <c r="B24" s="184"/>
      <c r="C24" s="185"/>
      <c r="D24" s="185"/>
      <c r="E24" s="185"/>
      <c r="F24" s="185"/>
      <c r="G24" s="185"/>
      <c r="H24" s="185"/>
      <c r="I24" s="185"/>
      <c r="J24" s="185"/>
      <c r="K24" s="181"/>
    </row>
    <row r="25" spans="2:11" s="1" customFormat="1" ht="15" customHeight="1">
      <c r="B25" s="184"/>
      <c r="C25" s="291" t="s">
        <v>1601</v>
      </c>
      <c r="D25" s="291"/>
      <c r="E25" s="291"/>
      <c r="F25" s="291"/>
      <c r="G25" s="291"/>
      <c r="H25" s="291"/>
      <c r="I25" s="291"/>
      <c r="J25" s="291"/>
      <c r="K25" s="181"/>
    </row>
    <row r="26" spans="2:11" s="1" customFormat="1" ht="15" customHeight="1">
      <c r="B26" s="184"/>
      <c r="C26" s="291" t="s">
        <v>1602</v>
      </c>
      <c r="D26" s="291"/>
      <c r="E26" s="291"/>
      <c r="F26" s="291"/>
      <c r="G26" s="291"/>
      <c r="H26" s="291"/>
      <c r="I26" s="291"/>
      <c r="J26" s="291"/>
      <c r="K26" s="181"/>
    </row>
    <row r="27" spans="2:11" s="1" customFormat="1" ht="15" customHeight="1">
      <c r="B27" s="184"/>
      <c r="C27" s="183"/>
      <c r="D27" s="291" t="s">
        <v>1603</v>
      </c>
      <c r="E27" s="291"/>
      <c r="F27" s="291"/>
      <c r="G27" s="291"/>
      <c r="H27" s="291"/>
      <c r="I27" s="291"/>
      <c r="J27" s="291"/>
      <c r="K27" s="181"/>
    </row>
    <row r="28" spans="2:11" s="1" customFormat="1" ht="15" customHeight="1">
      <c r="B28" s="184"/>
      <c r="C28" s="185"/>
      <c r="D28" s="291" t="s">
        <v>1604</v>
      </c>
      <c r="E28" s="291"/>
      <c r="F28" s="291"/>
      <c r="G28" s="291"/>
      <c r="H28" s="291"/>
      <c r="I28" s="291"/>
      <c r="J28" s="291"/>
      <c r="K28" s="181"/>
    </row>
    <row r="29" spans="2:11" s="1" customFormat="1" ht="12.75" customHeight="1">
      <c r="B29" s="184"/>
      <c r="C29" s="185"/>
      <c r="D29" s="185"/>
      <c r="E29" s="185"/>
      <c r="F29" s="185"/>
      <c r="G29" s="185"/>
      <c r="H29" s="185"/>
      <c r="I29" s="185"/>
      <c r="J29" s="185"/>
      <c r="K29" s="181"/>
    </row>
    <row r="30" spans="2:11" s="1" customFormat="1" ht="15" customHeight="1">
      <c r="B30" s="184"/>
      <c r="C30" s="185"/>
      <c r="D30" s="291" t="s">
        <v>1605</v>
      </c>
      <c r="E30" s="291"/>
      <c r="F30" s="291"/>
      <c r="G30" s="291"/>
      <c r="H30" s="291"/>
      <c r="I30" s="291"/>
      <c r="J30" s="291"/>
      <c r="K30" s="181"/>
    </row>
    <row r="31" spans="2:11" s="1" customFormat="1" ht="15" customHeight="1">
      <c r="B31" s="184"/>
      <c r="C31" s="185"/>
      <c r="D31" s="291" t="s">
        <v>1606</v>
      </c>
      <c r="E31" s="291"/>
      <c r="F31" s="291"/>
      <c r="G31" s="291"/>
      <c r="H31" s="291"/>
      <c r="I31" s="291"/>
      <c r="J31" s="291"/>
      <c r="K31" s="181"/>
    </row>
    <row r="32" spans="2:11" s="1" customFormat="1" ht="12.75" customHeight="1">
      <c r="B32" s="184"/>
      <c r="C32" s="185"/>
      <c r="D32" s="185"/>
      <c r="E32" s="185"/>
      <c r="F32" s="185"/>
      <c r="G32" s="185"/>
      <c r="H32" s="185"/>
      <c r="I32" s="185"/>
      <c r="J32" s="185"/>
      <c r="K32" s="181"/>
    </row>
    <row r="33" spans="2:11" s="1" customFormat="1" ht="15" customHeight="1">
      <c r="B33" s="184"/>
      <c r="C33" s="185"/>
      <c r="D33" s="291" t="s">
        <v>1607</v>
      </c>
      <c r="E33" s="291"/>
      <c r="F33" s="291"/>
      <c r="G33" s="291"/>
      <c r="H33" s="291"/>
      <c r="I33" s="291"/>
      <c r="J33" s="291"/>
      <c r="K33" s="181"/>
    </row>
    <row r="34" spans="2:11" s="1" customFormat="1" ht="15" customHeight="1">
      <c r="B34" s="184"/>
      <c r="C34" s="185"/>
      <c r="D34" s="291" t="s">
        <v>1608</v>
      </c>
      <c r="E34" s="291"/>
      <c r="F34" s="291"/>
      <c r="G34" s="291"/>
      <c r="H34" s="291"/>
      <c r="I34" s="291"/>
      <c r="J34" s="291"/>
      <c r="K34" s="181"/>
    </row>
    <row r="35" spans="2:11" s="1" customFormat="1" ht="15" customHeight="1">
      <c r="B35" s="184"/>
      <c r="C35" s="185"/>
      <c r="D35" s="291" t="s">
        <v>1609</v>
      </c>
      <c r="E35" s="291"/>
      <c r="F35" s="291"/>
      <c r="G35" s="291"/>
      <c r="H35" s="291"/>
      <c r="I35" s="291"/>
      <c r="J35" s="291"/>
      <c r="K35" s="181"/>
    </row>
    <row r="36" spans="2:11" s="1" customFormat="1" ht="15" customHeight="1">
      <c r="B36" s="184"/>
      <c r="C36" s="185"/>
      <c r="D36" s="183"/>
      <c r="E36" s="186" t="s">
        <v>116</v>
      </c>
      <c r="F36" s="183"/>
      <c r="G36" s="291" t="s">
        <v>1610</v>
      </c>
      <c r="H36" s="291"/>
      <c r="I36" s="291"/>
      <c r="J36" s="291"/>
      <c r="K36" s="181"/>
    </row>
    <row r="37" spans="2:11" s="1" customFormat="1" ht="30.75" customHeight="1">
      <c r="B37" s="184"/>
      <c r="C37" s="185"/>
      <c r="D37" s="183"/>
      <c r="E37" s="186" t="s">
        <v>1611</v>
      </c>
      <c r="F37" s="183"/>
      <c r="G37" s="291" t="s">
        <v>1612</v>
      </c>
      <c r="H37" s="291"/>
      <c r="I37" s="291"/>
      <c r="J37" s="291"/>
      <c r="K37" s="181"/>
    </row>
    <row r="38" spans="2:11" s="1" customFormat="1" ht="15" customHeight="1">
      <c r="B38" s="184"/>
      <c r="C38" s="185"/>
      <c r="D38" s="183"/>
      <c r="E38" s="186" t="s">
        <v>50</v>
      </c>
      <c r="F38" s="183"/>
      <c r="G38" s="291" t="s">
        <v>1613</v>
      </c>
      <c r="H38" s="291"/>
      <c r="I38" s="291"/>
      <c r="J38" s="291"/>
      <c r="K38" s="181"/>
    </row>
    <row r="39" spans="2:11" s="1" customFormat="1" ht="15" customHeight="1">
      <c r="B39" s="184"/>
      <c r="C39" s="185"/>
      <c r="D39" s="183"/>
      <c r="E39" s="186" t="s">
        <v>51</v>
      </c>
      <c r="F39" s="183"/>
      <c r="G39" s="291" t="s">
        <v>1614</v>
      </c>
      <c r="H39" s="291"/>
      <c r="I39" s="291"/>
      <c r="J39" s="291"/>
      <c r="K39" s="181"/>
    </row>
    <row r="40" spans="2:11" s="1" customFormat="1" ht="15" customHeight="1">
      <c r="B40" s="184"/>
      <c r="C40" s="185"/>
      <c r="D40" s="183"/>
      <c r="E40" s="186" t="s">
        <v>117</v>
      </c>
      <c r="F40" s="183"/>
      <c r="G40" s="291" t="s">
        <v>1615</v>
      </c>
      <c r="H40" s="291"/>
      <c r="I40" s="291"/>
      <c r="J40" s="291"/>
      <c r="K40" s="181"/>
    </row>
    <row r="41" spans="2:11" s="1" customFormat="1" ht="15" customHeight="1">
      <c r="B41" s="184"/>
      <c r="C41" s="185"/>
      <c r="D41" s="183"/>
      <c r="E41" s="186" t="s">
        <v>118</v>
      </c>
      <c r="F41" s="183"/>
      <c r="G41" s="291" t="s">
        <v>1616</v>
      </c>
      <c r="H41" s="291"/>
      <c r="I41" s="291"/>
      <c r="J41" s="291"/>
      <c r="K41" s="181"/>
    </row>
    <row r="42" spans="2:11" s="1" customFormat="1" ht="15" customHeight="1">
      <c r="B42" s="184"/>
      <c r="C42" s="185"/>
      <c r="D42" s="183"/>
      <c r="E42" s="186" t="s">
        <v>1617</v>
      </c>
      <c r="F42" s="183"/>
      <c r="G42" s="291" t="s">
        <v>1618</v>
      </c>
      <c r="H42" s="291"/>
      <c r="I42" s="291"/>
      <c r="J42" s="291"/>
      <c r="K42" s="181"/>
    </row>
    <row r="43" spans="2:11" s="1" customFormat="1" ht="15" customHeight="1">
      <c r="B43" s="184"/>
      <c r="C43" s="185"/>
      <c r="D43" s="183"/>
      <c r="E43" s="186"/>
      <c r="F43" s="183"/>
      <c r="G43" s="291" t="s">
        <v>1619</v>
      </c>
      <c r="H43" s="291"/>
      <c r="I43" s="291"/>
      <c r="J43" s="291"/>
      <c r="K43" s="181"/>
    </row>
    <row r="44" spans="2:11" s="1" customFormat="1" ht="15" customHeight="1">
      <c r="B44" s="184"/>
      <c r="C44" s="185"/>
      <c r="D44" s="183"/>
      <c r="E44" s="186" t="s">
        <v>1620</v>
      </c>
      <c r="F44" s="183"/>
      <c r="G44" s="291" t="s">
        <v>1621</v>
      </c>
      <c r="H44" s="291"/>
      <c r="I44" s="291"/>
      <c r="J44" s="291"/>
      <c r="K44" s="181"/>
    </row>
    <row r="45" spans="2:11" s="1" customFormat="1" ht="15" customHeight="1">
      <c r="B45" s="184"/>
      <c r="C45" s="185"/>
      <c r="D45" s="183"/>
      <c r="E45" s="186" t="s">
        <v>120</v>
      </c>
      <c r="F45" s="183"/>
      <c r="G45" s="291" t="s">
        <v>1622</v>
      </c>
      <c r="H45" s="291"/>
      <c r="I45" s="291"/>
      <c r="J45" s="291"/>
      <c r="K45" s="181"/>
    </row>
    <row r="46" spans="2:11" s="1" customFormat="1" ht="12.75" customHeight="1">
      <c r="B46" s="184"/>
      <c r="C46" s="185"/>
      <c r="D46" s="183"/>
      <c r="E46" s="183"/>
      <c r="F46" s="183"/>
      <c r="G46" s="183"/>
      <c r="H46" s="183"/>
      <c r="I46" s="183"/>
      <c r="J46" s="183"/>
      <c r="K46" s="181"/>
    </row>
    <row r="47" spans="2:11" s="1" customFormat="1" ht="15" customHeight="1">
      <c r="B47" s="184"/>
      <c r="C47" s="185"/>
      <c r="D47" s="291" t="s">
        <v>1623</v>
      </c>
      <c r="E47" s="291"/>
      <c r="F47" s="291"/>
      <c r="G47" s="291"/>
      <c r="H47" s="291"/>
      <c r="I47" s="291"/>
      <c r="J47" s="291"/>
      <c r="K47" s="181"/>
    </row>
    <row r="48" spans="2:11" s="1" customFormat="1" ht="15" customHeight="1">
      <c r="B48" s="184"/>
      <c r="C48" s="185"/>
      <c r="D48" s="185"/>
      <c r="E48" s="291" t="s">
        <v>1624</v>
      </c>
      <c r="F48" s="291"/>
      <c r="G48" s="291"/>
      <c r="H48" s="291"/>
      <c r="I48" s="291"/>
      <c r="J48" s="291"/>
      <c r="K48" s="181"/>
    </row>
    <row r="49" spans="2:11" s="1" customFormat="1" ht="15" customHeight="1">
      <c r="B49" s="184"/>
      <c r="C49" s="185"/>
      <c r="D49" s="185"/>
      <c r="E49" s="291" t="s">
        <v>1625</v>
      </c>
      <c r="F49" s="291"/>
      <c r="G49" s="291"/>
      <c r="H49" s="291"/>
      <c r="I49" s="291"/>
      <c r="J49" s="291"/>
      <c r="K49" s="181"/>
    </row>
    <row r="50" spans="2:11" s="1" customFormat="1" ht="15" customHeight="1">
      <c r="B50" s="184"/>
      <c r="C50" s="185"/>
      <c r="D50" s="185"/>
      <c r="E50" s="291" t="s">
        <v>1626</v>
      </c>
      <c r="F50" s="291"/>
      <c r="G50" s="291"/>
      <c r="H50" s="291"/>
      <c r="I50" s="291"/>
      <c r="J50" s="291"/>
      <c r="K50" s="181"/>
    </row>
    <row r="51" spans="2:11" s="1" customFormat="1" ht="15" customHeight="1">
      <c r="B51" s="184"/>
      <c r="C51" s="185"/>
      <c r="D51" s="291" t="s">
        <v>1627</v>
      </c>
      <c r="E51" s="291"/>
      <c r="F51" s="291"/>
      <c r="G51" s="291"/>
      <c r="H51" s="291"/>
      <c r="I51" s="291"/>
      <c r="J51" s="291"/>
      <c r="K51" s="181"/>
    </row>
    <row r="52" spans="2:11" s="1" customFormat="1" ht="25.5" customHeight="1">
      <c r="B52" s="180"/>
      <c r="C52" s="293" t="s">
        <v>1628</v>
      </c>
      <c r="D52" s="293"/>
      <c r="E52" s="293"/>
      <c r="F52" s="293"/>
      <c r="G52" s="293"/>
      <c r="H52" s="293"/>
      <c r="I52" s="293"/>
      <c r="J52" s="293"/>
      <c r="K52" s="181"/>
    </row>
    <row r="53" spans="2:11" s="1" customFormat="1" ht="5.25" customHeight="1">
      <c r="B53" s="180"/>
      <c r="C53" s="182"/>
      <c r="D53" s="182"/>
      <c r="E53" s="182"/>
      <c r="F53" s="182"/>
      <c r="G53" s="182"/>
      <c r="H53" s="182"/>
      <c r="I53" s="182"/>
      <c r="J53" s="182"/>
      <c r="K53" s="181"/>
    </row>
    <row r="54" spans="2:11" s="1" customFormat="1" ht="15" customHeight="1">
      <c r="B54" s="180"/>
      <c r="C54" s="291" t="s">
        <v>1629</v>
      </c>
      <c r="D54" s="291"/>
      <c r="E54" s="291"/>
      <c r="F54" s="291"/>
      <c r="G54" s="291"/>
      <c r="H54" s="291"/>
      <c r="I54" s="291"/>
      <c r="J54" s="291"/>
      <c r="K54" s="181"/>
    </row>
    <row r="55" spans="2:11" s="1" customFormat="1" ht="15" customHeight="1">
      <c r="B55" s="180"/>
      <c r="C55" s="291" t="s">
        <v>1630</v>
      </c>
      <c r="D55" s="291"/>
      <c r="E55" s="291"/>
      <c r="F55" s="291"/>
      <c r="G55" s="291"/>
      <c r="H55" s="291"/>
      <c r="I55" s="291"/>
      <c r="J55" s="291"/>
      <c r="K55" s="181"/>
    </row>
    <row r="56" spans="2:11" s="1" customFormat="1" ht="12.75" customHeight="1">
      <c r="B56" s="180"/>
      <c r="C56" s="183"/>
      <c r="D56" s="183"/>
      <c r="E56" s="183"/>
      <c r="F56" s="183"/>
      <c r="G56" s="183"/>
      <c r="H56" s="183"/>
      <c r="I56" s="183"/>
      <c r="J56" s="183"/>
      <c r="K56" s="181"/>
    </row>
    <row r="57" spans="2:11" s="1" customFormat="1" ht="15" customHeight="1">
      <c r="B57" s="180"/>
      <c r="C57" s="291" t="s">
        <v>1631</v>
      </c>
      <c r="D57" s="291"/>
      <c r="E57" s="291"/>
      <c r="F57" s="291"/>
      <c r="G57" s="291"/>
      <c r="H57" s="291"/>
      <c r="I57" s="291"/>
      <c r="J57" s="291"/>
      <c r="K57" s="181"/>
    </row>
    <row r="58" spans="2:11" s="1" customFormat="1" ht="15" customHeight="1">
      <c r="B58" s="180"/>
      <c r="C58" s="185"/>
      <c r="D58" s="291" t="s">
        <v>1632</v>
      </c>
      <c r="E58" s="291"/>
      <c r="F58" s="291"/>
      <c r="G58" s="291"/>
      <c r="H58" s="291"/>
      <c r="I58" s="291"/>
      <c r="J58" s="291"/>
      <c r="K58" s="181"/>
    </row>
    <row r="59" spans="2:11" s="1" customFormat="1" ht="15" customHeight="1">
      <c r="B59" s="180"/>
      <c r="C59" s="185"/>
      <c r="D59" s="291" t="s">
        <v>1633</v>
      </c>
      <c r="E59" s="291"/>
      <c r="F59" s="291"/>
      <c r="G59" s="291"/>
      <c r="H59" s="291"/>
      <c r="I59" s="291"/>
      <c r="J59" s="291"/>
      <c r="K59" s="181"/>
    </row>
    <row r="60" spans="2:11" s="1" customFormat="1" ht="15" customHeight="1">
      <c r="B60" s="180"/>
      <c r="C60" s="185"/>
      <c r="D60" s="291" t="s">
        <v>1634</v>
      </c>
      <c r="E60" s="291"/>
      <c r="F60" s="291"/>
      <c r="G60" s="291"/>
      <c r="H60" s="291"/>
      <c r="I60" s="291"/>
      <c r="J60" s="291"/>
      <c r="K60" s="181"/>
    </row>
    <row r="61" spans="2:11" s="1" customFormat="1" ht="15" customHeight="1">
      <c r="B61" s="180"/>
      <c r="C61" s="185"/>
      <c r="D61" s="291" t="s">
        <v>1635</v>
      </c>
      <c r="E61" s="291"/>
      <c r="F61" s="291"/>
      <c r="G61" s="291"/>
      <c r="H61" s="291"/>
      <c r="I61" s="291"/>
      <c r="J61" s="291"/>
      <c r="K61" s="181"/>
    </row>
    <row r="62" spans="2:11" s="1" customFormat="1" ht="15" customHeight="1">
      <c r="B62" s="180"/>
      <c r="C62" s="185"/>
      <c r="D62" s="295" t="s">
        <v>1636</v>
      </c>
      <c r="E62" s="295"/>
      <c r="F62" s="295"/>
      <c r="G62" s="295"/>
      <c r="H62" s="295"/>
      <c r="I62" s="295"/>
      <c r="J62" s="295"/>
      <c r="K62" s="181"/>
    </row>
    <row r="63" spans="2:11" s="1" customFormat="1" ht="15" customHeight="1">
      <c r="B63" s="180"/>
      <c r="C63" s="185"/>
      <c r="D63" s="291" t="s">
        <v>1637</v>
      </c>
      <c r="E63" s="291"/>
      <c r="F63" s="291"/>
      <c r="G63" s="291"/>
      <c r="H63" s="291"/>
      <c r="I63" s="291"/>
      <c r="J63" s="291"/>
      <c r="K63" s="181"/>
    </row>
    <row r="64" spans="2:11" s="1" customFormat="1" ht="12.75" customHeight="1">
      <c r="B64" s="180"/>
      <c r="C64" s="185"/>
      <c r="D64" s="185"/>
      <c r="E64" s="188"/>
      <c r="F64" s="185"/>
      <c r="G64" s="185"/>
      <c r="H64" s="185"/>
      <c r="I64" s="185"/>
      <c r="J64" s="185"/>
      <c r="K64" s="181"/>
    </row>
    <row r="65" spans="2:11" s="1" customFormat="1" ht="15" customHeight="1">
      <c r="B65" s="180"/>
      <c r="C65" s="185"/>
      <c r="D65" s="291" t="s">
        <v>1638</v>
      </c>
      <c r="E65" s="291"/>
      <c r="F65" s="291"/>
      <c r="G65" s="291"/>
      <c r="H65" s="291"/>
      <c r="I65" s="291"/>
      <c r="J65" s="291"/>
      <c r="K65" s="181"/>
    </row>
    <row r="66" spans="2:11" s="1" customFormat="1" ht="15" customHeight="1">
      <c r="B66" s="180"/>
      <c r="C66" s="185"/>
      <c r="D66" s="295" t="s">
        <v>1639</v>
      </c>
      <c r="E66" s="295"/>
      <c r="F66" s="295"/>
      <c r="G66" s="295"/>
      <c r="H66" s="295"/>
      <c r="I66" s="295"/>
      <c r="J66" s="295"/>
      <c r="K66" s="181"/>
    </row>
    <row r="67" spans="2:11" s="1" customFormat="1" ht="15" customHeight="1">
      <c r="B67" s="180"/>
      <c r="C67" s="185"/>
      <c r="D67" s="291" t="s">
        <v>1640</v>
      </c>
      <c r="E67" s="291"/>
      <c r="F67" s="291"/>
      <c r="G67" s="291"/>
      <c r="H67" s="291"/>
      <c r="I67" s="291"/>
      <c r="J67" s="291"/>
      <c r="K67" s="181"/>
    </row>
    <row r="68" spans="2:11" s="1" customFormat="1" ht="15" customHeight="1">
      <c r="B68" s="180"/>
      <c r="C68" s="185"/>
      <c r="D68" s="291" t="s">
        <v>1641</v>
      </c>
      <c r="E68" s="291"/>
      <c r="F68" s="291"/>
      <c r="G68" s="291"/>
      <c r="H68" s="291"/>
      <c r="I68" s="291"/>
      <c r="J68" s="291"/>
      <c r="K68" s="181"/>
    </row>
    <row r="69" spans="2:11" s="1" customFormat="1" ht="15" customHeight="1">
      <c r="B69" s="180"/>
      <c r="C69" s="185"/>
      <c r="D69" s="291" t="s">
        <v>1642</v>
      </c>
      <c r="E69" s="291"/>
      <c r="F69" s="291"/>
      <c r="G69" s="291"/>
      <c r="H69" s="291"/>
      <c r="I69" s="291"/>
      <c r="J69" s="291"/>
      <c r="K69" s="181"/>
    </row>
    <row r="70" spans="2:11" s="1" customFormat="1" ht="15" customHeight="1">
      <c r="B70" s="180"/>
      <c r="C70" s="185"/>
      <c r="D70" s="291" t="s">
        <v>1643</v>
      </c>
      <c r="E70" s="291"/>
      <c r="F70" s="291"/>
      <c r="G70" s="291"/>
      <c r="H70" s="291"/>
      <c r="I70" s="291"/>
      <c r="J70" s="291"/>
      <c r="K70" s="181"/>
    </row>
    <row r="71" spans="2:11" s="1" customFormat="1" ht="12.75" customHeight="1">
      <c r="B71" s="189"/>
      <c r="C71" s="190"/>
      <c r="D71" s="190"/>
      <c r="E71" s="190"/>
      <c r="F71" s="190"/>
      <c r="G71" s="190"/>
      <c r="H71" s="190"/>
      <c r="I71" s="190"/>
      <c r="J71" s="190"/>
      <c r="K71" s="191"/>
    </row>
    <row r="72" spans="2:11" s="1" customFormat="1" ht="18.75" customHeight="1">
      <c r="B72" s="192"/>
      <c r="C72" s="192"/>
      <c r="D72" s="192"/>
      <c r="E72" s="192"/>
      <c r="F72" s="192"/>
      <c r="G72" s="192"/>
      <c r="H72" s="192"/>
      <c r="I72" s="192"/>
      <c r="J72" s="192"/>
      <c r="K72" s="193"/>
    </row>
    <row r="73" spans="2:11" s="1" customFormat="1" ht="18.75" customHeight="1">
      <c r="B73" s="193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2:11" s="1" customFormat="1" ht="7.5" customHeight="1">
      <c r="B74" s="194"/>
      <c r="C74" s="195"/>
      <c r="D74" s="195"/>
      <c r="E74" s="195"/>
      <c r="F74" s="195"/>
      <c r="G74" s="195"/>
      <c r="H74" s="195"/>
      <c r="I74" s="195"/>
      <c r="J74" s="195"/>
      <c r="K74" s="196"/>
    </row>
    <row r="75" spans="2:11" s="1" customFormat="1" ht="45" customHeight="1">
      <c r="B75" s="197"/>
      <c r="C75" s="294" t="s">
        <v>1644</v>
      </c>
      <c r="D75" s="294"/>
      <c r="E75" s="294"/>
      <c r="F75" s="294"/>
      <c r="G75" s="294"/>
      <c r="H75" s="294"/>
      <c r="I75" s="294"/>
      <c r="J75" s="294"/>
      <c r="K75" s="198"/>
    </row>
    <row r="76" spans="2:11" s="1" customFormat="1" ht="17.25" customHeight="1">
      <c r="B76" s="197"/>
      <c r="C76" s="199" t="s">
        <v>1645</v>
      </c>
      <c r="D76" s="199"/>
      <c r="E76" s="199"/>
      <c r="F76" s="199" t="s">
        <v>1646</v>
      </c>
      <c r="G76" s="200"/>
      <c r="H76" s="199" t="s">
        <v>51</v>
      </c>
      <c r="I76" s="199" t="s">
        <v>54</v>
      </c>
      <c r="J76" s="199" t="s">
        <v>1647</v>
      </c>
      <c r="K76" s="198"/>
    </row>
    <row r="77" spans="2:11" s="1" customFormat="1" ht="17.25" customHeight="1">
      <c r="B77" s="197"/>
      <c r="C77" s="201" t="s">
        <v>1648</v>
      </c>
      <c r="D77" s="201"/>
      <c r="E77" s="201"/>
      <c r="F77" s="202" t="s">
        <v>1649</v>
      </c>
      <c r="G77" s="203"/>
      <c r="H77" s="201"/>
      <c r="I77" s="201"/>
      <c r="J77" s="201" t="s">
        <v>1650</v>
      </c>
      <c r="K77" s="198"/>
    </row>
    <row r="78" spans="2:11" s="1" customFormat="1" ht="5.25" customHeight="1">
      <c r="B78" s="197"/>
      <c r="C78" s="204"/>
      <c r="D78" s="204"/>
      <c r="E78" s="204"/>
      <c r="F78" s="204"/>
      <c r="G78" s="205"/>
      <c r="H78" s="204"/>
      <c r="I78" s="204"/>
      <c r="J78" s="204"/>
      <c r="K78" s="198"/>
    </row>
    <row r="79" spans="2:11" s="1" customFormat="1" ht="15" customHeight="1">
      <c r="B79" s="197"/>
      <c r="C79" s="186" t="s">
        <v>50</v>
      </c>
      <c r="D79" s="206"/>
      <c r="E79" s="206"/>
      <c r="F79" s="207" t="s">
        <v>1651</v>
      </c>
      <c r="G79" s="208"/>
      <c r="H79" s="186" t="s">
        <v>1652</v>
      </c>
      <c r="I79" s="186" t="s">
        <v>1653</v>
      </c>
      <c r="J79" s="186">
        <v>20</v>
      </c>
      <c r="K79" s="198"/>
    </row>
    <row r="80" spans="2:11" s="1" customFormat="1" ht="15" customHeight="1">
      <c r="B80" s="197"/>
      <c r="C80" s="186" t="s">
        <v>1654</v>
      </c>
      <c r="D80" s="186"/>
      <c r="E80" s="186"/>
      <c r="F80" s="207" t="s">
        <v>1651</v>
      </c>
      <c r="G80" s="208"/>
      <c r="H80" s="186" t="s">
        <v>1655</v>
      </c>
      <c r="I80" s="186" t="s">
        <v>1653</v>
      </c>
      <c r="J80" s="186">
        <v>120</v>
      </c>
      <c r="K80" s="198"/>
    </row>
    <row r="81" spans="2:11" s="1" customFormat="1" ht="15" customHeight="1">
      <c r="B81" s="209"/>
      <c r="C81" s="186" t="s">
        <v>1656</v>
      </c>
      <c r="D81" s="186"/>
      <c r="E81" s="186"/>
      <c r="F81" s="207" t="s">
        <v>1657</v>
      </c>
      <c r="G81" s="208"/>
      <c r="H81" s="186" t="s">
        <v>1658</v>
      </c>
      <c r="I81" s="186" t="s">
        <v>1653</v>
      </c>
      <c r="J81" s="186">
        <v>50</v>
      </c>
      <c r="K81" s="198"/>
    </row>
    <row r="82" spans="2:11" s="1" customFormat="1" ht="15" customHeight="1">
      <c r="B82" s="209"/>
      <c r="C82" s="186" t="s">
        <v>1659</v>
      </c>
      <c r="D82" s="186"/>
      <c r="E82" s="186"/>
      <c r="F82" s="207" t="s">
        <v>1651</v>
      </c>
      <c r="G82" s="208"/>
      <c r="H82" s="186" t="s">
        <v>1660</v>
      </c>
      <c r="I82" s="186" t="s">
        <v>1661</v>
      </c>
      <c r="J82" s="186"/>
      <c r="K82" s="198"/>
    </row>
    <row r="83" spans="2:11" s="1" customFormat="1" ht="15" customHeight="1">
      <c r="B83" s="209"/>
      <c r="C83" s="210" t="s">
        <v>1662</v>
      </c>
      <c r="D83" s="210"/>
      <c r="E83" s="210"/>
      <c r="F83" s="211" t="s">
        <v>1657</v>
      </c>
      <c r="G83" s="210"/>
      <c r="H83" s="210" t="s">
        <v>1663</v>
      </c>
      <c r="I83" s="210" t="s">
        <v>1653</v>
      </c>
      <c r="J83" s="210">
        <v>15</v>
      </c>
      <c r="K83" s="198"/>
    </row>
    <row r="84" spans="2:11" s="1" customFormat="1" ht="15" customHeight="1">
      <c r="B84" s="209"/>
      <c r="C84" s="210" t="s">
        <v>1664</v>
      </c>
      <c r="D84" s="210"/>
      <c r="E84" s="210"/>
      <c r="F84" s="211" t="s">
        <v>1657</v>
      </c>
      <c r="G84" s="210"/>
      <c r="H84" s="210" t="s">
        <v>1665</v>
      </c>
      <c r="I84" s="210" t="s">
        <v>1653</v>
      </c>
      <c r="J84" s="210">
        <v>15</v>
      </c>
      <c r="K84" s="198"/>
    </row>
    <row r="85" spans="2:11" s="1" customFormat="1" ht="15" customHeight="1">
      <c r="B85" s="209"/>
      <c r="C85" s="210" t="s">
        <v>1666</v>
      </c>
      <c r="D85" s="210"/>
      <c r="E85" s="210"/>
      <c r="F85" s="211" t="s">
        <v>1657</v>
      </c>
      <c r="G85" s="210"/>
      <c r="H85" s="210" t="s">
        <v>1667</v>
      </c>
      <c r="I85" s="210" t="s">
        <v>1653</v>
      </c>
      <c r="J85" s="210">
        <v>20</v>
      </c>
      <c r="K85" s="198"/>
    </row>
    <row r="86" spans="2:11" s="1" customFormat="1" ht="15" customHeight="1">
      <c r="B86" s="209"/>
      <c r="C86" s="210" t="s">
        <v>1668</v>
      </c>
      <c r="D86" s="210"/>
      <c r="E86" s="210"/>
      <c r="F86" s="211" t="s">
        <v>1657</v>
      </c>
      <c r="G86" s="210"/>
      <c r="H86" s="210" t="s">
        <v>1669</v>
      </c>
      <c r="I86" s="210" t="s">
        <v>1653</v>
      </c>
      <c r="J86" s="210">
        <v>20</v>
      </c>
      <c r="K86" s="198"/>
    </row>
    <row r="87" spans="2:11" s="1" customFormat="1" ht="15" customHeight="1">
      <c r="B87" s="209"/>
      <c r="C87" s="186" t="s">
        <v>1670</v>
      </c>
      <c r="D87" s="186"/>
      <c r="E87" s="186"/>
      <c r="F87" s="207" t="s">
        <v>1657</v>
      </c>
      <c r="G87" s="208"/>
      <c r="H87" s="186" t="s">
        <v>1671</v>
      </c>
      <c r="I87" s="186" t="s">
        <v>1653</v>
      </c>
      <c r="J87" s="186">
        <v>50</v>
      </c>
      <c r="K87" s="198"/>
    </row>
    <row r="88" spans="2:11" s="1" customFormat="1" ht="15" customHeight="1">
      <c r="B88" s="209"/>
      <c r="C88" s="186" t="s">
        <v>1672</v>
      </c>
      <c r="D88" s="186"/>
      <c r="E88" s="186"/>
      <c r="F88" s="207" t="s">
        <v>1657</v>
      </c>
      <c r="G88" s="208"/>
      <c r="H88" s="186" t="s">
        <v>1673</v>
      </c>
      <c r="I88" s="186" t="s">
        <v>1653</v>
      </c>
      <c r="J88" s="186">
        <v>20</v>
      </c>
      <c r="K88" s="198"/>
    </row>
    <row r="89" spans="2:11" s="1" customFormat="1" ht="15" customHeight="1">
      <c r="B89" s="209"/>
      <c r="C89" s="186" t="s">
        <v>1674</v>
      </c>
      <c r="D89" s="186"/>
      <c r="E89" s="186"/>
      <c r="F89" s="207" t="s">
        <v>1657</v>
      </c>
      <c r="G89" s="208"/>
      <c r="H89" s="186" t="s">
        <v>1675</v>
      </c>
      <c r="I89" s="186" t="s">
        <v>1653</v>
      </c>
      <c r="J89" s="186">
        <v>20</v>
      </c>
      <c r="K89" s="198"/>
    </row>
    <row r="90" spans="2:11" s="1" customFormat="1" ht="15" customHeight="1">
      <c r="B90" s="209"/>
      <c r="C90" s="186" t="s">
        <v>1676</v>
      </c>
      <c r="D90" s="186"/>
      <c r="E90" s="186"/>
      <c r="F90" s="207" t="s">
        <v>1657</v>
      </c>
      <c r="G90" s="208"/>
      <c r="H90" s="186" t="s">
        <v>1677</v>
      </c>
      <c r="I90" s="186" t="s">
        <v>1653</v>
      </c>
      <c r="J90" s="186">
        <v>50</v>
      </c>
      <c r="K90" s="198"/>
    </row>
    <row r="91" spans="2:11" s="1" customFormat="1" ht="15" customHeight="1">
      <c r="B91" s="209"/>
      <c r="C91" s="186" t="s">
        <v>1678</v>
      </c>
      <c r="D91" s="186"/>
      <c r="E91" s="186"/>
      <c r="F91" s="207" t="s">
        <v>1657</v>
      </c>
      <c r="G91" s="208"/>
      <c r="H91" s="186" t="s">
        <v>1678</v>
      </c>
      <c r="I91" s="186" t="s">
        <v>1653</v>
      </c>
      <c r="J91" s="186">
        <v>50</v>
      </c>
      <c r="K91" s="198"/>
    </row>
    <row r="92" spans="2:11" s="1" customFormat="1" ht="15" customHeight="1">
      <c r="B92" s="209"/>
      <c r="C92" s="186" t="s">
        <v>1679</v>
      </c>
      <c r="D92" s="186"/>
      <c r="E92" s="186"/>
      <c r="F92" s="207" t="s">
        <v>1657</v>
      </c>
      <c r="G92" s="208"/>
      <c r="H92" s="186" t="s">
        <v>1680</v>
      </c>
      <c r="I92" s="186" t="s">
        <v>1653</v>
      </c>
      <c r="J92" s="186">
        <v>255</v>
      </c>
      <c r="K92" s="198"/>
    </row>
    <row r="93" spans="2:11" s="1" customFormat="1" ht="15" customHeight="1">
      <c r="B93" s="209"/>
      <c r="C93" s="186" t="s">
        <v>1681</v>
      </c>
      <c r="D93" s="186"/>
      <c r="E93" s="186"/>
      <c r="F93" s="207" t="s">
        <v>1651</v>
      </c>
      <c r="G93" s="208"/>
      <c r="H93" s="186" t="s">
        <v>1682</v>
      </c>
      <c r="I93" s="186" t="s">
        <v>1683</v>
      </c>
      <c r="J93" s="186"/>
      <c r="K93" s="198"/>
    </row>
    <row r="94" spans="2:11" s="1" customFormat="1" ht="15" customHeight="1">
      <c r="B94" s="209"/>
      <c r="C94" s="186" t="s">
        <v>1684</v>
      </c>
      <c r="D94" s="186"/>
      <c r="E94" s="186"/>
      <c r="F94" s="207" t="s">
        <v>1651</v>
      </c>
      <c r="G94" s="208"/>
      <c r="H94" s="186" t="s">
        <v>1685</v>
      </c>
      <c r="I94" s="186" t="s">
        <v>1686</v>
      </c>
      <c r="J94" s="186"/>
      <c r="K94" s="198"/>
    </row>
    <row r="95" spans="2:11" s="1" customFormat="1" ht="15" customHeight="1">
      <c r="B95" s="209"/>
      <c r="C95" s="186" t="s">
        <v>1687</v>
      </c>
      <c r="D95" s="186"/>
      <c r="E95" s="186"/>
      <c r="F95" s="207" t="s">
        <v>1651</v>
      </c>
      <c r="G95" s="208"/>
      <c r="H95" s="186" t="s">
        <v>1687</v>
      </c>
      <c r="I95" s="186" t="s">
        <v>1686</v>
      </c>
      <c r="J95" s="186"/>
      <c r="K95" s="198"/>
    </row>
    <row r="96" spans="2:11" s="1" customFormat="1" ht="15" customHeight="1">
      <c r="B96" s="209"/>
      <c r="C96" s="186" t="s">
        <v>35</v>
      </c>
      <c r="D96" s="186"/>
      <c r="E96" s="186"/>
      <c r="F96" s="207" t="s">
        <v>1651</v>
      </c>
      <c r="G96" s="208"/>
      <c r="H96" s="186" t="s">
        <v>1688</v>
      </c>
      <c r="I96" s="186" t="s">
        <v>1686</v>
      </c>
      <c r="J96" s="186"/>
      <c r="K96" s="198"/>
    </row>
    <row r="97" spans="2:11" s="1" customFormat="1" ht="15" customHeight="1">
      <c r="B97" s="209"/>
      <c r="C97" s="186" t="s">
        <v>45</v>
      </c>
      <c r="D97" s="186"/>
      <c r="E97" s="186"/>
      <c r="F97" s="207" t="s">
        <v>1651</v>
      </c>
      <c r="G97" s="208"/>
      <c r="H97" s="186" t="s">
        <v>1689</v>
      </c>
      <c r="I97" s="186" t="s">
        <v>1686</v>
      </c>
      <c r="J97" s="186"/>
      <c r="K97" s="198"/>
    </row>
    <row r="98" spans="2:11" s="1" customFormat="1" ht="15" customHeight="1">
      <c r="B98" s="212"/>
      <c r="C98" s="213"/>
      <c r="D98" s="213"/>
      <c r="E98" s="213"/>
      <c r="F98" s="213"/>
      <c r="G98" s="213"/>
      <c r="H98" s="213"/>
      <c r="I98" s="213"/>
      <c r="J98" s="213"/>
      <c r="K98" s="214"/>
    </row>
    <row r="99" spans="2:11" s="1" customFormat="1" ht="18.75" customHeight="1">
      <c r="B99" s="215"/>
      <c r="C99" s="216"/>
      <c r="D99" s="216"/>
      <c r="E99" s="216"/>
      <c r="F99" s="216"/>
      <c r="G99" s="216"/>
      <c r="H99" s="216"/>
      <c r="I99" s="216"/>
      <c r="J99" s="216"/>
      <c r="K99" s="215"/>
    </row>
    <row r="100" spans="2:11" s="1" customFormat="1" ht="18.75" customHeight="1"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</row>
    <row r="101" spans="2:11" s="1" customFormat="1" ht="7.5" customHeight="1">
      <c r="B101" s="194"/>
      <c r="C101" s="195"/>
      <c r="D101" s="195"/>
      <c r="E101" s="195"/>
      <c r="F101" s="195"/>
      <c r="G101" s="195"/>
      <c r="H101" s="195"/>
      <c r="I101" s="195"/>
      <c r="J101" s="195"/>
      <c r="K101" s="196"/>
    </row>
    <row r="102" spans="2:11" s="1" customFormat="1" ht="45" customHeight="1">
      <c r="B102" s="197"/>
      <c r="C102" s="294" t="s">
        <v>1690</v>
      </c>
      <c r="D102" s="294"/>
      <c r="E102" s="294"/>
      <c r="F102" s="294"/>
      <c r="G102" s="294"/>
      <c r="H102" s="294"/>
      <c r="I102" s="294"/>
      <c r="J102" s="294"/>
      <c r="K102" s="198"/>
    </row>
    <row r="103" spans="2:11" s="1" customFormat="1" ht="17.25" customHeight="1">
      <c r="B103" s="197"/>
      <c r="C103" s="199" t="s">
        <v>1645</v>
      </c>
      <c r="D103" s="199"/>
      <c r="E103" s="199"/>
      <c r="F103" s="199" t="s">
        <v>1646</v>
      </c>
      <c r="G103" s="200"/>
      <c r="H103" s="199" t="s">
        <v>51</v>
      </c>
      <c r="I103" s="199" t="s">
        <v>54</v>
      </c>
      <c r="J103" s="199" t="s">
        <v>1647</v>
      </c>
      <c r="K103" s="198"/>
    </row>
    <row r="104" spans="2:11" s="1" customFormat="1" ht="17.25" customHeight="1">
      <c r="B104" s="197"/>
      <c r="C104" s="201" t="s">
        <v>1648</v>
      </c>
      <c r="D104" s="201"/>
      <c r="E104" s="201"/>
      <c r="F104" s="202" t="s">
        <v>1649</v>
      </c>
      <c r="G104" s="203"/>
      <c r="H104" s="201"/>
      <c r="I104" s="201"/>
      <c r="J104" s="201" t="s">
        <v>1650</v>
      </c>
      <c r="K104" s="198"/>
    </row>
    <row r="105" spans="2:11" s="1" customFormat="1" ht="5.25" customHeight="1">
      <c r="B105" s="197"/>
      <c r="C105" s="199"/>
      <c r="D105" s="199"/>
      <c r="E105" s="199"/>
      <c r="F105" s="199"/>
      <c r="G105" s="217"/>
      <c r="H105" s="199"/>
      <c r="I105" s="199"/>
      <c r="J105" s="199"/>
      <c r="K105" s="198"/>
    </row>
    <row r="106" spans="2:11" s="1" customFormat="1" ht="15" customHeight="1">
      <c r="B106" s="197"/>
      <c r="C106" s="186" t="s">
        <v>50</v>
      </c>
      <c r="D106" s="206"/>
      <c r="E106" s="206"/>
      <c r="F106" s="207" t="s">
        <v>1651</v>
      </c>
      <c r="G106" s="186"/>
      <c r="H106" s="186" t="s">
        <v>1691</v>
      </c>
      <c r="I106" s="186" t="s">
        <v>1653</v>
      </c>
      <c r="J106" s="186">
        <v>20</v>
      </c>
      <c r="K106" s="198"/>
    </row>
    <row r="107" spans="2:11" s="1" customFormat="1" ht="15" customHeight="1">
      <c r="B107" s="197"/>
      <c r="C107" s="186" t="s">
        <v>1654</v>
      </c>
      <c r="D107" s="186"/>
      <c r="E107" s="186"/>
      <c r="F107" s="207" t="s">
        <v>1651</v>
      </c>
      <c r="G107" s="186"/>
      <c r="H107" s="186" t="s">
        <v>1691</v>
      </c>
      <c r="I107" s="186" t="s">
        <v>1653</v>
      </c>
      <c r="J107" s="186">
        <v>120</v>
      </c>
      <c r="K107" s="198"/>
    </row>
    <row r="108" spans="2:11" s="1" customFormat="1" ht="15" customHeight="1">
      <c r="B108" s="209"/>
      <c r="C108" s="186" t="s">
        <v>1656</v>
      </c>
      <c r="D108" s="186"/>
      <c r="E108" s="186"/>
      <c r="F108" s="207" t="s">
        <v>1657</v>
      </c>
      <c r="G108" s="186"/>
      <c r="H108" s="186" t="s">
        <v>1691</v>
      </c>
      <c r="I108" s="186" t="s">
        <v>1653</v>
      </c>
      <c r="J108" s="186">
        <v>50</v>
      </c>
      <c r="K108" s="198"/>
    </row>
    <row r="109" spans="2:11" s="1" customFormat="1" ht="15" customHeight="1">
      <c r="B109" s="209"/>
      <c r="C109" s="186" t="s">
        <v>1659</v>
      </c>
      <c r="D109" s="186"/>
      <c r="E109" s="186"/>
      <c r="F109" s="207" t="s">
        <v>1651</v>
      </c>
      <c r="G109" s="186"/>
      <c r="H109" s="186" t="s">
        <v>1691</v>
      </c>
      <c r="I109" s="186" t="s">
        <v>1661</v>
      </c>
      <c r="J109" s="186"/>
      <c r="K109" s="198"/>
    </row>
    <row r="110" spans="2:11" s="1" customFormat="1" ht="15" customHeight="1">
      <c r="B110" s="209"/>
      <c r="C110" s="186" t="s">
        <v>1670</v>
      </c>
      <c r="D110" s="186"/>
      <c r="E110" s="186"/>
      <c r="F110" s="207" t="s">
        <v>1657</v>
      </c>
      <c r="G110" s="186"/>
      <c r="H110" s="186" t="s">
        <v>1691</v>
      </c>
      <c r="I110" s="186" t="s">
        <v>1653</v>
      </c>
      <c r="J110" s="186">
        <v>50</v>
      </c>
      <c r="K110" s="198"/>
    </row>
    <row r="111" spans="2:11" s="1" customFormat="1" ht="15" customHeight="1">
      <c r="B111" s="209"/>
      <c r="C111" s="186" t="s">
        <v>1678</v>
      </c>
      <c r="D111" s="186"/>
      <c r="E111" s="186"/>
      <c r="F111" s="207" t="s">
        <v>1657</v>
      </c>
      <c r="G111" s="186"/>
      <c r="H111" s="186" t="s">
        <v>1691</v>
      </c>
      <c r="I111" s="186" t="s">
        <v>1653</v>
      </c>
      <c r="J111" s="186">
        <v>50</v>
      </c>
      <c r="K111" s="198"/>
    </row>
    <row r="112" spans="2:11" s="1" customFormat="1" ht="15" customHeight="1">
      <c r="B112" s="209"/>
      <c r="C112" s="186" t="s">
        <v>1676</v>
      </c>
      <c r="D112" s="186"/>
      <c r="E112" s="186"/>
      <c r="F112" s="207" t="s">
        <v>1657</v>
      </c>
      <c r="G112" s="186"/>
      <c r="H112" s="186" t="s">
        <v>1691</v>
      </c>
      <c r="I112" s="186" t="s">
        <v>1653</v>
      </c>
      <c r="J112" s="186">
        <v>50</v>
      </c>
      <c r="K112" s="198"/>
    </row>
    <row r="113" spans="2:11" s="1" customFormat="1" ht="15" customHeight="1">
      <c r="B113" s="209"/>
      <c r="C113" s="186" t="s">
        <v>50</v>
      </c>
      <c r="D113" s="186"/>
      <c r="E113" s="186"/>
      <c r="F113" s="207" t="s">
        <v>1651</v>
      </c>
      <c r="G113" s="186"/>
      <c r="H113" s="186" t="s">
        <v>1692</v>
      </c>
      <c r="I113" s="186" t="s">
        <v>1653</v>
      </c>
      <c r="J113" s="186">
        <v>20</v>
      </c>
      <c r="K113" s="198"/>
    </row>
    <row r="114" spans="2:11" s="1" customFormat="1" ht="15" customHeight="1">
      <c r="B114" s="209"/>
      <c r="C114" s="186" t="s">
        <v>1693</v>
      </c>
      <c r="D114" s="186"/>
      <c r="E114" s="186"/>
      <c r="F114" s="207" t="s">
        <v>1651</v>
      </c>
      <c r="G114" s="186"/>
      <c r="H114" s="186" t="s">
        <v>1694</v>
      </c>
      <c r="I114" s="186" t="s">
        <v>1653</v>
      </c>
      <c r="J114" s="186">
        <v>120</v>
      </c>
      <c r="K114" s="198"/>
    </row>
    <row r="115" spans="2:11" s="1" customFormat="1" ht="15" customHeight="1">
      <c r="B115" s="209"/>
      <c r="C115" s="186" t="s">
        <v>35</v>
      </c>
      <c r="D115" s="186"/>
      <c r="E115" s="186"/>
      <c r="F115" s="207" t="s">
        <v>1651</v>
      </c>
      <c r="G115" s="186"/>
      <c r="H115" s="186" t="s">
        <v>1695</v>
      </c>
      <c r="I115" s="186" t="s">
        <v>1686</v>
      </c>
      <c r="J115" s="186"/>
      <c r="K115" s="198"/>
    </row>
    <row r="116" spans="2:11" s="1" customFormat="1" ht="15" customHeight="1">
      <c r="B116" s="209"/>
      <c r="C116" s="186" t="s">
        <v>45</v>
      </c>
      <c r="D116" s="186"/>
      <c r="E116" s="186"/>
      <c r="F116" s="207" t="s">
        <v>1651</v>
      </c>
      <c r="G116" s="186"/>
      <c r="H116" s="186" t="s">
        <v>1696</v>
      </c>
      <c r="I116" s="186" t="s">
        <v>1686</v>
      </c>
      <c r="J116" s="186"/>
      <c r="K116" s="198"/>
    </row>
    <row r="117" spans="2:11" s="1" customFormat="1" ht="15" customHeight="1">
      <c r="B117" s="209"/>
      <c r="C117" s="186" t="s">
        <v>54</v>
      </c>
      <c r="D117" s="186"/>
      <c r="E117" s="186"/>
      <c r="F117" s="207" t="s">
        <v>1651</v>
      </c>
      <c r="G117" s="186"/>
      <c r="H117" s="186" t="s">
        <v>1697</v>
      </c>
      <c r="I117" s="186" t="s">
        <v>1698</v>
      </c>
      <c r="J117" s="186"/>
      <c r="K117" s="198"/>
    </row>
    <row r="118" spans="2:11" s="1" customFormat="1" ht="15" customHeight="1">
      <c r="B118" s="212"/>
      <c r="C118" s="218"/>
      <c r="D118" s="218"/>
      <c r="E118" s="218"/>
      <c r="F118" s="218"/>
      <c r="G118" s="218"/>
      <c r="H118" s="218"/>
      <c r="I118" s="218"/>
      <c r="J118" s="218"/>
      <c r="K118" s="214"/>
    </row>
    <row r="119" spans="2:11" s="1" customFormat="1" ht="18.75" customHeight="1">
      <c r="B119" s="219"/>
      <c r="C119" s="220"/>
      <c r="D119" s="220"/>
      <c r="E119" s="220"/>
      <c r="F119" s="221"/>
      <c r="G119" s="220"/>
      <c r="H119" s="220"/>
      <c r="I119" s="220"/>
      <c r="J119" s="220"/>
      <c r="K119" s="219"/>
    </row>
    <row r="120" spans="2:11" s="1" customFormat="1" ht="18.75" customHeight="1"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</row>
    <row r="121" spans="2:11" s="1" customFormat="1" ht="7.5" customHeight="1">
      <c r="B121" s="222"/>
      <c r="C121" s="223"/>
      <c r="D121" s="223"/>
      <c r="E121" s="223"/>
      <c r="F121" s="223"/>
      <c r="G121" s="223"/>
      <c r="H121" s="223"/>
      <c r="I121" s="223"/>
      <c r="J121" s="223"/>
      <c r="K121" s="224"/>
    </row>
    <row r="122" spans="2:11" s="1" customFormat="1" ht="45" customHeight="1">
      <c r="B122" s="225"/>
      <c r="C122" s="292" t="s">
        <v>1699</v>
      </c>
      <c r="D122" s="292"/>
      <c r="E122" s="292"/>
      <c r="F122" s="292"/>
      <c r="G122" s="292"/>
      <c r="H122" s="292"/>
      <c r="I122" s="292"/>
      <c r="J122" s="292"/>
      <c r="K122" s="226"/>
    </row>
    <row r="123" spans="2:11" s="1" customFormat="1" ht="17.25" customHeight="1">
      <c r="B123" s="227"/>
      <c r="C123" s="199" t="s">
        <v>1645</v>
      </c>
      <c r="D123" s="199"/>
      <c r="E123" s="199"/>
      <c r="F123" s="199" t="s">
        <v>1646</v>
      </c>
      <c r="G123" s="200"/>
      <c r="H123" s="199" t="s">
        <v>51</v>
      </c>
      <c r="I123" s="199" t="s">
        <v>54</v>
      </c>
      <c r="J123" s="199" t="s">
        <v>1647</v>
      </c>
      <c r="K123" s="228"/>
    </row>
    <row r="124" spans="2:11" s="1" customFormat="1" ht="17.25" customHeight="1">
      <c r="B124" s="227"/>
      <c r="C124" s="201" t="s">
        <v>1648</v>
      </c>
      <c r="D124" s="201"/>
      <c r="E124" s="201"/>
      <c r="F124" s="202" t="s">
        <v>1649</v>
      </c>
      <c r="G124" s="203"/>
      <c r="H124" s="201"/>
      <c r="I124" s="201"/>
      <c r="J124" s="201" t="s">
        <v>1650</v>
      </c>
      <c r="K124" s="228"/>
    </row>
    <row r="125" spans="2:11" s="1" customFormat="1" ht="5.25" customHeight="1">
      <c r="B125" s="229"/>
      <c r="C125" s="204"/>
      <c r="D125" s="204"/>
      <c r="E125" s="204"/>
      <c r="F125" s="204"/>
      <c r="G125" s="230"/>
      <c r="H125" s="204"/>
      <c r="I125" s="204"/>
      <c r="J125" s="204"/>
      <c r="K125" s="231"/>
    </row>
    <row r="126" spans="2:11" s="1" customFormat="1" ht="15" customHeight="1">
      <c r="B126" s="229"/>
      <c r="C126" s="186" t="s">
        <v>1654</v>
      </c>
      <c r="D126" s="206"/>
      <c r="E126" s="206"/>
      <c r="F126" s="207" t="s">
        <v>1651</v>
      </c>
      <c r="G126" s="186"/>
      <c r="H126" s="186" t="s">
        <v>1691</v>
      </c>
      <c r="I126" s="186" t="s">
        <v>1653</v>
      </c>
      <c r="J126" s="186">
        <v>120</v>
      </c>
      <c r="K126" s="232"/>
    </row>
    <row r="127" spans="2:11" s="1" customFormat="1" ht="15" customHeight="1">
      <c r="B127" s="229"/>
      <c r="C127" s="186" t="s">
        <v>1700</v>
      </c>
      <c r="D127" s="186"/>
      <c r="E127" s="186"/>
      <c r="F127" s="207" t="s">
        <v>1651</v>
      </c>
      <c r="G127" s="186"/>
      <c r="H127" s="186" t="s">
        <v>1701</v>
      </c>
      <c r="I127" s="186" t="s">
        <v>1653</v>
      </c>
      <c r="J127" s="186" t="s">
        <v>1702</v>
      </c>
      <c r="K127" s="232"/>
    </row>
    <row r="128" spans="2:11" s="1" customFormat="1" ht="15" customHeight="1">
      <c r="B128" s="229"/>
      <c r="C128" s="186" t="s">
        <v>1599</v>
      </c>
      <c r="D128" s="186"/>
      <c r="E128" s="186"/>
      <c r="F128" s="207" t="s">
        <v>1651</v>
      </c>
      <c r="G128" s="186"/>
      <c r="H128" s="186" t="s">
        <v>1703</v>
      </c>
      <c r="I128" s="186" t="s">
        <v>1653</v>
      </c>
      <c r="J128" s="186" t="s">
        <v>1702</v>
      </c>
      <c r="K128" s="232"/>
    </row>
    <row r="129" spans="2:11" s="1" customFormat="1" ht="15" customHeight="1">
      <c r="B129" s="229"/>
      <c r="C129" s="186" t="s">
        <v>1662</v>
      </c>
      <c r="D129" s="186"/>
      <c r="E129" s="186"/>
      <c r="F129" s="207" t="s">
        <v>1657</v>
      </c>
      <c r="G129" s="186"/>
      <c r="H129" s="186" t="s">
        <v>1663</v>
      </c>
      <c r="I129" s="186" t="s">
        <v>1653</v>
      </c>
      <c r="J129" s="186">
        <v>15</v>
      </c>
      <c r="K129" s="232"/>
    </row>
    <row r="130" spans="2:11" s="1" customFormat="1" ht="15" customHeight="1">
      <c r="B130" s="229"/>
      <c r="C130" s="210" t="s">
        <v>1664</v>
      </c>
      <c r="D130" s="210"/>
      <c r="E130" s="210"/>
      <c r="F130" s="211" t="s">
        <v>1657</v>
      </c>
      <c r="G130" s="210"/>
      <c r="H130" s="210" t="s">
        <v>1665</v>
      </c>
      <c r="I130" s="210" t="s">
        <v>1653</v>
      </c>
      <c r="J130" s="210">
        <v>15</v>
      </c>
      <c r="K130" s="232"/>
    </row>
    <row r="131" spans="2:11" s="1" customFormat="1" ht="15" customHeight="1">
      <c r="B131" s="229"/>
      <c r="C131" s="210" t="s">
        <v>1666</v>
      </c>
      <c r="D131" s="210"/>
      <c r="E131" s="210"/>
      <c r="F131" s="211" t="s">
        <v>1657</v>
      </c>
      <c r="G131" s="210"/>
      <c r="H131" s="210" t="s">
        <v>1667</v>
      </c>
      <c r="I131" s="210" t="s">
        <v>1653</v>
      </c>
      <c r="J131" s="210">
        <v>20</v>
      </c>
      <c r="K131" s="232"/>
    </row>
    <row r="132" spans="2:11" s="1" customFormat="1" ht="15" customHeight="1">
      <c r="B132" s="229"/>
      <c r="C132" s="210" t="s">
        <v>1668</v>
      </c>
      <c r="D132" s="210"/>
      <c r="E132" s="210"/>
      <c r="F132" s="211" t="s">
        <v>1657</v>
      </c>
      <c r="G132" s="210"/>
      <c r="H132" s="210" t="s">
        <v>1669</v>
      </c>
      <c r="I132" s="210" t="s">
        <v>1653</v>
      </c>
      <c r="J132" s="210">
        <v>20</v>
      </c>
      <c r="K132" s="232"/>
    </row>
    <row r="133" spans="2:11" s="1" customFormat="1" ht="15" customHeight="1">
      <c r="B133" s="229"/>
      <c r="C133" s="186" t="s">
        <v>1656</v>
      </c>
      <c r="D133" s="186"/>
      <c r="E133" s="186"/>
      <c r="F133" s="207" t="s">
        <v>1657</v>
      </c>
      <c r="G133" s="186"/>
      <c r="H133" s="186" t="s">
        <v>1691</v>
      </c>
      <c r="I133" s="186" t="s">
        <v>1653</v>
      </c>
      <c r="J133" s="186">
        <v>50</v>
      </c>
      <c r="K133" s="232"/>
    </row>
    <row r="134" spans="2:11" s="1" customFormat="1" ht="15" customHeight="1">
      <c r="B134" s="229"/>
      <c r="C134" s="186" t="s">
        <v>1670</v>
      </c>
      <c r="D134" s="186"/>
      <c r="E134" s="186"/>
      <c r="F134" s="207" t="s">
        <v>1657</v>
      </c>
      <c r="G134" s="186"/>
      <c r="H134" s="186" t="s">
        <v>1691</v>
      </c>
      <c r="I134" s="186" t="s">
        <v>1653</v>
      </c>
      <c r="J134" s="186">
        <v>50</v>
      </c>
      <c r="K134" s="232"/>
    </row>
    <row r="135" spans="2:11" s="1" customFormat="1" ht="15" customHeight="1">
      <c r="B135" s="229"/>
      <c r="C135" s="186" t="s">
        <v>1676</v>
      </c>
      <c r="D135" s="186"/>
      <c r="E135" s="186"/>
      <c r="F135" s="207" t="s">
        <v>1657</v>
      </c>
      <c r="G135" s="186"/>
      <c r="H135" s="186" t="s">
        <v>1691</v>
      </c>
      <c r="I135" s="186" t="s">
        <v>1653</v>
      </c>
      <c r="J135" s="186">
        <v>50</v>
      </c>
      <c r="K135" s="232"/>
    </row>
    <row r="136" spans="2:11" s="1" customFormat="1" ht="15" customHeight="1">
      <c r="B136" s="229"/>
      <c r="C136" s="186" t="s">
        <v>1678</v>
      </c>
      <c r="D136" s="186"/>
      <c r="E136" s="186"/>
      <c r="F136" s="207" t="s">
        <v>1657</v>
      </c>
      <c r="G136" s="186"/>
      <c r="H136" s="186" t="s">
        <v>1691</v>
      </c>
      <c r="I136" s="186" t="s">
        <v>1653</v>
      </c>
      <c r="J136" s="186">
        <v>50</v>
      </c>
      <c r="K136" s="232"/>
    </row>
    <row r="137" spans="2:11" s="1" customFormat="1" ht="15" customHeight="1">
      <c r="B137" s="229"/>
      <c r="C137" s="186" t="s">
        <v>1679</v>
      </c>
      <c r="D137" s="186"/>
      <c r="E137" s="186"/>
      <c r="F137" s="207" t="s">
        <v>1657</v>
      </c>
      <c r="G137" s="186"/>
      <c r="H137" s="186" t="s">
        <v>1704</v>
      </c>
      <c r="I137" s="186" t="s">
        <v>1653</v>
      </c>
      <c r="J137" s="186">
        <v>255</v>
      </c>
      <c r="K137" s="232"/>
    </row>
    <row r="138" spans="2:11" s="1" customFormat="1" ht="15" customHeight="1">
      <c r="B138" s="229"/>
      <c r="C138" s="186" t="s">
        <v>1681</v>
      </c>
      <c r="D138" s="186"/>
      <c r="E138" s="186"/>
      <c r="F138" s="207" t="s">
        <v>1651</v>
      </c>
      <c r="G138" s="186"/>
      <c r="H138" s="186" t="s">
        <v>1705</v>
      </c>
      <c r="I138" s="186" t="s">
        <v>1683</v>
      </c>
      <c r="J138" s="186"/>
      <c r="K138" s="232"/>
    </row>
    <row r="139" spans="2:11" s="1" customFormat="1" ht="15" customHeight="1">
      <c r="B139" s="229"/>
      <c r="C139" s="186" t="s">
        <v>1684</v>
      </c>
      <c r="D139" s="186"/>
      <c r="E139" s="186"/>
      <c r="F139" s="207" t="s">
        <v>1651</v>
      </c>
      <c r="G139" s="186"/>
      <c r="H139" s="186" t="s">
        <v>1706</v>
      </c>
      <c r="I139" s="186" t="s">
        <v>1686</v>
      </c>
      <c r="J139" s="186"/>
      <c r="K139" s="232"/>
    </row>
    <row r="140" spans="2:11" s="1" customFormat="1" ht="15" customHeight="1">
      <c r="B140" s="229"/>
      <c r="C140" s="186" t="s">
        <v>1687</v>
      </c>
      <c r="D140" s="186"/>
      <c r="E140" s="186"/>
      <c r="F140" s="207" t="s">
        <v>1651</v>
      </c>
      <c r="G140" s="186"/>
      <c r="H140" s="186" t="s">
        <v>1687</v>
      </c>
      <c r="I140" s="186" t="s">
        <v>1686</v>
      </c>
      <c r="J140" s="186"/>
      <c r="K140" s="232"/>
    </row>
    <row r="141" spans="2:11" s="1" customFormat="1" ht="15" customHeight="1">
      <c r="B141" s="229"/>
      <c r="C141" s="186" t="s">
        <v>35</v>
      </c>
      <c r="D141" s="186"/>
      <c r="E141" s="186"/>
      <c r="F141" s="207" t="s">
        <v>1651</v>
      </c>
      <c r="G141" s="186"/>
      <c r="H141" s="186" t="s">
        <v>1707</v>
      </c>
      <c r="I141" s="186" t="s">
        <v>1686</v>
      </c>
      <c r="J141" s="186"/>
      <c r="K141" s="232"/>
    </row>
    <row r="142" spans="2:11" s="1" customFormat="1" ht="15" customHeight="1">
      <c r="B142" s="229"/>
      <c r="C142" s="186" t="s">
        <v>1708</v>
      </c>
      <c r="D142" s="186"/>
      <c r="E142" s="186"/>
      <c r="F142" s="207" t="s">
        <v>1651</v>
      </c>
      <c r="G142" s="186"/>
      <c r="H142" s="186" t="s">
        <v>1709</v>
      </c>
      <c r="I142" s="186" t="s">
        <v>1686</v>
      </c>
      <c r="J142" s="186"/>
      <c r="K142" s="232"/>
    </row>
    <row r="143" spans="2:11" s="1" customFormat="1" ht="15" customHeight="1">
      <c r="B143" s="233"/>
      <c r="C143" s="234"/>
      <c r="D143" s="234"/>
      <c r="E143" s="234"/>
      <c r="F143" s="234"/>
      <c r="G143" s="234"/>
      <c r="H143" s="234"/>
      <c r="I143" s="234"/>
      <c r="J143" s="234"/>
      <c r="K143" s="235"/>
    </row>
    <row r="144" spans="2:11" s="1" customFormat="1" ht="18.75" customHeight="1">
      <c r="B144" s="220"/>
      <c r="C144" s="220"/>
      <c r="D144" s="220"/>
      <c r="E144" s="220"/>
      <c r="F144" s="221"/>
      <c r="G144" s="220"/>
      <c r="H144" s="220"/>
      <c r="I144" s="220"/>
      <c r="J144" s="220"/>
      <c r="K144" s="220"/>
    </row>
    <row r="145" spans="2:11" s="1" customFormat="1" ht="18.75" customHeight="1">
      <c r="B145" s="193"/>
      <c r="C145" s="193"/>
      <c r="D145" s="193"/>
      <c r="E145" s="193"/>
      <c r="F145" s="193"/>
      <c r="G145" s="193"/>
      <c r="H145" s="193"/>
      <c r="I145" s="193"/>
      <c r="J145" s="193"/>
      <c r="K145" s="193"/>
    </row>
    <row r="146" spans="2:11" s="1" customFormat="1" ht="7.5" customHeight="1">
      <c r="B146" s="194"/>
      <c r="C146" s="195"/>
      <c r="D146" s="195"/>
      <c r="E146" s="195"/>
      <c r="F146" s="195"/>
      <c r="G146" s="195"/>
      <c r="H146" s="195"/>
      <c r="I146" s="195"/>
      <c r="J146" s="195"/>
      <c r="K146" s="196"/>
    </row>
    <row r="147" spans="2:11" s="1" customFormat="1" ht="45" customHeight="1">
      <c r="B147" s="197"/>
      <c r="C147" s="294" t="s">
        <v>1710</v>
      </c>
      <c r="D147" s="294"/>
      <c r="E147" s="294"/>
      <c r="F147" s="294"/>
      <c r="G147" s="294"/>
      <c r="H147" s="294"/>
      <c r="I147" s="294"/>
      <c r="J147" s="294"/>
      <c r="K147" s="198"/>
    </row>
    <row r="148" spans="2:11" s="1" customFormat="1" ht="17.25" customHeight="1">
      <c r="B148" s="197"/>
      <c r="C148" s="199" t="s">
        <v>1645</v>
      </c>
      <c r="D148" s="199"/>
      <c r="E148" s="199"/>
      <c r="F148" s="199" t="s">
        <v>1646</v>
      </c>
      <c r="G148" s="200"/>
      <c r="H148" s="199" t="s">
        <v>51</v>
      </c>
      <c r="I148" s="199" t="s">
        <v>54</v>
      </c>
      <c r="J148" s="199" t="s">
        <v>1647</v>
      </c>
      <c r="K148" s="198"/>
    </row>
    <row r="149" spans="2:11" s="1" customFormat="1" ht="17.25" customHeight="1">
      <c r="B149" s="197"/>
      <c r="C149" s="201" t="s">
        <v>1648</v>
      </c>
      <c r="D149" s="201"/>
      <c r="E149" s="201"/>
      <c r="F149" s="202" t="s">
        <v>1649</v>
      </c>
      <c r="G149" s="203"/>
      <c r="H149" s="201"/>
      <c r="I149" s="201"/>
      <c r="J149" s="201" t="s">
        <v>1650</v>
      </c>
      <c r="K149" s="198"/>
    </row>
    <row r="150" spans="2:11" s="1" customFormat="1" ht="5.25" customHeight="1">
      <c r="B150" s="209"/>
      <c r="C150" s="204"/>
      <c r="D150" s="204"/>
      <c r="E150" s="204"/>
      <c r="F150" s="204"/>
      <c r="G150" s="205"/>
      <c r="H150" s="204"/>
      <c r="I150" s="204"/>
      <c r="J150" s="204"/>
      <c r="K150" s="232"/>
    </row>
    <row r="151" spans="2:11" s="1" customFormat="1" ht="15" customHeight="1">
      <c r="B151" s="209"/>
      <c r="C151" s="236" t="s">
        <v>1654</v>
      </c>
      <c r="D151" s="186"/>
      <c r="E151" s="186"/>
      <c r="F151" s="237" t="s">
        <v>1651</v>
      </c>
      <c r="G151" s="186"/>
      <c r="H151" s="236" t="s">
        <v>1691</v>
      </c>
      <c r="I151" s="236" t="s">
        <v>1653</v>
      </c>
      <c r="J151" s="236">
        <v>120</v>
      </c>
      <c r="K151" s="232"/>
    </row>
    <row r="152" spans="2:11" s="1" customFormat="1" ht="15" customHeight="1">
      <c r="B152" s="209"/>
      <c r="C152" s="236" t="s">
        <v>1700</v>
      </c>
      <c r="D152" s="186"/>
      <c r="E152" s="186"/>
      <c r="F152" s="237" t="s">
        <v>1651</v>
      </c>
      <c r="G152" s="186"/>
      <c r="H152" s="236" t="s">
        <v>1711</v>
      </c>
      <c r="I152" s="236" t="s">
        <v>1653</v>
      </c>
      <c r="J152" s="236" t="s">
        <v>1702</v>
      </c>
      <c r="K152" s="232"/>
    </row>
    <row r="153" spans="2:11" s="1" customFormat="1" ht="15" customHeight="1">
      <c r="B153" s="209"/>
      <c r="C153" s="236" t="s">
        <v>1599</v>
      </c>
      <c r="D153" s="186"/>
      <c r="E153" s="186"/>
      <c r="F153" s="237" t="s">
        <v>1651</v>
      </c>
      <c r="G153" s="186"/>
      <c r="H153" s="236" t="s">
        <v>1712</v>
      </c>
      <c r="I153" s="236" t="s">
        <v>1653</v>
      </c>
      <c r="J153" s="236" t="s">
        <v>1702</v>
      </c>
      <c r="K153" s="232"/>
    </row>
    <row r="154" spans="2:11" s="1" customFormat="1" ht="15" customHeight="1">
      <c r="B154" s="209"/>
      <c r="C154" s="236" t="s">
        <v>1656</v>
      </c>
      <c r="D154" s="186"/>
      <c r="E154" s="186"/>
      <c r="F154" s="237" t="s">
        <v>1657</v>
      </c>
      <c r="G154" s="186"/>
      <c r="H154" s="236" t="s">
        <v>1691</v>
      </c>
      <c r="I154" s="236" t="s">
        <v>1653</v>
      </c>
      <c r="J154" s="236">
        <v>50</v>
      </c>
      <c r="K154" s="232"/>
    </row>
    <row r="155" spans="2:11" s="1" customFormat="1" ht="15" customHeight="1">
      <c r="B155" s="209"/>
      <c r="C155" s="236" t="s">
        <v>1659</v>
      </c>
      <c r="D155" s="186"/>
      <c r="E155" s="186"/>
      <c r="F155" s="237" t="s">
        <v>1651</v>
      </c>
      <c r="G155" s="186"/>
      <c r="H155" s="236" t="s">
        <v>1691</v>
      </c>
      <c r="I155" s="236" t="s">
        <v>1661</v>
      </c>
      <c r="J155" s="236"/>
      <c r="K155" s="232"/>
    </row>
    <row r="156" spans="2:11" s="1" customFormat="1" ht="15" customHeight="1">
      <c r="B156" s="209"/>
      <c r="C156" s="236" t="s">
        <v>1670</v>
      </c>
      <c r="D156" s="186"/>
      <c r="E156" s="186"/>
      <c r="F156" s="237" t="s">
        <v>1657</v>
      </c>
      <c r="G156" s="186"/>
      <c r="H156" s="236" t="s">
        <v>1691</v>
      </c>
      <c r="I156" s="236" t="s">
        <v>1653</v>
      </c>
      <c r="J156" s="236">
        <v>50</v>
      </c>
      <c r="K156" s="232"/>
    </row>
    <row r="157" spans="2:11" s="1" customFormat="1" ht="15" customHeight="1">
      <c r="B157" s="209"/>
      <c r="C157" s="236" t="s">
        <v>1678</v>
      </c>
      <c r="D157" s="186"/>
      <c r="E157" s="186"/>
      <c r="F157" s="237" t="s">
        <v>1657</v>
      </c>
      <c r="G157" s="186"/>
      <c r="H157" s="236" t="s">
        <v>1691</v>
      </c>
      <c r="I157" s="236" t="s">
        <v>1653</v>
      </c>
      <c r="J157" s="236">
        <v>50</v>
      </c>
      <c r="K157" s="232"/>
    </row>
    <row r="158" spans="2:11" s="1" customFormat="1" ht="15" customHeight="1">
      <c r="B158" s="209"/>
      <c r="C158" s="236" t="s">
        <v>1676</v>
      </c>
      <c r="D158" s="186"/>
      <c r="E158" s="186"/>
      <c r="F158" s="237" t="s">
        <v>1657</v>
      </c>
      <c r="G158" s="186"/>
      <c r="H158" s="236" t="s">
        <v>1691</v>
      </c>
      <c r="I158" s="236" t="s">
        <v>1653</v>
      </c>
      <c r="J158" s="236">
        <v>50</v>
      </c>
      <c r="K158" s="232"/>
    </row>
    <row r="159" spans="2:11" s="1" customFormat="1" ht="15" customHeight="1">
      <c r="B159" s="209"/>
      <c r="C159" s="236" t="s">
        <v>108</v>
      </c>
      <c r="D159" s="186"/>
      <c r="E159" s="186"/>
      <c r="F159" s="237" t="s">
        <v>1651</v>
      </c>
      <c r="G159" s="186"/>
      <c r="H159" s="236" t="s">
        <v>1713</v>
      </c>
      <c r="I159" s="236" t="s">
        <v>1653</v>
      </c>
      <c r="J159" s="236" t="s">
        <v>1714</v>
      </c>
      <c r="K159" s="232"/>
    </row>
    <row r="160" spans="2:11" s="1" customFormat="1" ht="15" customHeight="1">
      <c r="B160" s="209"/>
      <c r="C160" s="236" t="s">
        <v>1715</v>
      </c>
      <c r="D160" s="186"/>
      <c r="E160" s="186"/>
      <c r="F160" s="237" t="s">
        <v>1651</v>
      </c>
      <c r="G160" s="186"/>
      <c r="H160" s="236" t="s">
        <v>1716</v>
      </c>
      <c r="I160" s="236" t="s">
        <v>1686</v>
      </c>
      <c r="J160" s="236"/>
      <c r="K160" s="232"/>
    </row>
    <row r="161" spans="2:11" s="1" customFormat="1" ht="15" customHeight="1">
      <c r="B161" s="238"/>
      <c r="C161" s="218"/>
      <c r="D161" s="218"/>
      <c r="E161" s="218"/>
      <c r="F161" s="218"/>
      <c r="G161" s="218"/>
      <c r="H161" s="218"/>
      <c r="I161" s="218"/>
      <c r="J161" s="218"/>
      <c r="K161" s="239"/>
    </row>
    <row r="162" spans="2:11" s="1" customFormat="1" ht="18.75" customHeight="1">
      <c r="B162" s="220"/>
      <c r="C162" s="230"/>
      <c r="D162" s="230"/>
      <c r="E162" s="230"/>
      <c r="F162" s="240"/>
      <c r="G162" s="230"/>
      <c r="H162" s="230"/>
      <c r="I162" s="230"/>
      <c r="J162" s="230"/>
      <c r="K162" s="220"/>
    </row>
    <row r="163" spans="2:11" s="1" customFormat="1" ht="18.75" customHeight="1">
      <c r="B163" s="193"/>
      <c r="C163" s="193"/>
      <c r="D163" s="193"/>
      <c r="E163" s="193"/>
      <c r="F163" s="193"/>
      <c r="G163" s="193"/>
      <c r="H163" s="193"/>
      <c r="I163" s="193"/>
      <c r="J163" s="193"/>
      <c r="K163" s="193"/>
    </row>
    <row r="164" spans="2:11" s="1" customFormat="1" ht="7.5" customHeight="1">
      <c r="B164" s="175"/>
      <c r="C164" s="176"/>
      <c r="D164" s="176"/>
      <c r="E164" s="176"/>
      <c r="F164" s="176"/>
      <c r="G164" s="176"/>
      <c r="H164" s="176"/>
      <c r="I164" s="176"/>
      <c r="J164" s="176"/>
      <c r="K164" s="177"/>
    </row>
    <row r="165" spans="2:11" s="1" customFormat="1" ht="45" customHeight="1">
      <c r="B165" s="178"/>
      <c r="C165" s="292" t="s">
        <v>1717</v>
      </c>
      <c r="D165" s="292"/>
      <c r="E165" s="292"/>
      <c r="F165" s="292"/>
      <c r="G165" s="292"/>
      <c r="H165" s="292"/>
      <c r="I165" s="292"/>
      <c r="J165" s="292"/>
      <c r="K165" s="179"/>
    </row>
    <row r="166" spans="2:11" s="1" customFormat="1" ht="17.25" customHeight="1">
      <c r="B166" s="178"/>
      <c r="C166" s="199" t="s">
        <v>1645</v>
      </c>
      <c r="D166" s="199"/>
      <c r="E166" s="199"/>
      <c r="F166" s="199" t="s">
        <v>1646</v>
      </c>
      <c r="G166" s="241"/>
      <c r="H166" s="242" t="s">
        <v>51</v>
      </c>
      <c r="I166" s="242" t="s">
        <v>54</v>
      </c>
      <c r="J166" s="199" t="s">
        <v>1647</v>
      </c>
      <c r="K166" s="179"/>
    </row>
    <row r="167" spans="2:11" s="1" customFormat="1" ht="17.25" customHeight="1">
      <c r="B167" s="180"/>
      <c r="C167" s="201" t="s">
        <v>1648</v>
      </c>
      <c r="D167" s="201"/>
      <c r="E167" s="201"/>
      <c r="F167" s="202" t="s">
        <v>1649</v>
      </c>
      <c r="G167" s="243"/>
      <c r="H167" s="244"/>
      <c r="I167" s="244"/>
      <c r="J167" s="201" t="s">
        <v>1650</v>
      </c>
      <c r="K167" s="181"/>
    </row>
    <row r="168" spans="2:11" s="1" customFormat="1" ht="5.25" customHeight="1">
      <c r="B168" s="209"/>
      <c r="C168" s="204"/>
      <c r="D168" s="204"/>
      <c r="E168" s="204"/>
      <c r="F168" s="204"/>
      <c r="G168" s="205"/>
      <c r="H168" s="204"/>
      <c r="I168" s="204"/>
      <c r="J168" s="204"/>
      <c r="K168" s="232"/>
    </row>
    <row r="169" spans="2:11" s="1" customFormat="1" ht="15" customHeight="1">
      <c r="B169" s="209"/>
      <c r="C169" s="186" t="s">
        <v>1654</v>
      </c>
      <c r="D169" s="186"/>
      <c r="E169" s="186"/>
      <c r="F169" s="207" t="s">
        <v>1651</v>
      </c>
      <c r="G169" s="186"/>
      <c r="H169" s="186" t="s">
        <v>1691</v>
      </c>
      <c r="I169" s="186" t="s">
        <v>1653</v>
      </c>
      <c r="J169" s="186">
        <v>120</v>
      </c>
      <c r="K169" s="232"/>
    </row>
    <row r="170" spans="2:11" s="1" customFormat="1" ht="15" customHeight="1">
      <c r="B170" s="209"/>
      <c r="C170" s="186" t="s">
        <v>1700</v>
      </c>
      <c r="D170" s="186"/>
      <c r="E170" s="186"/>
      <c r="F170" s="207" t="s">
        <v>1651</v>
      </c>
      <c r="G170" s="186"/>
      <c r="H170" s="186" t="s">
        <v>1701</v>
      </c>
      <c r="I170" s="186" t="s">
        <v>1653</v>
      </c>
      <c r="J170" s="186" t="s">
        <v>1702</v>
      </c>
      <c r="K170" s="232"/>
    </row>
    <row r="171" spans="2:11" s="1" customFormat="1" ht="15" customHeight="1">
      <c r="B171" s="209"/>
      <c r="C171" s="186" t="s">
        <v>1599</v>
      </c>
      <c r="D171" s="186"/>
      <c r="E171" s="186"/>
      <c r="F171" s="207" t="s">
        <v>1651</v>
      </c>
      <c r="G171" s="186"/>
      <c r="H171" s="186" t="s">
        <v>1718</v>
      </c>
      <c r="I171" s="186" t="s">
        <v>1653</v>
      </c>
      <c r="J171" s="186" t="s">
        <v>1702</v>
      </c>
      <c r="K171" s="232"/>
    </row>
    <row r="172" spans="2:11" s="1" customFormat="1" ht="15" customHeight="1">
      <c r="B172" s="209"/>
      <c r="C172" s="186" t="s">
        <v>1656</v>
      </c>
      <c r="D172" s="186"/>
      <c r="E172" s="186"/>
      <c r="F172" s="207" t="s">
        <v>1657</v>
      </c>
      <c r="G172" s="186"/>
      <c r="H172" s="186" t="s">
        <v>1718</v>
      </c>
      <c r="I172" s="186" t="s">
        <v>1653</v>
      </c>
      <c r="J172" s="186">
        <v>50</v>
      </c>
      <c r="K172" s="232"/>
    </row>
    <row r="173" spans="2:11" s="1" customFormat="1" ht="15" customHeight="1">
      <c r="B173" s="209"/>
      <c r="C173" s="186" t="s">
        <v>1659</v>
      </c>
      <c r="D173" s="186"/>
      <c r="E173" s="186"/>
      <c r="F173" s="207" t="s">
        <v>1651</v>
      </c>
      <c r="G173" s="186"/>
      <c r="H173" s="186" t="s">
        <v>1718</v>
      </c>
      <c r="I173" s="186" t="s">
        <v>1661</v>
      </c>
      <c r="J173" s="186"/>
      <c r="K173" s="232"/>
    </row>
    <row r="174" spans="2:11" s="1" customFormat="1" ht="15" customHeight="1">
      <c r="B174" s="209"/>
      <c r="C174" s="186" t="s">
        <v>1670</v>
      </c>
      <c r="D174" s="186"/>
      <c r="E174" s="186"/>
      <c r="F174" s="207" t="s">
        <v>1657</v>
      </c>
      <c r="G174" s="186"/>
      <c r="H174" s="186" t="s">
        <v>1718</v>
      </c>
      <c r="I174" s="186" t="s">
        <v>1653</v>
      </c>
      <c r="J174" s="186">
        <v>50</v>
      </c>
      <c r="K174" s="232"/>
    </row>
    <row r="175" spans="2:11" s="1" customFormat="1" ht="15" customHeight="1">
      <c r="B175" s="209"/>
      <c r="C175" s="186" t="s">
        <v>1678</v>
      </c>
      <c r="D175" s="186"/>
      <c r="E175" s="186"/>
      <c r="F175" s="207" t="s">
        <v>1657</v>
      </c>
      <c r="G175" s="186"/>
      <c r="H175" s="186" t="s">
        <v>1718</v>
      </c>
      <c r="I175" s="186" t="s">
        <v>1653</v>
      </c>
      <c r="J175" s="186">
        <v>50</v>
      </c>
      <c r="K175" s="232"/>
    </row>
    <row r="176" spans="2:11" s="1" customFormat="1" ht="15" customHeight="1">
      <c r="B176" s="209"/>
      <c r="C176" s="186" t="s">
        <v>1676</v>
      </c>
      <c r="D176" s="186"/>
      <c r="E176" s="186"/>
      <c r="F176" s="207" t="s">
        <v>1657</v>
      </c>
      <c r="G176" s="186"/>
      <c r="H176" s="186" t="s">
        <v>1718</v>
      </c>
      <c r="I176" s="186" t="s">
        <v>1653</v>
      </c>
      <c r="J176" s="186">
        <v>50</v>
      </c>
      <c r="K176" s="232"/>
    </row>
    <row r="177" spans="2:11" s="1" customFormat="1" ht="15" customHeight="1">
      <c r="B177" s="209"/>
      <c r="C177" s="186" t="s">
        <v>116</v>
      </c>
      <c r="D177" s="186"/>
      <c r="E177" s="186"/>
      <c r="F177" s="207" t="s">
        <v>1651</v>
      </c>
      <c r="G177" s="186"/>
      <c r="H177" s="186" t="s">
        <v>1719</v>
      </c>
      <c r="I177" s="186" t="s">
        <v>1720</v>
      </c>
      <c r="J177" s="186"/>
      <c r="K177" s="232"/>
    </row>
    <row r="178" spans="2:11" s="1" customFormat="1" ht="15" customHeight="1">
      <c r="B178" s="209"/>
      <c r="C178" s="186" t="s">
        <v>54</v>
      </c>
      <c r="D178" s="186"/>
      <c r="E178" s="186"/>
      <c r="F178" s="207" t="s">
        <v>1651</v>
      </c>
      <c r="G178" s="186"/>
      <c r="H178" s="186" t="s">
        <v>1721</v>
      </c>
      <c r="I178" s="186" t="s">
        <v>1722</v>
      </c>
      <c r="J178" s="186">
        <v>1</v>
      </c>
      <c r="K178" s="232"/>
    </row>
    <row r="179" spans="2:11" s="1" customFormat="1" ht="15" customHeight="1">
      <c r="B179" s="209"/>
      <c r="C179" s="186" t="s">
        <v>50</v>
      </c>
      <c r="D179" s="186"/>
      <c r="E179" s="186"/>
      <c r="F179" s="207" t="s">
        <v>1651</v>
      </c>
      <c r="G179" s="186"/>
      <c r="H179" s="186" t="s">
        <v>1723</v>
      </c>
      <c r="I179" s="186" t="s">
        <v>1653</v>
      </c>
      <c r="J179" s="186">
        <v>20</v>
      </c>
      <c r="K179" s="232"/>
    </row>
    <row r="180" spans="2:11" s="1" customFormat="1" ht="15" customHeight="1">
      <c r="B180" s="209"/>
      <c r="C180" s="186" t="s">
        <v>51</v>
      </c>
      <c r="D180" s="186"/>
      <c r="E180" s="186"/>
      <c r="F180" s="207" t="s">
        <v>1651</v>
      </c>
      <c r="G180" s="186"/>
      <c r="H180" s="186" t="s">
        <v>1724</v>
      </c>
      <c r="I180" s="186" t="s">
        <v>1653</v>
      </c>
      <c r="J180" s="186">
        <v>255</v>
      </c>
      <c r="K180" s="232"/>
    </row>
    <row r="181" spans="2:11" s="1" customFormat="1" ht="15" customHeight="1">
      <c r="B181" s="209"/>
      <c r="C181" s="186" t="s">
        <v>117</v>
      </c>
      <c r="D181" s="186"/>
      <c r="E181" s="186"/>
      <c r="F181" s="207" t="s">
        <v>1651</v>
      </c>
      <c r="G181" s="186"/>
      <c r="H181" s="186" t="s">
        <v>1615</v>
      </c>
      <c r="I181" s="186" t="s">
        <v>1653</v>
      </c>
      <c r="J181" s="186">
        <v>10</v>
      </c>
      <c r="K181" s="232"/>
    </row>
    <row r="182" spans="2:11" s="1" customFormat="1" ht="15" customHeight="1">
      <c r="B182" s="209"/>
      <c r="C182" s="186" t="s">
        <v>118</v>
      </c>
      <c r="D182" s="186"/>
      <c r="E182" s="186"/>
      <c r="F182" s="207" t="s">
        <v>1651</v>
      </c>
      <c r="G182" s="186"/>
      <c r="H182" s="186" t="s">
        <v>1725</v>
      </c>
      <c r="I182" s="186" t="s">
        <v>1686</v>
      </c>
      <c r="J182" s="186"/>
      <c r="K182" s="232"/>
    </row>
    <row r="183" spans="2:11" s="1" customFormat="1" ht="15" customHeight="1">
      <c r="B183" s="209"/>
      <c r="C183" s="186" t="s">
        <v>1726</v>
      </c>
      <c r="D183" s="186"/>
      <c r="E183" s="186"/>
      <c r="F183" s="207" t="s">
        <v>1651</v>
      </c>
      <c r="G183" s="186"/>
      <c r="H183" s="186" t="s">
        <v>1727</v>
      </c>
      <c r="I183" s="186" t="s">
        <v>1686</v>
      </c>
      <c r="J183" s="186"/>
      <c r="K183" s="232"/>
    </row>
    <row r="184" spans="2:11" s="1" customFormat="1" ht="15" customHeight="1">
      <c r="B184" s="209"/>
      <c r="C184" s="186" t="s">
        <v>1715</v>
      </c>
      <c r="D184" s="186"/>
      <c r="E184" s="186"/>
      <c r="F184" s="207" t="s">
        <v>1651</v>
      </c>
      <c r="G184" s="186"/>
      <c r="H184" s="186" t="s">
        <v>1728</v>
      </c>
      <c r="I184" s="186" t="s">
        <v>1686</v>
      </c>
      <c r="J184" s="186"/>
      <c r="K184" s="232"/>
    </row>
    <row r="185" spans="2:11" s="1" customFormat="1" ht="15" customHeight="1">
      <c r="B185" s="209"/>
      <c r="C185" s="186" t="s">
        <v>120</v>
      </c>
      <c r="D185" s="186"/>
      <c r="E185" s="186"/>
      <c r="F185" s="207" t="s">
        <v>1657</v>
      </c>
      <c r="G185" s="186"/>
      <c r="H185" s="186" t="s">
        <v>1729</v>
      </c>
      <c r="I185" s="186" t="s">
        <v>1653</v>
      </c>
      <c r="J185" s="186">
        <v>50</v>
      </c>
      <c r="K185" s="232"/>
    </row>
    <row r="186" spans="2:11" s="1" customFormat="1" ht="15" customHeight="1">
      <c r="B186" s="209"/>
      <c r="C186" s="186" t="s">
        <v>1730</v>
      </c>
      <c r="D186" s="186"/>
      <c r="E186" s="186"/>
      <c r="F186" s="207" t="s">
        <v>1657</v>
      </c>
      <c r="G186" s="186"/>
      <c r="H186" s="186" t="s">
        <v>1731</v>
      </c>
      <c r="I186" s="186" t="s">
        <v>1732</v>
      </c>
      <c r="J186" s="186"/>
      <c r="K186" s="232"/>
    </row>
    <row r="187" spans="2:11" s="1" customFormat="1" ht="15" customHeight="1">
      <c r="B187" s="209"/>
      <c r="C187" s="186" t="s">
        <v>1733</v>
      </c>
      <c r="D187" s="186"/>
      <c r="E187" s="186"/>
      <c r="F187" s="207" t="s">
        <v>1657</v>
      </c>
      <c r="G187" s="186"/>
      <c r="H187" s="186" t="s">
        <v>1734</v>
      </c>
      <c r="I187" s="186" t="s">
        <v>1732</v>
      </c>
      <c r="J187" s="186"/>
      <c r="K187" s="232"/>
    </row>
    <row r="188" spans="2:11" s="1" customFormat="1" ht="15" customHeight="1">
      <c r="B188" s="209"/>
      <c r="C188" s="186" t="s">
        <v>1735</v>
      </c>
      <c r="D188" s="186"/>
      <c r="E188" s="186"/>
      <c r="F188" s="207" t="s">
        <v>1657</v>
      </c>
      <c r="G188" s="186"/>
      <c r="H188" s="186" t="s">
        <v>1736</v>
      </c>
      <c r="I188" s="186" t="s">
        <v>1732</v>
      </c>
      <c r="J188" s="186"/>
      <c r="K188" s="232"/>
    </row>
    <row r="189" spans="2:11" s="1" customFormat="1" ht="15" customHeight="1">
      <c r="B189" s="209"/>
      <c r="C189" s="245" t="s">
        <v>1737</v>
      </c>
      <c r="D189" s="186"/>
      <c r="E189" s="186"/>
      <c r="F189" s="207" t="s">
        <v>1657</v>
      </c>
      <c r="G189" s="186"/>
      <c r="H189" s="186" t="s">
        <v>1738</v>
      </c>
      <c r="I189" s="186" t="s">
        <v>1739</v>
      </c>
      <c r="J189" s="246" t="s">
        <v>1740</v>
      </c>
      <c r="K189" s="232"/>
    </row>
    <row r="190" spans="2:11" s="1" customFormat="1" ht="15" customHeight="1">
      <c r="B190" s="209"/>
      <c r="C190" s="245" t="s">
        <v>39</v>
      </c>
      <c r="D190" s="186"/>
      <c r="E190" s="186"/>
      <c r="F190" s="207" t="s">
        <v>1651</v>
      </c>
      <c r="G190" s="186"/>
      <c r="H190" s="183" t="s">
        <v>1741</v>
      </c>
      <c r="I190" s="186" t="s">
        <v>1742</v>
      </c>
      <c r="J190" s="186"/>
      <c r="K190" s="232"/>
    </row>
    <row r="191" spans="2:11" s="1" customFormat="1" ht="15" customHeight="1">
      <c r="B191" s="209"/>
      <c r="C191" s="245" t="s">
        <v>1743</v>
      </c>
      <c r="D191" s="186"/>
      <c r="E191" s="186"/>
      <c r="F191" s="207" t="s">
        <v>1651</v>
      </c>
      <c r="G191" s="186"/>
      <c r="H191" s="186" t="s">
        <v>1744</v>
      </c>
      <c r="I191" s="186" t="s">
        <v>1686</v>
      </c>
      <c r="J191" s="186"/>
      <c r="K191" s="232"/>
    </row>
    <row r="192" spans="2:11" s="1" customFormat="1" ht="15" customHeight="1">
      <c r="B192" s="209"/>
      <c r="C192" s="245" t="s">
        <v>1745</v>
      </c>
      <c r="D192" s="186"/>
      <c r="E192" s="186"/>
      <c r="F192" s="207" t="s">
        <v>1651</v>
      </c>
      <c r="G192" s="186"/>
      <c r="H192" s="186" t="s">
        <v>1746</v>
      </c>
      <c r="I192" s="186" t="s">
        <v>1686</v>
      </c>
      <c r="J192" s="186"/>
      <c r="K192" s="232"/>
    </row>
    <row r="193" spans="2:11" s="1" customFormat="1" ht="15" customHeight="1">
      <c r="B193" s="209"/>
      <c r="C193" s="245" t="s">
        <v>1747</v>
      </c>
      <c r="D193" s="186"/>
      <c r="E193" s="186"/>
      <c r="F193" s="207" t="s">
        <v>1657</v>
      </c>
      <c r="G193" s="186"/>
      <c r="H193" s="186" t="s">
        <v>1748</v>
      </c>
      <c r="I193" s="186" t="s">
        <v>1686</v>
      </c>
      <c r="J193" s="186"/>
      <c r="K193" s="232"/>
    </row>
    <row r="194" spans="2:11" s="1" customFormat="1" ht="15" customHeight="1">
      <c r="B194" s="238"/>
      <c r="C194" s="247"/>
      <c r="D194" s="218"/>
      <c r="E194" s="218"/>
      <c r="F194" s="218"/>
      <c r="G194" s="218"/>
      <c r="H194" s="218"/>
      <c r="I194" s="218"/>
      <c r="J194" s="218"/>
      <c r="K194" s="239"/>
    </row>
    <row r="195" spans="2:11" s="1" customFormat="1" ht="18.75" customHeight="1">
      <c r="B195" s="220"/>
      <c r="C195" s="230"/>
      <c r="D195" s="230"/>
      <c r="E195" s="230"/>
      <c r="F195" s="240"/>
      <c r="G195" s="230"/>
      <c r="H195" s="230"/>
      <c r="I195" s="230"/>
      <c r="J195" s="230"/>
      <c r="K195" s="220"/>
    </row>
    <row r="196" spans="2:11" s="1" customFormat="1" ht="18.75" customHeight="1">
      <c r="B196" s="220"/>
      <c r="C196" s="230"/>
      <c r="D196" s="230"/>
      <c r="E196" s="230"/>
      <c r="F196" s="240"/>
      <c r="G196" s="230"/>
      <c r="H196" s="230"/>
      <c r="I196" s="230"/>
      <c r="J196" s="230"/>
      <c r="K196" s="220"/>
    </row>
    <row r="197" spans="2:11" s="1" customFormat="1" ht="18.75" customHeight="1">
      <c r="B197" s="193"/>
      <c r="C197" s="193"/>
      <c r="D197" s="193"/>
      <c r="E197" s="193"/>
      <c r="F197" s="193"/>
      <c r="G197" s="193"/>
      <c r="H197" s="193"/>
      <c r="I197" s="193"/>
      <c r="J197" s="193"/>
      <c r="K197" s="193"/>
    </row>
    <row r="198" spans="2:11" s="1" customFormat="1" ht="13.5">
      <c r="B198" s="175"/>
      <c r="C198" s="176"/>
      <c r="D198" s="176"/>
      <c r="E198" s="176"/>
      <c r="F198" s="176"/>
      <c r="G198" s="176"/>
      <c r="H198" s="176"/>
      <c r="I198" s="176"/>
      <c r="J198" s="176"/>
      <c r="K198" s="177"/>
    </row>
    <row r="199" spans="2:11" s="1" customFormat="1" ht="21">
      <c r="B199" s="178"/>
      <c r="C199" s="292" t="s">
        <v>1749</v>
      </c>
      <c r="D199" s="292"/>
      <c r="E199" s="292"/>
      <c r="F199" s="292"/>
      <c r="G199" s="292"/>
      <c r="H199" s="292"/>
      <c r="I199" s="292"/>
      <c r="J199" s="292"/>
      <c r="K199" s="179"/>
    </row>
    <row r="200" spans="2:11" s="1" customFormat="1" ht="25.5" customHeight="1">
      <c r="B200" s="178"/>
      <c r="C200" s="248" t="s">
        <v>1750</v>
      </c>
      <c r="D200" s="248"/>
      <c r="E200" s="248"/>
      <c r="F200" s="248" t="s">
        <v>1751</v>
      </c>
      <c r="G200" s="249"/>
      <c r="H200" s="298" t="s">
        <v>1752</v>
      </c>
      <c r="I200" s="298"/>
      <c r="J200" s="298"/>
      <c r="K200" s="179"/>
    </row>
    <row r="201" spans="2:11" s="1" customFormat="1" ht="5.25" customHeight="1">
      <c r="B201" s="209"/>
      <c r="C201" s="204"/>
      <c r="D201" s="204"/>
      <c r="E201" s="204"/>
      <c r="F201" s="204"/>
      <c r="G201" s="230"/>
      <c r="H201" s="204"/>
      <c r="I201" s="204"/>
      <c r="J201" s="204"/>
      <c r="K201" s="232"/>
    </row>
    <row r="202" spans="2:11" s="1" customFormat="1" ht="15" customHeight="1">
      <c r="B202" s="209"/>
      <c r="C202" s="186" t="s">
        <v>1742</v>
      </c>
      <c r="D202" s="186"/>
      <c r="E202" s="186"/>
      <c r="F202" s="207" t="s">
        <v>40</v>
      </c>
      <c r="G202" s="186"/>
      <c r="H202" s="297" t="s">
        <v>1753</v>
      </c>
      <c r="I202" s="297"/>
      <c r="J202" s="297"/>
      <c r="K202" s="232"/>
    </row>
    <row r="203" spans="2:11" s="1" customFormat="1" ht="15" customHeight="1">
      <c r="B203" s="209"/>
      <c r="C203" s="186"/>
      <c r="D203" s="186"/>
      <c r="E203" s="186"/>
      <c r="F203" s="207" t="s">
        <v>41</v>
      </c>
      <c r="G203" s="186"/>
      <c r="H203" s="297" t="s">
        <v>1754</v>
      </c>
      <c r="I203" s="297"/>
      <c r="J203" s="297"/>
      <c r="K203" s="232"/>
    </row>
    <row r="204" spans="2:11" s="1" customFormat="1" ht="15" customHeight="1">
      <c r="B204" s="209"/>
      <c r="C204" s="186"/>
      <c r="D204" s="186"/>
      <c r="E204" s="186"/>
      <c r="F204" s="207" t="s">
        <v>44</v>
      </c>
      <c r="G204" s="186"/>
      <c r="H204" s="297" t="s">
        <v>1755</v>
      </c>
      <c r="I204" s="297"/>
      <c r="J204" s="297"/>
      <c r="K204" s="232"/>
    </row>
    <row r="205" spans="2:11" s="1" customFormat="1" ht="15" customHeight="1">
      <c r="B205" s="209"/>
      <c r="C205" s="186"/>
      <c r="D205" s="186"/>
      <c r="E205" s="186"/>
      <c r="F205" s="207" t="s">
        <v>42</v>
      </c>
      <c r="G205" s="186"/>
      <c r="H205" s="297" t="s">
        <v>1756</v>
      </c>
      <c r="I205" s="297"/>
      <c r="J205" s="297"/>
      <c r="K205" s="232"/>
    </row>
    <row r="206" spans="2:11" s="1" customFormat="1" ht="15" customHeight="1">
      <c r="B206" s="209"/>
      <c r="C206" s="186"/>
      <c r="D206" s="186"/>
      <c r="E206" s="186"/>
      <c r="F206" s="207" t="s">
        <v>43</v>
      </c>
      <c r="G206" s="186"/>
      <c r="H206" s="297" t="s">
        <v>1757</v>
      </c>
      <c r="I206" s="297"/>
      <c r="J206" s="297"/>
      <c r="K206" s="232"/>
    </row>
    <row r="207" spans="2:11" s="1" customFormat="1" ht="15" customHeight="1">
      <c r="B207" s="209"/>
      <c r="C207" s="186"/>
      <c r="D207" s="186"/>
      <c r="E207" s="186"/>
      <c r="F207" s="207"/>
      <c r="G207" s="186"/>
      <c r="H207" s="186"/>
      <c r="I207" s="186"/>
      <c r="J207" s="186"/>
      <c r="K207" s="232"/>
    </row>
    <row r="208" spans="2:11" s="1" customFormat="1" ht="15" customHeight="1">
      <c r="B208" s="209"/>
      <c r="C208" s="186" t="s">
        <v>1698</v>
      </c>
      <c r="D208" s="186"/>
      <c r="E208" s="186"/>
      <c r="F208" s="207" t="s">
        <v>76</v>
      </c>
      <c r="G208" s="186"/>
      <c r="H208" s="297" t="s">
        <v>1758</v>
      </c>
      <c r="I208" s="297"/>
      <c r="J208" s="297"/>
      <c r="K208" s="232"/>
    </row>
    <row r="209" spans="2:11" s="1" customFormat="1" ht="15" customHeight="1">
      <c r="B209" s="209"/>
      <c r="C209" s="186"/>
      <c r="D209" s="186"/>
      <c r="E209" s="186"/>
      <c r="F209" s="207" t="s">
        <v>1595</v>
      </c>
      <c r="G209" s="186"/>
      <c r="H209" s="297" t="s">
        <v>1596</v>
      </c>
      <c r="I209" s="297"/>
      <c r="J209" s="297"/>
      <c r="K209" s="232"/>
    </row>
    <row r="210" spans="2:11" s="1" customFormat="1" ht="15" customHeight="1">
      <c r="B210" s="209"/>
      <c r="C210" s="186"/>
      <c r="D210" s="186"/>
      <c r="E210" s="186"/>
      <c r="F210" s="207" t="s">
        <v>1593</v>
      </c>
      <c r="G210" s="186"/>
      <c r="H210" s="297" t="s">
        <v>1759</v>
      </c>
      <c r="I210" s="297"/>
      <c r="J210" s="297"/>
      <c r="K210" s="232"/>
    </row>
    <row r="211" spans="2:11" s="1" customFormat="1" ht="15" customHeight="1">
      <c r="B211" s="250"/>
      <c r="C211" s="186"/>
      <c r="D211" s="186"/>
      <c r="E211" s="186"/>
      <c r="F211" s="207" t="s">
        <v>1597</v>
      </c>
      <c r="G211" s="245"/>
      <c r="H211" s="296" t="s">
        <v>1598</v>
      </c>
      <c r="I211" s="296"/>
      <c r="J211" s="296"/>
      <c r="K211" s="251"/>
    </row>
    <row r="212" spans="2:11" s="1" customFormat="1" ht="15" customHeight="1">
      <c r="B212" s="250"/>
      <c r="C212" s="186"/>
      <c r="D212" s="186"/>
      <c r="E212" s="186"/>
      <c r="F212" s="207" t="s">
        <v>268</v>
      </c>
      <c r="G212" s="245"/>
      <c r="H212" s="296" t="s">
        <v>1760</v>
      </c>
      <c r="I212" s="296"/>
      <c r="J212" s="296"/>
      <c r="K212" s="251"/>
    </row>
    <row r="213" spans="2:11" s="1" customFormat="1" ht="15" customHeight="1">
      <c r="B213" s="250"/>
      <c r="C213" s="186"/>
      <c r="D213" s="186"/>
      <c r="E213" s="186"/>
      <c r="F213" s="207"/>
      <c r="G213" s="245"/>
      <c r="H213" s="236"/>
      <c r="I213" s="236"/>
      <c r="J213" s="236"/>
      <c r="K213" s="251"/>
    </row>
    <row r="214" spans="2:11" s="1" customFormat="1" ht="15" customHeight="1">
      <c r="B214" s="250"/>
      <c r="C214" s="186" t="s">
        <v>1722</v>
      </c>
      <c r="D214" s="186"/>
      <c r="E214" s="186"/>
      <c r="F214" s="207">
        <v>1</v>
      </c>
      <c r="G214" s="245"/>
      <c r="H214" s="296" t="s">
        <v>1761</v>
      </c>
      <c r="I214" s="296"/>
      <c r="J214" s="296"/>
      <c r="K214" s="251"/>
    </row>
    <row r="215" spans="2:11" s="1" customFormat="1" ht="15" customHeight="1">
      <c r="B215" s="250"/>
      <c r="C215" s="186"/>
      <c r="D215" s="186"/>
      <c r="E215" s="186"/>
      <c r="F215" s="207">
        <v>2</v>
      </c>
      <c r="G215" s="245"/>
      <c r="H215" s="296" t="s">
        <v>1762</v>
      </c>
      <c r="I215" s="296"/>
      <c r="J215" s="296"/>
      <c r="K215" s="251"/>
    </row>
    <row r="216" spans="2:11" s="1" customFormat="1" ht="15" customHeight="1">
      <c r="B216" s="250"/>
      <c r="C216" s="186"/>
      <c r="D216" s="186"/>
      <c r="E216" s="186"/>
      <c r="F216" s="207">
        <v>3</v>
      </c>
      <c r="G216" s="245"/>
      <c r="H216" s="296" t="s">
        <v>1763</v>
      </c>
      <c r="I216" s="296"/>
      <c r="J216" s="296"/>
      <c r="K216" s="251"/>
    </row>
    <row r="217" spans="2:11" s="1" customFormat="1" ht="15" customHeight="1">
      <c r="B217" s="250"/>
      <c r="C217" s="186"/>
      <c r="D217" s="186"/>
      <c r="E217" s="186"/>
      <c r="F217" s="207">
        <v>4</v>
      </c>
      <c r="G217" s="245"/>
      <c r="H217" s="296" t="s">
        <v>1764</v>
      </c>
      <c r="I217" s="296"/>
      <c r="J217" s="296"/>
      <c r="K217" s="251"/>
    </row>
    <row r="218" spans="2:11" s="1" customFormat="1" ht="12.75" customHeight="1">
      <c r="B218" s="252"/>
      <c r="C218" s="253"/>
      <c r="D218" s="253"/>
      <c r="E218" s="253"/>
      <c r="F218" s="253"/>
      <c r="G218" s="253"/>
      <c r="H218" s="253"/>
      <c r="I218" s="253"/>
      <c r="J218" s="253"/>
      <c r="K218" s="25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7"/>
  <sheetViews>
    <sheetView showGridLines="0" workbookViewId="0">
      <selection activeCell="I190" sqref="I19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55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78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89" t="str">
        <f>'Rekapitulace stavby'!K6</f>
        <v>Rekonstrukce železniční zastávky Skrbeň</v>
      </c>
      <c r="F7" s="290"/>
      <c r="G7" s="290"/>
      <c r="H7" s="290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9" t="s">
        <v>106</v>
      </c>
      <c r="F9" s="288"/>
      <c r="G9" s="288"/>
      <c r="H9" s="288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ROUND(J83,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ROUND((SUM(BE83:BE196)),  2)</f>
        <v>0</v>
      </c>
      <c r="G33" s="29"/>
      <c r="H33" s="29"/>
      <c r="I33" s="94">
        <v>0.21</v>
      </c>
      <c r="J33" s="93">
        <f>ROUND(((SUM(BE83:BE196))*I33),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ROUND((SUM(BF83:BF196)),  2)</f>
        <v>0</v>
      </c>
      <c r="G34" s="29"/>
      <c r="H34" s="29"/>
      <c r="I34" s="94">
        <v>0.15</v>
      </c>
      <c r="J34" s="93">
        <f>ROUND(((SUM(BF83:BF196))*I34),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ROUND((SUM(BG83:BG196)),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ROUND((SUM(BH83:BH196)),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ROUND((SUM(BI83:BI196)),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9" t="str">
        <f>E7</f>
        <v>Rekonstrukce železniční zastávky Skrbeň</v>
      </c>
      <c r="F48" s="290"/>
      <c r="G48" s="290"/>
      <c r="H48" s="290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79" t="str">
        <f>E9</f>
        <v>SO 01 - Železniční svršek</v>
      </c>
      <c r="F50" s="288"/>
      <c r="G50" s="288"/>
      <c r="H50" s="288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J83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1:47" s="9" customFormat="1" ht="24.95" customHeight="1">
      <c r="B61" s="104"/>
      <c r="D61" s="105" t="s">
        <v>112</v>
      </c>
      <c r="E61" s="106"/>
      <c r="F61" s="106"/>
      <c r="G61" s="106"/>
      <c r="H61" s="106"/>
      <c r="I61" s="106"/>
      <c r="J61" s="107">
        <f>J89</f>
        <v>0</v>
      </c>
      <c r="L61" s="104"/>
    </row>
    <row r="62" spans="1:47" s="9" customFormat="1" ht="24.95" customHeight="1">
      <c r="B62" s="104"/>
      <c r="D62" s="105" t="s">
        <v>113</v>
      </c>
      <c r="E62" s="106"/>
      <c r="F62" s="106"/>
      <c r="G62" s="106"/>
      <c r="H62" s="106"/>
      <c r="I62" s="106"/>
      <c r="J62" s="107">
        <f>J128</f>
        <v>0</v>
      </c>
      <c r="L62" s="104"/>
    </row>
    <row r="63" spans="1:47" s="9" customFormat="1" ht="24.95" customHeight="1">
      <c r="B63" s="104"/>
      <c r="D63" s="105" t="s">
        <v>114</v>
      </c>
      <c r="E63" s="106"/>
      <c r="F63" s="106"/>
      <c r="G63" s="106"/>
      <c r="H63" s="106"/>
      <c r="I63" s="106"/>
      <c r="J63" s="107">
        <f>J176</f>
        <v>0</v>
      </c>
      <c r="L63" s="104"/>
    </row>
    <row r="64" spans="1:47" s="2" customFormat="1" ht="21.75" customHeight="1">
      <c r="A64" s="29"/>
      <c r="B64" s="30"/>
      <c r="C64" s="29"/>
      <c r="D64" s="29"/>
      <c r="E64" s="29"/>
      <c r="F64" s="29"/>
      <c r="G64" s="29"/>
      <c r="H64" s="29"/>
      <c r="I64" s="29"/>
      <c r="J64" s="29"/>
      <c r="K64" s="29"/>
      <c r="L64" s="88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31" s="2" customFormat="1" ht="6.95" customHeight="1">
      <c r="A65" s="2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8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9" spans="1:31" s="2" customFormat="1" ht="6.95" customHeight="1">
      <c r="A69" s="29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24.95" customHeight="1">
      <c r="A70" s="29"/>
      <c r="B70" s="30"/>
      <c r="C70" s="21" t="s">
        <v>115</v>
      </c>
      <c r="D70" s="29"/>
      <c r="E70" s="29"/>
      <c r="F70" s="29"/>
      <c r="G70" s="29"/>
      <c r="H70" s="29"/>
      <c r="I70" s="29"/>
      <c r="J70" s="29"/>
      <c r="K70" s="29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6.95" customHeight="1">
      <c r="A71" s="29"/>
      <c r="B71" s="30"/>
      <c r="C71" s="29"/>
      <c r="D71" s="29"/>
      <c r="E71" s="29"/>
      <c r="F71" s="29"/>
      <c r="G71" s="29"/>
      <c r="H71" s="29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15</v>
      </c>
      <c r="D72" s="29"/>
      <c r="E72" s="29"/>
      <c r="F72" s="29"/>
      <c r="G72" s="29"/>
      <c r="H72" s="29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6.5" customHeight="1">
      <c r="A73" s="29"/>
      <c r="B73" s="30"/>
      <c r="C73" s="29"/>
      <c r="D73" s="29"/>
      <c r="E73" s="289" t="str">
        <f>E7</f>
        <v>Rekonstrukce železniční zastávky Skrbeň</v>
      </c>
      <c r="F73" s="290"/>
      <c r="G73" s="290"/>
      <c r="H73" s="290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6" t="s">
        <v>105</v>
      </c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6.5" customHeight="1">
      <c r="A75" s="29"/>
      <c r="B75" s="30"/>
      <c r="C75" s="29"/>
      <c r="D75" s="29"/>
      <c r="E75" s="279" t="str">
        <f>E9</f>
        <v>SO 01 - Železniční svršek</v>
      </c>
      <c r="F75" s="288"/>
      <c r="G75" s="288"/>
      <c r="H75" s="288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>
      <c r="A77" s="29"/>
      <c r="B77" s="30"/>
      <c r="C77" s="26" t="s">
        <v>19</v>
      </c>
      <c r="D77" s="29"/>
      <c r="E77" s="29"/>
      <c r="F77" s="24" t="str">
        <f>F12</f>
        <v xml:space="preserve"> </v>
      </c>
      <c r="G77" s="29"/>
      <c r="H77" s="29"/>
      <c r="I77" s="26" t="s">
        <v>21</v>
      </c>
      <c r="J77" s="48" t="str">
        <f>IF(J12="","",J12)</f>
        <v>7. 9. 2023</v>
      </c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>
      <c r="A79" s="29"/>
      <c r="B79" s="30"/>
      <c r="C79" s="26" t="s">
        <v>23</v>
      </c>
      <c r="D79" s="29"/>
      <c r="E79" s="29"/>
      <c r="F79" s="24" t="str">
        <f>E15</f>
        <v>Správa železnic, státní organizace</v>
      </c>
      <c r="G79" s="29"/>
      <c r="H79" s="29"/>
      <c r="I79" s="26" t="s">
        <v>29</v>
      </c>
      <c r="J79" s="27" t="str">
        <f>E21</f>
        <v>DRAWINGS s.r.o.</v>
      </c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6" t="s">
        <v>27</v>
      </c>
      <c r="D80" s="29"/>
      <c r="E80" s="29"/>
      <c r="F80" s="24" t="str">
        <f>IF(E18="","",E18)</f>
        <v xml:space="preserve"> </v>
      </c>
      <c r="G80" s="29"/>
      <c r="H80" s="29"/>
      <c r="I80" s="26" t="s">
        <v>32</v>
      </c>
      <c r="J80" s="27" t="str">
        <f>E24</f>
        <v xml:space="preserve"> </v>
      </c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0.35" customHeight="1">
      <c r="A81" s="29"/>
      <c r="B81" s="30"/>
      <c r="C81" s="29"/>
      <c r="D81" s="29"/>
      <c r="E81" s="29"/>
      <c r="F81" s="29"/>
      <c r="G81" s="29"/>
      <c r="H81" s="29"/>
      <c r="I81" s="29"/>
      <c r="J81" s="29"/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10" customFormat="1" ht="29.25" customHeight="1">
      <c r="A82" s="108"/>
      <c r="B82" s="109"/>
      <c r="C82" s="110" t="s">
        <v>116</v>
      </c>
      <c r="D82" s="111" t="s">
        <v>54</v>
      </c>
      <c r="E82" s="111" t="s">
        <v>50</v>
      </c>
      <c r="F82" s="111" t="s">
        <v>51</v>
      </c>
      <c r="G82" s="111" t="s">
        <v>117</v>
      </c>
      <c r="H82" s="111" t="s">
        <v>118</v>
      </c>
      <c r="I82" s="111" t="s">
        <v>119</v>
      </c>
      <c r="J82" s="111" t="s">
        <v>109</v>
      </c>
      <c r="K82" s="112" t="s">
        <v>120</v>
      </c>
      <c r="L82" s="113"/>
      <c r="M82" s="55" t="s">
        <v>3</v>
      </c>
      <c r="N82" s="56" t="s">
        <v>39</v>
      </c>
      <c r="O82" s="56" t="s">
        <v>121</v>
      </c>
      <c r="P82" s="56" t="s">
        <v>122</v>
      </c>
      <c r="Q82" s="56" t="s">
        <v>123</v>
      </c>
      <c r="R82" s="56" t="s">
        <v>124</v>
      </c>
      <c r="S82" s="56" t="s">
        <v>125</v>
      </c>
      <c r="T82" s="57" t="s">
        <v>126</v>
      </c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</row>
    <row r="83" spans="1:65" s="2" customFormat="1" ht="22.9" customHeight="1">
      <c r="A83" s="29"/>
      <c r="B83" s="30"/>
      <c r="C83" s="62" t="s">
        <v>127</v>
      </c>
      <c r="D83" s="29"/>
      <c r="E83" s="29"/>
      <c r="F83" s="29"/>
      <c r="G83" s="29"/>
      <c r="H83" s="29"/>
      <c r="I83" s="29"/>
      <c r="J83" s="114">
        <f>BK83</f>
        <v>0</v>
      </c>
      <c r="K83" s="29"/>
      <c r="L83" s="30"/>
      <c r="M83" s="58"/>
      <c r="N83" s="49"/>
      <c r="O83" s="59"/>
      <c r="P83" s="115">
        <f>P84+P89+P128+P176</f>
        <v>0</v>
      </c>
      <c r="Q83" s="59"/>
      <c r="R83" s="115">
        <f>R84+R89+R128+R176</f>
        <v>0</v>
      </c>
      <c r="S83" s="59"/>
      <c r="T83" s="116">
        <f>T84+T89+T128+T176</f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T83" s="17" t="s">
        <v>68</v>
      </c>
      <c r="AU83" s="17" t="s">
        <v>110</v>
      </c>
      <c r="BK83" s="117">
        <f>BK84+BK89+BK128+BK176</f>
        <v>0</v>
      </c>
    </row>
    <row r="84" spans="1:65" s="11" customFormat="1" ht="25.9" customHeight="1">
      <c r="B84" s="118"/>
      <c r="D84" s="119" t="s">
        <v>68</v>
      </c>
      <c r="E84" s="120" t="s">
        <v>77</v>
      </c>
      <c r="F84" s="120" t="s">
        <v>128</v>
      </c>
      <c r="J84" s="121">
        <f>BK84</f>
        <v>0</v>
      </c>
      <c r="L84" s="118"/>
      <c r="M84" s="122"/>
      <c r="N84" s="123"/>
      <c r="O84" s="123"/>
      <c r="P84" s="124">
        <f>SUM(P85:P88)</f>
        <v>0</v>
      </c>
      <c r="Q84" s="123"/>
      <c r="R84" s="124">
        <f>SUM(R85:R88)</f>
        <v>0</v>
      </c>
      <c r="S84" s="123"/>
      <c r="T84" s="125">
        <f>SUM(T85:T88)</f>
        <v>0</v>
      </c>
      <c r="AR84" s="119" t="s">
        <v>77</v>
      </c>
      <c r="AT84" s="126" t="s">
        <v>68</v>
      </c>
      <c r="AU84" s="126" t="s">
        <v>69</v>
      </c>
      <c r="AY84" s="119" t="s">
        <v>129</v>
      </c>
      <c r="BK84" s="127">
        <f>SUM(BK85:BK88)</f>
        <v>0</v>
      </c>
    </row>
    <row r="85" spans="1:65" s="2" customFormat="1" ht="16.5" customHeight="1">
      <c r="A85" s="29"/>
      <c r="B85" s="128"/>
      <c r="C85" s="129" t="s">
        <v>77</v>
      </c>
      <c r="D85" s="129" t="s">
        <v>130</v>
      </c>
      <c r="E85" s="130" t="s">
        <v>131</v>
      </c>
      <c r="F85" s="131" t="s">
        <v>132</v>
      </c>
      <c r="G85" s="132" t="s">
        <v>133</v>
      </c>
      <c r="H85" s="133">
        <v>220</v>
      </c>
      <c r="I85" s="134">
        <v>0</v>
      </c>
      <c r="J85" s="134">
        <f>ROUND(I85*H85,2)</f>
        <v>0</v>
      </c>
      <c r="K85" s="131" t="s">
        <v>134</v>
      </c>
      <c r="L85" s="30"/>
      <c r="M85" s="135" t="s">
        <v>3</v>
      </c>
      <c r="N85" s="136" t="s">
        <v>42</v>
      </c>
      <c r="O85" s="137">
        <v>0</v>
      </c>
      <c r="P85" s="137">
        <f>O85*H85</f>
        <v>0</v>
      </c>
      <c r="Q85" s="137">
        <v>0</v>
      </c>
      <c r="R85" s="137">
        <f>Q85*H85</f>
        <v>0</v>
      </c>
      <c r="S85" s="137">
        <v>0</v>
      </c>
      <c r="T85" s="138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39" t="s">
        <v>135</v>
      </c>
      <c r="AT85" s="139" t="s">
        <v>130</v>
      </c>
      <c r="AU85" s="139" t="s">
        <v>77</v>
      </c>
      <c r="AY85" s="17" t="s">
        <v>129</v>
      </c>
      <c r="BE85" s="140">
        <f>IF(N85="základní",J85,0)</f>
        <v>0</v>
      </c>
      <c r="BF85" s="140">
        <f>IF(N85="snížená",J85,0)</f>
        <v>0</v>
      </c>
      <c r="BG85" s="140">
        <f>IF(N85="zákl. přenesená",J85,0)</f>
        <v>0</v>
      </c>
      <c r="BH85" s="140">
        <f>IF(N85="sníž. přenesená",J85,0)</f>
        <v>0</v>
      </c>
      <c r="BI85" s="140">
        <f>IF(N85="nulová",J85,0)</f>
        <v>0</v>
      </c>
      <c r="BJ85" s="17" t="s">
        <v>135</v>
      </c>
      <c r="BK85" s="140">
        <f>ROUND(I85*H85,2)</f>
        <v>0</v>
      </c>
      <c r="BL85" s="17" t="s">
        <v>135</v>
      </c>
      <c r="BM85" s="139" t="s">
        <v>79</v>
      </c>
    </row>
    <row r="86" spans="1:65" s="2" customFormat="1" ht="107.25">
      <c r="A86" s="29"/>
      <c r="B86" s="30"/>
      <c r="C86" s="29"/>
      <c r="D86" s="141" t="s">
        <v>136</v>
      </c>
      <c r="E86" s="29"/>
      <c r="F86" s="142" t="s">
        <v>137</v>
      </c>
      <c r="G86" s="29"/>
      <c r="H86" s="29"/>
      <c r="I86" s="29"/>
      <c r="J86" s="29"/>
      <c r="K86" s="29"/>
      <c r="L86" s="30"/>
      <c r="M86" s="143"/>
      <c r="N86" s="144"/>
      <c r="O86" s="51"/>
      <c r="P86" s="51"/>
      <c r="Q86" s="51"/>
      <c r="R86" s="51"/>
      <c r="S86" s="51"/>
      <c r="T86" s="52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7" t="s">
        <v>136</v>
      </c>
      <c r="AU86" s="17" t="s">
        <v>77</v>
      </c>
    </row>
    <row r="87" spans="1:65" s="12" customFormat="1">
      <c r="B87" s="145"/>
      <c r="D87" s="141" t="s">
        <v>138</v>
      </c>
      <c r="E87" s="146" t="s">
        <v>3</v>
      </c>
      <c r="F87" s="147" t="s">
        <v>139</v>
      </c>
      <c r="H87" s="148">
        <v>220</v>
      </c>
      <c r="L87" s="145"/>
      <c r="M87" s="149"/>
      <c r="N87" s="150"/>
      <c r="O87" s="150"/>
      <c r="P87" s="150"/>
      <c r="Q87" s="150"/>
      <c r="R87" s="150"/>
      <c r="S87" s="150"/>
      <c r="T87" s="151"/>
      <c r="AT87" s="146" t="s">
        <v>138</v>
      </c>
      <c r="AU87" s="146" t="s">
        <v>77</v>
      </c>
      <c r="AV87" s="12" t="s">
        <v>79</v>
      </c>
      <c r="AW87" s="12" t="s">
        <v>31</v>
      </c>
      <c r="AX87" s="12" t="s">
        <v>69</v>
      </c>
      <c r="AY87" s="146" t="s">
        <v>129</v>
      </c>
    </row>
    <row r="88" spans="1:65" s="13" customFormat="1">
      <c r="B88" s="152"/>
      <c r="D88" s="141" t="s">
        <v>138</v>
      </c>
      <c r="E88" s="153" t="s">
        <v>3</v>
      </c>
      <c r="F88" s="154" t="s">
        <v>140</v>
      </c>
      <c r="H88" s="155">
        <v>220</v>
      </c>
      <c r="L88" s="152"/>
      <c r="M88" s="156"/>
      <c r="N88" s="157"/>
      <c r="O88" s="157"/>
      <c r="P88" s="157"/>
      <c r="Q88" s="157"/>
      <c r="R88" s="157"/>
      <c r="S88" s="157"/>
      <c r="T88" s="158"/>
      <c r="AT88" s="153" t="s">
        <v>138</v>
      </c>
      <c r="AU88" s="153" t="s">
        <v>77</v>
      </c>
      <c r="AV88" s="13" t="s">
        <v>135</v>
      </c>
      <c r="AW88" s="13" t="s">
        <v>31</v>
      </c>
      <c r="AX88" s="13" t="s">
        <v>77</v>
      </c>
      <c r="AY88" s="153" t="s">
        <v>129</v>
      </c>
    </row>
    <row r="89" spans="1:65" s="11" customFormat="1" ht="25.9" customHeight="1">
      <c r="B89" s="118"/>
      <c r="D89" s="119" t="s">
        <v>68</v>
      </c>
      <c r="E89" s="120" t="s">
        <v>141</v>
      </c>
      <c r="F89" s="120" t="s">
        <v>75</v>
      </c>
      <c r="J89" s="121">
        <f>BK89</f>
        <v>0</v>
      </c>
      <c r="L89" s="118"/>
      <c r="M89" s="122"/>
      <c r="N89" s="123"/>
      <c r="O89" s="123"/>
      <c r="P89" s="124">
        <f>SUM(P90:P127)</f>
        <v>0</v>
      </c>
      <c r="Q89" s="123"/>
      <c r="R89" s="124">
        <f>SUM(R90:R127)</f>
        <v>0</v>
      </c>
      <c r="S89" s="123"/>
      <c r="T89" s="125">
        <f>SUM(T90:T127)</f>
        <v>0</v>
      </c>
      <c r="AR89" s="119" t="s">
        <v>77</v>
      </c>
      <c r="AT89" s="126" t="s">
        <v>68</v>
      </c>
      <c r="AU89" s="126" t="s">
        <v>69</v>
      </c>
      <c r="AY89" s="119" t="s">
        <v>129</v>
      </c>
      <c r="BK89" s="127">
        <f>SUM(BK90:BK127)</f>
        <v>0</v>
      </c>
    </row>
    <row r="90" spans="1:65" s="2" customFormat="1" ht="16.5" customHeight="1">
      <c r="A90" s="29"/>
      <c r="B90" s="128"/>
      <c r="C90" s="129" t="s">
        <v>79</v>
      </c>
      <c r="D90" s="129" t="s">
        <v>130</v>
      </c>
      <c r="E90" s="130" t="s">
        <v>142</v>
      </c>
      <c r="F90" s="131" t="s">
        <v>143</v>
      </c>
      <c r="G90" s="132" t="s">
        <v>133</v>
      </c>
      <c r="H90" s="133">
        <v>205.4</v>
      </c>
      <c r="I90" s="134">
        <v>0</v>
      </c>
      <c r="J90" s="134">
        <f>ROUND(I90*H90,2)</f>
        <v>0</v>
      </c>
      <c r="K90" s="131" t="s">
        <v>134</v>
      </c>
      <c r="L90" s="30"/>
      <c r="M90" s="135" t="s">
        <v>3</v>
      </c>
      <c r="N90" s="136" t="s">
        <v>42</v>
      </c>
      <c r="O90" s="137">
        <v>0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39" t="s">
        <v>135</v>
      </c>
      <c r="AT90" s="139" t="s">
        <v>130</v>
      </c>
      <c r="AU90" s="139" t="s">
        <v>77</v>
      </c>
      <c r="AY90" s="17" t="s">
        <v>129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135</v>
      </c>
      <c r="BK90" s="140">
        <f>ROUND(I90*H90,2)</f>
        <v>0</v>
      </c>
      <c r="BL90" s="17" t="s">
        <v>135</v>
      </c>
      <c r="BM90" s="139" t="s">
        <v>135</v>
      </c>
    </row>
    <row r="91" spans="1:65" s="2" customFormat="1" ht="29.25">
      <c r="A91" s="29"/>
      <c r="B91" s="30"/>
      <c r="C91" s="29"/>
      <c r="D91" s="141" t="s">
        <v>136</v>
      </c>
      <c r="E91" s="29"/>
      <c r="F91" s="142" t="s">
        <v>144</v>
      </c>
      <c r="G91" s="29"/>
      <c r="H91" s="29"/>
      <c r="I91" s="29"/>
      <c r="J91" s="29"/>
      <c r="K91" s="29"/>
      <c r="L91" s="30"/>
      <c r="M91" s="143"/>
      <c r="N91" s="144"/>
      <c r="O91" s="51"/>
      <c r="P91" s="51"/>
      <c r="Q91" s="51"/>
      <c r="R91" s="51"/>
      <c r="S91" s="51"/>
      <c r="T91" s="52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7" t="s">
        <v>136</v>
      </c>
      <c r="AU91" s="17" t="s">
        <v>77</v>
      </c>
    </row>
    <row r="92" spans="1:65" s="14" customFormat="1" ht="22.5">
      <c r="B92" s="159"/>
      <c r="D92" s="141" t="s">
        <v>138</v>
      </c>
      <c r="E92" s="160" t="s">
        <v>3</v>
      </c>
      <c r="F92" s="161" t="s">
        <v>145</v>
      </c>
      <c r="H92" s="160" t="s">
        <v>3</v>
      </c>
      <c r="L92" s="159"/>
      <c r="M92" s="162"/>
      <c r="N92" s="163"/>
      <c r="O92" s="163"/>
      <c r="P92" s="163"/>
      <c r="Q92" s="163"/>
      <c r="R92" s="163"/>
      <c r="S92" s="163"/>
      <c r="T92" s="164"/>
      <c r="AT92" s="160" t="s">
        <v>138</v>
      </c>
      <c r="AU92" s="160" t="s">
        <v>77</v>
      </c>
      <c r="AV92" s="14" t="s">
        <v>77</v>
      </c>
      <c r="AW92" s="14" t="s">
        <v>31</v>
      </c>
      <c r="AX92" s="14" t="s">
        <v>69</v>
      </c>
      <c r="AY92" s="160" t="s">
        <v>129</v>
      </c>
    </row>
    <row r="93" spans="1:65" s="12" customFormat="1">
      <c r="B93" s="145"/>
      <c r="D93" s="141" t="s">
        <v>138</v>
      </c>
      <c r="E93" s="146" t="s">
        <v>3</v>
      </c>
      <c r="F93" s="147" t="s">
        <v>146</v>
      </c>
      <c r="H93" s="148">
        <v>205.4</v>
      </c>
      <c r="L93" s="145"/>
      <c r="M93" s="149"/>
      <c r="N93" s="150"/>
      <c r="O93" s="150"/>
      <c r="P93" s="150"/>
      <c r="Q93" s="150"/>
      <c r="R93" s="150"/>
      <c r="S93" s="150"/>
      <c r="T93" s="151"/>
      <c r="AT93" s="146" t="s">
        <v>138</v>
      </c>
      <c r="AU93" s="146" t="s">
        <v>77</v>
      </c>
      <c r="AV93" s="12" t="s">
        <v>79</v>
      </c>
      <c r="AW93" s="12" t="s">
        <v>31</v>
      </c>
      <c r="AX93" s="12" t="s">
        <v>69</v>
      </c>
      <c r="AY93" s="146" t="s">
        <v>129</v>
      </c>
    </row>
    <row r="94" spans="1:65" s="13" customFormat="1">
      <c r="B94" s="152"/>
      <c r="D94" s="141" t="s">
        <v>138</v>
      </c>
      <c r="E94" s="153" t="s">
        <v>3</v>
      </c>
      <c r="F94" s="154" t="s">
        <v>140</v>
      </c>
      <c r="H94" s="155">
        <v>205.4</v>
      </c>
      <c r="L94" s="152"/>
      <c r="M94" s="156"/>
      <c r="N94" s="157"/>
      <c r="O94" s="157"/>
      <c r="P94" s="157"/>
      <c r="Q94" s="157"/>
      <c r="R94" s="157"/>
      <c r="S94" s="157"/>
      <c r="T94" s="158"/>
      <c r="AT94" s="153" t="s">
        <v>138</v>
      </c>
      <c r="AU94" s="153" t="s">
        <v>77</v>
      </c>
      <c r="AV94" s="13" t="s">
        <v>135</v>
      </c>
      <c r="AW94" s="13" t="s">
        <v>31</v>
      </c>
      <c r="AX94" s="13" t="s">
        <v>77</v>
      </c>
      <c r="AY94" s="153" t="s">
        <v>129</v>
      </c>
    </row>
    <row r="95" spans="1:65" s="2" customFormat="1" ht="16.5" customHeight="1">
      <c r="A95" s="29"/>
      <c r="B95" s="128"/>
      <c r="C95" s="129" t="s">
        <v>147</v>
      </c>
      <c r="D95" s="129" t="s">
        <v>130</v>
      </c>
      <c r="E95" s="130" t="s">
        <v>148</v>
      </c>
      <c r="F95" s="131" t="s">
        <v>149</v>
      </c>
      <c r="G95" s="132" t="s">
        <v>133</v>
      </c>
      <c r="H95" s="133">
        <v>14.96</v>
      </c>
      <c r="I95" s="134">
        <v>0</v>
      </c>
      <c r="J95" s="134">
        <f>ROUND(I95*H95,2)</f>
        <v>0</v>
      </c>
      <c r="K95" s="131" t="s">
        <v>134</v>
      </c>
      <c r="L95" s="30"/>
      <c r="M95" s="135" t="s">
        <v>3</v>
      </c>
      <c r="N95" s="136" t="s">
        <v>42</v>
      </c>
      <c r="O95" s="137">
        <v>0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39" t="s">
        <v>135</v>
      </c>
      <c r="AT95" s="139" t="s">
        <v>130</v>
      </c>
      <c r="AU95" s="139" t="s">
        <v>77</v>
      </c>
      <c r="AY95" s="17" t="s">
        <v>129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135</v>
      </c>
      <c r="BK95" s="140">
        <f>ROUND(I95*H95,2)</f>
        <v>0</v>
      </c>
      <c r="BL95" s="17" t="s">
        <v>135</v>
      </c>
      <c r="BM95" s="139" t="s">
        <v>150</v>
      </c>
    </row>
    <row r="96" spans="1:65" s="2" customFormat="1" ht="29.25">
      <c r="A96" s="29"/>
      <c r="B96" s="30"/>
      <c r="C96" s="29"/>
      <c r="D96" s="141" t="s">
        <v>136</v>
      </c>
      <c r="E96" s="29"/>
      <c r="F96" s="142" t="s">
        <v>144</v>
      </c>
      <c r="G96" s="29"/>
      <c r="H96" s="29"/>
      <c r="I96" s="29"/>
      <c r="J96" s="29"/>
      <c r="K96" s="29"/>
      <c r="L96" s="30"/>
      <c r="M96" s="143"/>
      <c r="N96" s="144"/>
      <c r="O96" s="51"/>
      <c r="P96" s="51"/>
      <c r="Q96" s="51"/>
      <c r="R96" s="51"/>
      <c r="S96" s="51"/>
      <c r="T96" s="52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7" t="s">
        <v>136</v>
      </c>
      <c r="AU96" s="17" t="s">
        <v>77</v>
      </c>
    </row>
    <row r="97" spans="1:65" s="12" customFormat="1">
      <c r="B97" s="145"/>
      <c r="D97" s="141" t="s">
        <v>138</v>
      </c>
      <c r="E97" s="146" t="s">
        <v>3</v>
      </c>
      <c r="F97" s="147" t="s">
        <v>151</v>
      </c>
      <c r="H97" s="148">
        <v>14.96</v>
      </c>
      <c r="L97" s="145"/>
      <c r="M97" s="149"/>
      <c r="N97" s="150"/>
      <c r="O97" s="150"/>
      <c r="P97" s="150"/>
      <c r="Q97" s="150"/>
      <c r="R97" s="150"/>
      <c r="S97" s="150"/>
      <c r="T97" s="151"/>
      <c r="AT97" s="146" t="s">
        <v>138</v>
      </c>
      <c r="AU97" s="146" t="s">
        <v>77</v>
      </c>
      <c r="AV97" s="12" t="s">
        <v>79</v>
      </c>
      <c r="AW97" s="12" t="s">
        <v>31</v>
      </c>
      <c r="AX97" s="12" t="s">
        <v>69</v>
      </c>
      <c r="AY97" s="146" t="s">
        <v>129</v>
      </c>
    </row>
    <row r="98" spans="1:65" s="13" customFormat="1">
      <c r="B98" s="152"/>
      <c r="D98" s="141" t="s">
        <v>138</v>
      </c>
      <c r="E98" s="153" t="s">
        <v>3</v>
      </c>
      <c r="F98" s="154" t="s">
        <v>140</v>
      </c>
      <c r="H98" s="155">
        <v>14.96</v>
      </c>
      <c r="L98" s="152"/>
      <c r="M98" s="156"/>
      <c r="N98" s="157"/>
      <c r="O98" s="157"/>
      <c r="P98" s="157"/>
      <c r="Q98" s="157"/>
      <c r="R98" s="157"/>
      <c r="S98" s="157"/>
      <c r="T98" s="158"/>
      <c r="AT98" s="153" t="s">
        <v>138</v>
      </c>
      <c r="AU98" s="153" t="s">
        <v>77</v>
      </c>
      <c r="AV98" s="13" t="s">
        <v>135</v>
      </c>
      <c r="AW98" s="13" t="s">
        <v>31</v>
      </c>
      <c r="AX98" s="13" t="s">
        <v>77</v>
      </c>
      <c r="AY98" s="153" t="s">
        <v>129</v>
      </c>
    </row>
    <row r="99" spans="1:65" s="2" customFormat="1" ht="16.5" customHeight="1">
      <c r="A99" s="29"/>
      <c r="B99" s="128"/>
      <c r="C99" s="129" t="s">
        <v>135</v>
      </c>
      <c r="D99" s="129" t="s">
        <v>130</v>
      </c>
      <c r="E99" s="130" t="s">
        <v>152</v>
      </c>
      <c r="F99" s="131" t="s">
        <v>153</v>
      </c>
      <c r="G99" s="132" t="s">
        <v>154</v>
      </c>
      <c r="H99" s="133">
        <v>25</v>
      </c>
      <c r="I99" s="134">
        <v>0</v>
      </c>
      <c r="J99" s="134">
        <f>ROUND(I99*H99,2)</f>
        <v>0</v>
      </c>
      <c r="K99" s="131" t="s">
        <v>134</v>
      </c>
      <c r="L99" s="30"/>
      <c r="M99" s="135" t="s">
        <v>3</v>
      </c>
      <c r="N99" s="136" t="s">
        <v>42</v>
      </c>
      <c r="O99" s="137">
        <v>0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39" t="s">
        <v>135</v>
      </c>
      <c r="AT99" s="139" t="s">
        <v>130</v>
      </c>
      <c r="AU99" s="139" t="s">
        <v>77</v>
      </c>
      <c r="AY99" s="17" t="s">
        <v>129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135</v>
      </c>
      <c r="BK99" s="140">
        <f>ROUND(I99*H99,2)</f>
        <v>0</v>
      </c>
      <c r="BL99" s="17" t="s">
        <v>135</v>
      </c>
      <c r="BM99" s="139" t="s">
        <v>155</v>
      </c>
    </row>
    <row r="100" spans="1:65" s="2" customFormat="1" ht="107.25">
      <c r="A100" s="29"/>
      <c r="B100" s="30"/>
      <c r="C100" s="29"/>
      <c r="D100" s="141" t="s">
        <v>136</v>
      </c>
      <c r="E100" s="29"/>
      <c r="F100" s="142" t="s">
        <v>156</v>
      </c>
      <c r="G100" s="29"/>
      <c r="H100" s="29"/>
      <c r="I100" s="29"/>
      <c r="J100" s="29"/>
      <c r="K100" s="29"/>
      <c r="L100" s="30"/>
      <c r="M100" s="143"/>
      <c r="N100" s="144"/>
      <c r="O100" s="51"/>
      <c r="P100" s="51"/>
      <c r="Q100" s="51"/>
      <c r="R100" s="51"/>
      <c r="S100" s="51"/>
      <c r="T100" s="52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136</v>
      </c>
      <c r="AU100" s="17" t="s">
        <v>77</v>
      </c>
    </row>
    <row r="101" spans="1:65" s="2" customFormat="1" ht="21.75" customHeight="1">
      <c r="A101" s="29"/>
      <c r="B101" s="128"/>
      <c r="C101" s="129" t="s">
        <v>141</v>
      </c>
      <c r="D101" s="129" t="s">
        <v>130</v>
      </c>
      <c r="E101" s="130" t="s">
        <v>157</v>
      </c>
      <c r="F101" s="131" t="s">
        <v>158</v>
      </c>
      <c r="G101" s="132" t="s">
        <v>154</v>
      </c>
      <c r="H101" s="133">
        <v>75</v>
      </c>
      <c r="I101" s="134">
        <v>0</v>
      </c>
      <c r="J101" s="134">
        <f>ROUND(I101*H101,2)</f>
        <v>0</v>
      </c>
      <c r="K101" s="131" t="s">
        <v>134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159</v>
      </c>
    </row>
    <row r="102" spans="1:65" s="2" customFormat="1" ht="117">
      <c r="A102" s="29"/>
      <c r="B102" s="30"/>
      <c r="C102" s="29"/>
      <c r="D102" s="141" t="s">
        <v>136</v>
      </c>
      <c r="E102" s="29"/>
      <c r="F102" s="142" t="s">
        <v>160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2" customFormat="1" ht="16.5" customHeight="1">
      <c r="A103" s="29"/>
      <c r="B103" s="128"/>
      <c r="C103" s="129" t="s">
        <v>150</v>
      </c>
      <c r="D103" s="129" t="s">
        <v>130</v>
      </c>
      <c r="E103" s="130" t="s">
        <v>161</v>
      </c>
      <c r="F103" s="131" t="s">
        <v>162</v>
      </c>
      <c r="G103" s="132" t="s">
        <v>154</v>
      </c>
      <c r="H103" s="133">
        <v>504</v>
      </c>
      <c r="I103" s="134">
        <v>0</v>
      </c>
      <c r="J103" s="134">
        <f>ROUND(I103*H103,2)</f>
        <v>0</v>
      </c>
      <c r="K103" s="131" t="s">
        <v>134</v>
      </c>
      <c r="L103" s="30"/>
      <c r="M103" s="135" t="s">
        <v>3</v>
      </c>
      <c r="N103" s="136" t="s">
        <v>42</v>
      </c>
      <c r="O103" s="137">
        <v>0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39" t="s">
        <v>135</v>
      </c>
      <c r="AT103" s="139" t="s">
        <v>130</v>
      </c>
      <c r="AU103" s="139" t="s">
        <v>77</v>
      </c>
      <c r="AY103" s="17" t="s">
        <v>129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135</v>
      </c>
      <c r="BK103" s="140">
        <f>ROUND(I103*H103,2)</f>
        <v>0</v>
      </c>
      <c r="BL103" s="17" t="s">
        <v>135</v>
      </c>
      <c r="BM103" s="139" t="s">
        <v>163</v>
      </c>
    </row>
    <row r="104" spans="1:65" s="2" customFormat="1" ht="48.75">
      <c r="A104" s="29"/>
      <c r="B104" s="30"/>
      <c r="C104" s="29"/>
      <c r="D104" s="141" t="s">
        <v>136</v>
      </c>
      <c r="E104" s="29"/>
      <c r="F104" s="142" t="s">
        <v>164</v>
      </c>
      <c r="G104" s="29"/>
      <c r="H104" s="29"/>
      <c r="I104" s="29"/>
      <c r="J104" s="29"/>
      <c r="K104" s="29"/>
      <c r="L104" s="30"/>
      <c r="M104" s="143"/>
      <c r="N104" s="144"/>
      <c r="O104" s="51"/>
      <c r="P104" s="51"/>
      <c r="Q104" s="51"/>
      <c r="R104" s="51"/>
      <c r="S104" s="51"/>
      <c r="T104" s="52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136</v>
      </c>
      <c r="AU104" s="17" t="s">
        <v>77</v>
      </c>
    </row>
    <row r="105" spans="1:65" s="12" customFormat="1">
      <c r="B105" s="145"/>
      <c r="D105" s="141" t="s">
        <v>138</v>
      </c>
      <c r="E105" s="146" t="s">
        <v>3</v>
      </c>
      <c r="F105" s="147" t="s">
        <v>165</v>
      </c>
      <c r="H105" s="148">
        <v>504</v>
      </c>
      <c r="L105" s="145"/>
      <c r="M105" s="149"/>
      <c r="N105" s="150"/>
      <c r="O105" s="150"/>
      <c r="P105" s="150"/>
      <c r="Q105" s="150"/>
      <c r="R105" s="150"/>
      <c r="S105" s="150"/>
      <c r="T105" s="151"/>
      <c r="AT105" s="146" t="s">
        <v>138</v>
      </c>
      <c r="AU105" s="146" t="s">
        <v>77</v>
      </c>
      <c r="AV105" s="12" t="s">
        <v>79</v>
      </c>
      <c r="AW105" s="12" t="s">
        <v>31</v>
      </c>
      <c r="AX105" s="12" t="s">
        <v>69</v>
      </c>
      <c r="AY105" s="146" t="s">
        <v>129</v>
      </c>
    </row>
    <row r="106" spans="1:65" s="13" customFormat="1">
      <c r="B106" s="152"/>
      <c r="D106" s="141" t="s">
        <v>138</v>
      </c>
      <c r="E106" s="153" t="s">
        <v>3</v>
      </c>
      <c r="F106" s="154" t="s">
        <v>140</v>
      </c>
      <c r="H106" s="155">
        <v>504</v>
      </c>
      <c r="L106" s="152"/>
      <c r="M106" s="156"/>
      <c r="N106" s="157"/>
      <c r="O106" s="157"/>
      <c r="P106" s="157"/>
      <c r="Q106" s="157"/>
      <c r="R106" s="157"/>
      <c r="S106" s="157"/>
      <c r="T106" s="158"/>
      <c r="AT106" s="153" t="s">
        <v>138</v>
      </c>
      <c r="AU106" s="153" t="s">
        <v>77</v>
      </c>
      <c r="AV106" s="13" t="s">
        <v>135</v>
      </c>
      <c r="AW106" s="13" t="s">
        <v>31</v>
      </c>
      <c r="AX106" s="13" t="s">
        <v>77</v>
      </c>
      <c r="AY106" s="153" t="s">
        <v>129</v>
      </c>
    </row>
    <row r="107" spans="1:65" s="2" customFormat="1" ht="16.5" customHeight="1">
      <c r="A107" s="29"/>
      <c r="B107" s="128"/>
      <c r="C107" s="129" t="s">
        <v>166</v>
      </c>
      <c r="D107" s="129" t="s">
        <v>130</v>
      </c>
      <c r="E107" s="130" t="s">
        <v>167</v>
      </c>
      <c r="F107" s="131" t="s">
        <v>168</v>
      </c>
      <c r="G107" s="132" t="s">
        <v>154</v>
      </c>
      <c r="H107" s="133">
        <v>20</v>
      </c>
      <c r="I107" s="134">
        <v>0</v>
      </c>
      <c r="J107" s="134">
        <f>ROUND(I107*H107,2)</f>
        <v>0</v>
      </c>
      <c r="K107" s="131" t="s">
        <v>134</v>
      </c>
      <c r="L107" s="30"/>
      <c r="M107" s="135" t="s">
        <v>3</v>
      </c>
      <c r="N107" s="136" t="s">
        <v>42</v>
      </c>
      <c r="O107" s="137">
        <v>0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39" t="s">
        <v>135</v>
      </c>
      <c r="AT107" s="139" t="s">
        <v>130</v>
      </c>
      <c r="AU107" s="139" t="s">
        <v>77</v>
      </c>
      <c r="AY107" s="17" t="s">
        <v>129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135</v>
      </c>
      <c r="BK107" s="140">
        <f>ROUND(I107*H107,2)</f>
        <v>0</v>
      </c>
      <c r="BL107" s="17" t="s">
        <v>135</v>
      </c>
      <c r="BM107" s="139" t="s">
        <v>169</v>
      </c>
    </row>
    <row r="108" spans="1:65" s="2" customFormat="1" ht="48.75">
      <c r="A108" s="29"/>
      <c r="B108" s="30"/>
      <c r="C108" s="29"/>
      <c r="D108" s="141" t="s">
        <v>136</v>
      </c>
      <c r="E108" s="29"/>
      <c r="F108" s="142" t="s">
        <v>170</v>
      </c>
      <c r="G108" s="29"/>
      <c r="H108" s="29"/>
      <c r="I108" s="29"/>
      <c r="J108" s="29"/>
      <c r="K108" s="29"/>
      <c r="L108" s="30"/>
      <c r="M108" s="143"/>
      <c r="N108" s="144"/>
      <c r="O108" s="51"/>
      <c r="P108" s="51"/>
      <c r="Q108" s="51"/>
      <c r="R108" s="51"/>
      <c r="S108" s="51"/>
      <c r="T108" s="52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7" t="s">
        <v>136</v>
      </c>
      <c r="AU108" s="17" t="s">
        <v>77</v>
      </c>
    </row>
    <row r="109" spans="1:65" s="12" customFormat="1">
      <c r="B109" s="145"/>
      <c r="D109" s="141" t="s">
        <v>138</v>
      </c>
      <c r="E109" s="146" t="s">
        <v>3</v>
      </c>
      <c r="F109" s="147" t="s">
        <v>171</v>
      </c>
      <c r="H109" s="148">
        <v>20</v>
      </c>
      <c r="L109" s="145"/>
      <c r="M109" s="149"/>
      <c r="N109" s="150"/>
      <c r="O109" s="150"/>
      <c r="P109" s="150"/>
      <c r="Q109" s="150"/>
      <c r="R109" s="150"/>
      <c r="S109" s="150"/>
      <c r="T109" s="151"/>
      <c r="AT109" s="146" t="s">
        <v>138</v>
      </c>
      <c r="AU109" s="146" t="s">
        <v>77</v>
      </c>
      <c r="AV109" s="12" t="s">
        <v>79</v>
      </c>
      <c r="AW109" s="12" t="s">
        <v>31</v>
      </c>
      <c r="AX109" s="12" t="s">
        <v>69</v>
      </c>
      <c r="AY109" s="146" t="s">
        <v>129</v>
      </c>
    </row>
    <row r="110" spans="1:65" s="13" customFormat="1">
      <c r="B110" s="152"/>
      <c r="D110" s="141" t="s">
        <v>138</v>
      </c>
      <c r="E110" s="153" t="s">
        <v>3</v>
      </c>
      <c r="F110" s="154" t="s">
        <v>140</v>
      </c>
      <c r="H110" s="155">
        <v>20</v>
      </c>
      <c r="L110" s="152"/>
      <c r="M110" s="156"/>
      <c r="N110" s="157"/>
      <c r="O110" s="157"/>
      <c r="P110" s="157"/>
      <c r="Q110" s="157"/>
      <c r="R110" s="157"/>
      <c r="S110" s="157"/>
      <c r="T110" s="158"/>
      <c r="AT110" s="153" t="s">
        <v>138</v>
      </c>
      <c r="AU110" s="153" t="s">
        <v>77</v>
      </c>
      <c r="AV110" s="13" t="s">
        <v>135</v>
      </c>
      <c r="AW110" s="13" t="s">
        <v>31</v>
      </c>
      <c r="AX110" s="13" t="s">
        <v>77</v>
      </c>
      <c r="AY110" s="153" t="s">
        <v>129</v>
      </c>
    </row>
    <row r="111" spans="1:65" s="2" customFormat="1" ht="16.5" customHeight="1">
      <c r="A111" s="29"/>
      <c r="B111" s="128"/>
      <c r="C111" s="129" t="s">
        <v>155</v>
      </c>
      <c r="D111" s="129" t="s">
        <v>130</v>
      </c>
      <c r="E111" s="130" t="s">
        <v>172</v>
      </c>
      <c r="F111" s="131" t="s">
        <v>173</v>
      </c>
      <c r="G111" s="132" t="s">
        <v>174</v>
      </c>
      <c r="H111" s="133">
        <v>18</v>
      </c>
      <c r="I111" s="134">
        <v>0</v>
      </c>
      <c r="J111" s="134">
        <f>ROUND(I111*H111,2)</f>
        <v>0</v>
      </c>
      <c r="K111" s="131" t="s">
        <v>134</v>
      </c>
      <c r="L111" s="30"/>
      <c r="M111" s="135" t="s">
        <v>3</v>
      </c>
      <c r="N111" s="136" t="s">
        <v>42</v>
      </c>
      <c r="O111" s="137">
        <v>0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39" t="s">
        <v>135</v>
      </c>
      <c r="AT111" s="139" t="s">
        <v>130</v>
      </c>
      <c r="AU111" s="139" t="s">
        <v>77</v>
      </c>
      <c r="AY111" s="17" t="s">
        <v>129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135</v>
      </c>
      <c r="BK111" s="140">
        <f>ROUND(I111*H111,2)</f>
        <v>0</v>
      </c>
      <c r="BL111" s="17" t="s">
        <v>135</v>
      </c>
      <c r="BM111" s="139" t="s">
        <v>175</v>
      </c>
    </row>
    <row r="112" spans="1:65" s="2" customFormat="1" ht="97.5">
      <c r="A112" s="29"/>
      <c r="B112" s="30"/>
      <c r="C112" s="29"/>
      <c r="D112" s="141" t="s">
        <v>136</v>
      </c>
      <c r="E112" s="29"/>
      <c r="F112" s="142" t="s">
        <v>176</v>
      </c>
      <c r="G112" s="29"/>
      <c r="H112" s="29"/>
      <c r="I112" s="29"/>
      <c r="J112" s="29"/>
      <c r="K112" s="29"/>
      <c r="L112" s="30"/>
      <c r="M112" s="143"/>
      <c r="N112" s="144"/>
      <c r="O112" s="51"/>
      <c r="P112" s="51"/>
      <c r="Q112" s="51"/>
      <c r="R112" s="51"/>
      <c r="S112" s="51"/>
      <c r="T112" s="52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136</v>
      </c>
      <c r="AU112" s="17" t="s">
        <v>77</v>
      </c>
    </row>
    <row r="113" spans="1:65" s="12" customFormat="1" ht="22.5">
      <c r="B113" s="145"/>
      <c r="D113" s="141" t="s">
        <v>138</v>
      </c>
      <c r="E113" s="146" t="s">
        <v>3</v>
      </c>
      <c r="F113" s="147" t="s">
        <v>177</v>
      </c>
      <c r="H113" s="148">
        <v>18</v>
      </c>
      <c r="L113" s="145"/>
      <c r="M113" s="149"/>
      <c r="N113" s="150"/>
      <c r="O113" s="150"/>
      <c r="P113" s="150"/>
      <c r="Q113" s="150"/>
      <c r="R113" s="150"/>
      <c r="S113" s="150"/>
      <c r="T113" s="151"/>
      <c r="AT113" s="146" t="s">
        <v>138</v>
      </c>
      <c r="AU113" s="146" t="s">
        <v>77</v>
      </c>
      <c r="AV113" s="12" t="s">
        <v>79</v>
      </c>
      <c r="AW113" s="12" t="s">
        <v>31</v>
      </c>
      <c r="AX113" s="12" t="s">
        <v>69</v>
      </c>
      <c r="AY113" s="146" t="s">
        <v>129</v>
      </c>
    </row>
    <row r="114" spans="1:65" s="13" customFormat="1">
      <c r="B114" s="152"/>
      <c r="D114" s="141" t="s">
        <v>138</v>
      </c>
      <c r="E114" s="153" t="s">
        <v>3</v>
      </c>
      <c r="F114" s="154" t="s">
        <v>140</v>
      </c>
      <c r="H114" s="155">
        <v>18</v>
      </c>
      <c r="L114" s="152"/>
      <c r="M114" s="156"/>
      <c r="N114" s="157"/>
      <c r="O114" s="157"/>
      <c r="P114" s="157"/>
      <c r="Q114" s="157"/>
      <c r="R114" s="157"/>
      <c r="S114" s="157"/>
      <c r="T114" s="158"/>
      <c r="AT114" s="153" t="s">
        <v>138</v>
      </c>
      <c r="AU114" s="153" t="s">
        <v>77</v>
      </c>
      <c r="AV114" s="13" t="s">
        <v>135</v>
      </c>
      <c r="AW114" s="13" t="s">
        <v>31</v>
      </c>
      <c r="AX114" s="13" t="s">
        <v>77</v>
      </c>
      <c r="AY114" s="153" t="s">
        <v>129</v>
      </c>
    </row>
    <row r="115" spans="1:65" s="2" customFormat="1" ht="16.5" customHeight="1">
      <c r="A115" s="29"/>
      <c r="B115" s="128"/>
      <c r="C115" s="129" t="s">
        <v>178</v>
      </c>
      <c r="D115" s="129" t="s">
        <v>130</v>
      </c>
      <c r="E115" s="130" t="s">
        <v>179</v>
      </c>
      <c r="F115" s="131" t="s">
        <v>180</v>
      </c>
      <c r="G115" s="132" t="s">
        <v>154</v>
      </c>
      <c r="H115" s="133">
        <v>300</v>
      </c>
      <c r="I115" s="134">
        <v>0</v>
      </c>
      <c r="J115" s="134">
        <f>ROUND(I115*H115,2)</f>
        <v>0</v>
      </c>
      <c r="K115" s="131" t="s">
        <v>134</v>
      </c>
      <c r="L115" s="30"/>
      <c r="M115" s="135" t="s">
        <v>3</v>
      </c>
      <c r="N115" s="136" t="s">
        <v>42</v>
      </c>
      <c r="O115" s="137">
        <v>0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39" t="s">
        <v>135</v>
      </c>
      <c r="AT115" s="139" t="s">
        <v>130</v>
      </c>
      <c r="AU115" s="139" t="s">
        <v>77</v>
      </c>
      <c r="AY115" s="17" t="s">
        <v>129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135</v>
      </c>
      <c r="BK115" s="140">
        <f>ROUND(I115*H115,2)</f>
        <v>0</v>
      </c>
      <c r="BL115" s="17" t="s">
        <v>135</v>
      </c>
      <c r="BM115" s="139" t="s">
        <v>181</v>
      </c>
    </row>
    <row r="116" spans="1:65" s="2" customFormat="1" ht="58.5">
      <c r="A116" s="29"/>
      <c r="B116" s="30"/>
      <c r="C116" s="29"/>
      <c r="D116" s="141" t="s">
        <v>136</v>
      </c>
      <c r="E116" s="29"/>
      <c r="F116" s="142" t="s">
        <v>182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14" customFormat="1" ht="22.5">
      <c r="B117" s="159"/>
      <c r="D117" s="141" t="s">
        <v>138</v>
      </c>
      <c r="E117" s="160" t="s">
        <v>3</v>
      </c>
      <c r="F117" s="161" t="s">
        <v>183</v>
      </c>
      <c r="H117" s="160" t="s">
        <v>3</v>
      </c>
      <c r="L117" s="159"/>
      <c r="M117" s="162"/>
      <c r="N117" s="163"/>
      <c r="O117" s="163"/>
      <c r="P117" s="163"/>
      <c r="Q117" s="163"/>
      <c r="R117" s="163"/>
      <c r="S117" s="163"/>
      <c r="T117" s="164"/>
      <c r="AT117" s="160" t="s">
        <v>138</v>
      </c>
      <c r="AU117" s="160" t="s">
        <v>77</v>
      </c>
      <c r="AV117" s="14" t="s">
        <v>77</v>
      </c>
      <c r="AW117" s="14" t="s">
        <v>31</v>
      </c>
      <c r="AX117" s="14" t="s">
        <v>69</v>
      </c>
      <c r="AY117" s="160" t="s">
        <v>129</v>
      </c>
    </row>
    <row r="118" spans="1:65" s="12" customFormat="1">
      <c r="B118" s="145"/>
      <c r="D118" s="141" t="s">
        <v>138</v>
      </c>
      <c r="E118" s="146" t="s">
        <v>3</v>
      </c>
      <c r="F118" s="147" t="s">
        <v>184</v>
      </c>
      <c r="H118" s="148">
        <v>300</v>
      </c>
      <c r="L118" s="145"/>
      <c r="M118" s="149"/>
      <c r="N118" s="150"/>
      <c r="O118" s="150"/>
      <c r="P118" s="150"/>
      <c r="Q118" s="150"/>
      <c r="R118" s="150"/>
      <c r="S118" s="150"/>
      <c r="T118" s="151"/>
      <c r="AT118" s="146" t="s">
        <v>138</v>
      </c>
      <c r="AU118" s="146" t="s">
        <v>77</v>
      </c>
      <c r="AV118" s="12" t="s">
        <v>79</v>
      </c>
      <c r="AW118" s="12" t="s">
        <v>31</v>
      </c>
      <c r="AX118" s="12" t="s">
        <v>69</v>
      </c>
      <c r="AY118" s="146" t="s">
        <v>129</v>
      </c>
    </row>
    <row r="119" spans="1:65" s="13" customFormat="1">
      <c r="B119" s="152"/>
      <c r="D119" s="141" t="s">
        <v>138</v>
      </c>
      <c r="E119" s="153" t="s">
        <v>3</v>
      </c>
      <c r="F119" s="154" t="s">
        <v>140</v>
      </c>
      <c r="H119" s="155">
        <v>300</v>
      </c>
      <c r="L119" s="152"/>
      <c r="M119" s="156"/>
      <c r="N119" s="157"/>
      <c r="O119" s="157"/>
      <c r="P119" s="157"/>
      <c r="Q119" s="157"/>
      <c r="R119" s="157"/>
      <c r="S119" s="157"/>
      <c r="T119" s="158"/>
      <c r="AT119" s="153" t="s">
        <v>138</v>
      </c>
      <c r="AU119" s="153" t="s">
        <v>77</v>
      </c>
      <c r="AV119" s="13" t="s">
        <v>135</v>
      </c>
      <c r="AW119" s="13" t="s">
        <v>31</v>
      </c>
      <c r="AX119" s="13" t="s">
        <v>77</v>
      </c>
      <c r="AY119" s="153" t="s">
        <v>129</v>
      </c>
    </row>
    <row r="120" spans="1:65" s="2" customFormat="1" ht="16.5" customHeight="1">
      <c r="A120" s="29"/>
      <c r="B120" s="128"/>
      <c r="C120" s="129" t="s">
        <v>159</v>
      </c>
      <c r="D120" s="129" t="s">
        <v>130</v>
      </c>
      <c r="E120" s="130" t="s">
        <v>185</v>
      </c>
      <c r="F120" s="131" t="s">
        <v>186</v>
      </c>
      <c r="G120" s="132" t="s">
        <v>154</v>
      </c>
      <c r="H120" s="133">
        <v>110</v>
      </c>
      <c r="I120" s="134">
        <v>0</v>
      </c>
      <c r="J120" s="134">
        <f>ROUND(I120*H120,2)</f>
        <v>0</v>
      </c>
      <c r="K120" s="131" t="s">
        <v>134</v>
      </c>
      <c r="L120" s="30"/>
      <c r="M120" s="135" t="s">
        <v>3</v>
      </c>
      <c r="N120" s="136" t="s">
        <v>42</v>
      </c>
      <c r="O120" s="137">
        <v>0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39" t="s">
        <v>135</v>
      </c>
      <c r="AT120" s="139" t="s">
        <v>130</v>
      </c>
      <c r="AU120" s="139" t="s">
        <v>77</v>
      </c>
      <c r="AY120" s="17" t="s">
        <v>129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135</v>
      </c>
      <c r="BK120" s="140">
        <f>ROUND(I120*H120,2)</f>
        <v>0</v>
      </c>
      <c r="BL120" s="17" t="s">
        <v>135</v>
      </c>
      <c r="BM120" s="139" t="s">
        <v>187</v>
      </c>
    </row>
    <row r="121" spans="1:65" s="2" customFormat="1" ht="58.5">
      <c r="A121" s="29"/>
      <c r="B121" s="30"/>
      <c r="C121" s="29"/>
      <c r="D121" s="141" t="s">
        <v>136</v>
      </c>
      <c r="E121" s="29"/>
      <c r="F121" s="142" t="s">
        <v>188</v>
      </c>
      <c r="G121" s="29"/>
      <c r="H121" s="29"/>
      <c r="I121" s="29"/>
      <c r="J121" s="29"/>
      <c r="K121" s="29"/>
      <c r="L121" s="30"/>
      <c r="M121" s="143"/>
      <c r="N121" s="144"/>
      <c r="O121" s="51"/>
      <c r="P121" s="51"/>
      <c r="Q121" s="51"/>
      <c r="R121" s="51"/>
      <c r="S121" s="51"/>
      <c r="T121" s="5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136</v>
      </c>
      <c r="AU121" s="17" t="s">
        <v>77</v>
      </c>
    </row>
    <row r="122" spans="1:65" s="12" customFormat="1">
      <c r="B122" s="145"/>
      <c r="D122" s="141" t="s">
        <v>138</v>
      </c>
      <c r="E122" s="146" t="s">
        <v>3</v>
      </c>
      <c r="F122" s="147" t="s">
        <v>189</v>
      </c>
      <c r="H122" s="148">
        <v>110</v>
      </c>
      <c r="L122" s="145"/>
      <c r="M122" s="149"/>
      <c r="N122" s="150"/>
      <c r="O122" s="150"/>
      <c r="P122" s="150"/>
      <c r="Q122" s="150"/>
      <c r="R122" s="150"/>
      <c r="S122" s="150"/>
      <c r="T122" s="151"/>
      <c r="AT122" s="146" t="s">
        <v>138</v>
      </c>
      <c r="AU122" s="146" t="s">
        <v>77</v>
      </c>
      <c r="AV122" s="12" t="s">
        <v>79</v>
      </c>
      <c r="AW122" s="12" t="s">
        <v>31</v>
      </c>
      <c r="AX122" s="12" t="s">
        <v>69</v>
      </c>
      <c r="AY122" s="146" t="s">
        <v>129</v>
      </c>
    </row>
    <row r="123" spans="1:65" s="13" customFormat="1">
      <c r="B123" s="152"/>
      <c r="D123" s="141" t="s">
        <v>138</v>
      </c>
      <c r="E123" s="153" t="s">
        <v>3</v>
      </c>
      <c r="F123" s="154" t="s">
        <v>140</v>
      </c>
      <c r="H123" s="155">
        <v>110</v>
      </c>
      <c r="L123" s="152"/>
      <c r="M123" s="156"/>
      <c r="N123" s="157"/>
      <c r="O123" s="157"/>
      <c r="P123" s="157"/>
      <c r="Q123" s="157"/>
      <c r="R123" s="157"/>
      <c r="S123" s="157"/>
      <c r="T123" s="158"/>
      <c r="AT123" s="153" t="s">
        <v>138</v>
      </c>
      <c r="AU123" s="153" t="s">
        <v>77</v>
      </c>
      <c r="AV123" s="13" t="s">
        <v>135</v>
      </c>
      <c r="AW123" s="13" t="s">
        <v>31</v>
      </c>
      <c r="AX123" s="13" t="s">
        <v>77</v>
      </c>
      <c r="AY123" s="153" t="s">
        <v>129</v>
      </c>
    </row>
    <row r="124" spans="1:65" s="2" customFormat="1" ht="16.5" customHeight="1">
      <c r="A124" s="29"/>
      <c r="B124" s="128"/>
      <c r="C124" s="129" t="s">
        <v>190</v>
      </c>
      <c r="D124" s="129" t="s">
        <v>130</v>
      </c>
      <c r="E124" s="130" t="s">
        <v>191</v>
      </c>
      <c r="F124" s="131" t="s">
        <v>192</v>
      </c>
      <c r="G124" s="132" t="s">
        <v>174</v>
      </c>
      <c r="H124" s="133">
        <v>26</v>
      </c>
      <c r="I124" s="134">
        <v>0</v>
      </c>
      <c r="J124" s="134">
        <f>ROUND(I124*H124,2)</f>
        <v>0</v>
      </c>
      <c r="K124" s="131" t="s">
        <v>134</v>
      </c>
      <c r="L124" s="30"/>
      <c r="M124" s="135" t="s">
        <v>3</v>
      </c>
      <c r="N124" s="136" t="s">
        <v>42</v>
      </c>
      <c r="O124" s="137">
        <v>0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9" t="s">
        <v>135</v>
      </c>
      <c r="AT124" s="139" t="s">
        <v>130</v>
      </c>
      <c r="AU124" s="139" t="s">
        <v>77</v>
      </c>
      <c r="AY124" s="17" t="s">
        <v>129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135</v>
      </c>
      <c r="BK124" s="140">
        <f>ROUND(I124*H124,2)</f>
        <v>0</v>
      </c>
      <c r="BL124" s="17" t="s">
        <v>135</v>
      </c>
      <c r="BM124" s="139" t="s">
        <v>193</v>
      </c>
    </row>
    <row r="125" spans="1:65" s="2" customFormat="1" ht="29.25">
      <c r="A125" s="29"/>
      <c r="B125" s="30"/>
      <c r="C125" s="29"/>
      <c r="D125" s="141" t="s">
        <v>136</v>
      </c>
      <c r="E125" s="29"/>
      <c r="F125" s="142" t="s">
        <v>194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12" customFormat="1" ht="22.5">
      <c r="B126" s="145"/>
      <c r="D126" s="141" t="s">
        <v>138</v>
      </c>
      <c r="E126" s="146" t="s">
        <v>3</v>
      </c>
      <c r="F126" s="147" t="s">
        <v>195</v>
      </c>
      <c r="H126" s="148">
        <v>26</v>
      </c>
      <c r="L126" s="145"/>
      <c r="M126" s="149"/>
      <c r="N126" s="150"/>
      <c r="O126" s="150"/>
      <c r="P126" s="150"/>
      <c r="Q126" s="150"/>
      <c r="R126" s="150"/>
      <c r="S126" s="150"/>
      <c r="T126" s="151"/>
      <c r="AT126" s="146" t="s">
        <v>138</v>
      </c>
      <c r="AU126" s="146" t="s">
        <v>77</v>
      </c>
      <c r="AV126" s="12" t="s">
        <v>79</v>
      </c>
      <c r="AW126" s="12" t="s">
        <v>31</v>
      </c>
      <c r="AX126" s="12" t="s">
        <v>69</v>
      </c>
      <c r="AY126" s="146" t="s">
        <v>129</v>
      </c>
    </row>
    <row r="127" spans="1:65" s="13" customFormat="1">
      <c r="B127" s="152"/>
      <c r="D127" s="141" t="s">
        <v>138</v>
      </c>
      <c r="E127" s="153" t="s">
        <v>3</v>
      </c>
      <c r="F127" s="154" t="s">
        <v>140</v>
      </c>
      <c r="H127" s="155">
        <v>26</v>
      </c>
      <c r="L127" s="152"/>
      <c r="M127" s="156"/>
      <c r="N127" s="157"/>
      <c r="O127" s="157"/>
      <c r="P127" s="157"/>
      <c r="Q127" s="157"/>
      <c r="R127" s="157"/>
      <c r="S127" s="157"/>
      <c r="T127" s="158"/>
      <c r="AT127" s="153" t="s">
        <v>138</v>
      </c>
      <c r="AU127" s="153" t="s">
        <v>77</v>
      </c>
      <c r="AV127" s="13" t="s">
        <v>135</v>
      </c>
      <c r="AW127" s="13" t="s">
        <v>31</v>
      </c>
      <c r="AX127" s="13" t="s">
        <v>77</v>
      </c>
      <c r="AY127" s="153" t="s">
        <v>129</v>
      </c>
    </row>
    <row r="128" spans="1:65" s="11" customFormat="1" ht="25.9" customHeight="1">
      <c r="B128" s="118"/>
      <c r="D128" s="119" t="s">
        <v>68</v>
      </c>
      <c r="E128" s="120" t="s">
        <v>178</v>
      </c>
      <c r="F128" s="120" t="s">
        <v>196</v>
      </c>
      <c r="J128" s="121">
        <f>BK128</f>
        <v>0</v>
      </c>
      <c r="L128" s="118"/>
      <c r="M128" s="122"/>
      <c r="N128" s="123"/>
      <c r="O128" s="123"/>
      <c r="P128" s="124">
        <f>SUM(P129:P175)</f>
        <v>0</v>
      </c>
      <c r="Q128" s="123"/>
      <c r="R128" s="124">
        <f>SUM(R129:R175)</f>
        <v>0</v>
      </c>
      <c r="S128" s="123"/>
      <c r="T128" s="125">
        <f>SUM(T129:T175)</f>
        <v>0</v>
      </c>
      <c r="AR128" s="119" t="s">
        <v>77</v>
      </c>
      <c r="AT128" s="126" t="s">
        <v>68</v>
      </c>
      <c r="AU128" s="126" t="s">
        <v>69</v>
      </c>
      <c r="AY128" s="119" t="s">
        <v>129</v>
      </c>
      <c r="BK128" s="127">
        <f>SUM(BK129:BK175)</f>
        <v>0</v>
      </c>
    </row>
    <row r="129" spans="1:65" s="2" customFormat="1" ht="16.5" customHeight="1">
      <c r="A129" s="29"/>
      <c r="B129" s="128"/>
      <c r="C129" s="129" t="s">
        <v>163</v>
      </c>
      <c r="D129" s="129" t="s">
        <v>130</v>
      </c>
      <c r="E129" s="130" t="s">
        <v>197</v>
      </c>
      <c r="F129" s="131" t="s">
        <v>198</v>
      </c>
      <c r="G129" s="132" t="s">
        <v>154</v>
      </c>
      <c r="H129" s="133">
        <v>12</v>
      </c>
      <c r="I129" s="134">
        <v>0</v>
      </c>
      <c r="J129" s="134">
        <f>ROUND(I129*H129,2)</f>
        <v>0</v>
      </c>
      <c r="K129" s="131" t="s">
        <v>134</v>
      </c>
      <c r="L129" s="30"/>
      <c r="M129" s="135" t="s">
        <v>3</v>
      </c>
      <c r="N129" s="136" t="s">
        <v>42</v>
      </c>
      <c r="O129" s="137">
        <v>0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39" t="s">
        <v>135</v>
      </c>
      <c r="AT129" s="139" t="s">
        <v>130</v>
      </c>
      <c r="AU129" s="139" t="s">
        <v>77</v>
      </c>
      <c r="AY129" s="17" t="s">
        <v>129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7" t="s">
        <v>135</v>
      </c>
      <c r="BK129" s="140">
        <f>ROUND(I129*H129,2)</f>
        <v>0</v>
      </c>
      <c r="BL129" s="17" t="s">
        <v>135</v>
      </c>
      <c r="BM129" s="139" t="s">
        <v>199</v>
      </c>
    </row>
    <row r="130" spans="1:65" s="2" customFormat="1" ht="48.75">
      <c r="A130" s="29"/>
      <c r="B130" s="30"/>
      <c r="C130" s="29"/>
      <c r="D130" s="141" t="s">
        <v>136</v>
      </c>
      <c r="E130" s="29"/>
      <c r="F130" s="142" t="s">
        <v>200</v>
      </c>
      <c r="G130" s="29"/>
      <c r="H130" s="29"/>
      <c r="I130" s="29"/>
      <c r="J130" s="29"/>
      <c r="K130" s="29"/>
      <c r="L130" s="30"/>
      <c r="M130" s="143"/>
      <c r="N130" s="144"/>
      <c r="O130" s="51"/>
      <c r="P130" s="51"/>
      <c r="Q130" s="51"/>
      <c r="R130" s="51"/>
      <c r="S130" s="51"/>
      <c r="T130" s="52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136</v>
      </c>
      <c r="AU130" s="17" t="s">
        <v>77</v>
      </c>
    </row>
    <row r="131" spans="1:65" s="2" customFormat="1" ht="16.5" customHeight="1">
      <c r="A131" s="29"/>
      <c r="B131" s="128"/>
      <c r="C131" s="129" t="s">
        <v>201</v>
      </c>
      <c r="D131" s="129" t="s">
        <v>130</v>
      </c>
      <c r="E131" s="130" t="s">
        <v>202</v>
      </c>
      <c r="F131" s="131" t="s">
        <v>203</v>
      </c>
      <c r="G131" s="132" t="s">
        <v>174</v>
      </c>
      <c r="H131" s="133">
        <v>2</v>
      </c>
      <c r="I131" s="134">
        <v>0</v>
      </c>
      <c r="J131" s="134">
        <f>ROUND(I131*H131,2)</f>
        <v>0</v>
      </c>
      <c r="K131" s="131" t="s">
        <v>134</v>
      </c>
      <c r="L131" s="30"/>
      <c r="M131" s="135" t="s">
        <v>3</v>
      </c>
      <c r="N131" s="136" t="s">
        <v>42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9" t="s">
        <v>135</v>
      </c>
      <c r="AT131" s="139" t="s">
        <v>130</v>
      </c>
      <c r="AU131" s="139" t="s">
        <v>77</v>
      </c>
      <c r="AY131" s="17" t="s">
        <v>129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135</v>
      </c>
      <c r="BK131" s="140">
        <f>ROUND(I131*H131,2)</f>
        <v>0</v>
      </c>
      <c r="BL131" s="17" t="s">
        <v>135</v>
      </c>
      <c r="BM131" s="139" t="s">
        <v>204</v>
      </c>
    </row>
    <row r="132" spans="1:65" s="2" customFormat="1" ht="48.75">
      <c r="A132" s="29"/>
      <c r="B132" s="30"/>
      <c r="C132" s="29"/>
      <c r="D132" s="141" t="s">
        <v>136</v>
      </c>
      <c r="E132" s="29"/>
      <c r="F132" s="142" t="s">
        <v>205</v>
      </c>
      <c r="G132" s="29"/>
      <c r="H132" s="29"/>
      <c r="I132" s="29"/>
      <c r="J132" s="29"/>
      <c r="K132" s="29"/>
      <c r="L132" s="30"/>
      <c r="M132" s="143"/>
      <c r="N132" s="144"/>
      <c r="O132" s="51"/>
      <c r="P132" s="51"/>
      <c r="Q132" s="51"/>
      <c r="R132" s="51"/>
      <c r="S132" s="51"/>
      <c r="T132" s="52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7" t="s">
        <v>136</v>
      </c>
      <c r="AU132" s="17" t="s">
        <v>77</v>
      </c>
    </row>
    <row r="133" spans="1:65" s="2" customFormat="1" ht="16.5" customHeight="1">
      <c r="A133" s="29"/>
      <c r="B133" s="128"/>
      <c r="C133" s="129" t="s">
        <v>169</v>
      </c>
      <c r="D133" s="129" t="s">
        <v>130</v>
      </c>
      <c r="E133" s="130" t="s">
        <v>206</v>
      </c>
      <c r="F133" s="131" t="s">
        <v>207</v>
      </c>
      <c r="G133" s="132" t="s">
        <v>174</v>
      </c>
      <c r="H133" s="133">
        <v>2</v>
      </c>
      <c r="I133" s="134">
        <v>0</v>
      </c>
      <c r="J133" s="134">
        <f>ROUND(I133*H133,2)</f>
        <v>0</v>
      </c>
      <c r="K133" s="131" t="s">
        <v>134</v>
      </c>
      <c r="L133" s="30"/>
      <c r="M133" s="135" t="s">
        <v>3</v>
      </c>
      <c r="N133" s="136" t="s">
        <v>42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9" t="s">
        <v>135</v>
      </c>
      <c r="AT133" s="139" t="s">
        <v>130</v>
      </c>
      <c r="AU133" s="139" t="s">
        <v>77</v>
      </c>
      <c r="AY133" s="17" t="s">
        <v>129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135</v>
      </c>
      <c r="BK133" s="140">
        <f>ROUND(I133*H133,2)</f>
        <v>0</v>
      </c>
      <c r="BL133" s="17" t="s">
        <v>135</v>
      </c>
      <c r="BM133" s="139" t="s">
        <v>208</v>
      </c>
    </row>
    <row r="134" spans="1:65" s="2" customFormat="1" ht="48.75">
      <c r="A134" s="29"/>
      <c r="B134" s="30"/>
      <c r="C134" s="29"/>
      <c r="D134" s="141" t="s">
        <v>136</v>
      </c>
      <c r="E134" s="29"/>
      <c r="F134" s="142" t="s">
        <v>205</v>
      </c>
      <c r="G134" s="29"/>
      <c r="H134" s="29"/>
      <c r="I134" s="29"/>
      <c r="J134" s="29"/>
      <c r="K134" s="29"/>
      <c r="L134" s="30"/>
      <c r="M134" s="143"/>
      <c r="N134" s="144"/>
      <c r="O134" s="51"/>
      <c r="P134" s="51"/>
      <c r="Q134" s="51"/>
      <c r="R134" s="51"/>
      <c r="S134" s="51"/>
      <c r="T134" s="5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136</v>
      </c>
      <c r="AU134" s="17" t="s">
        <v>77</v>
      </c>
    </row>
    <row r="135" spans="1:65" s="2" customFormat="1" ht="16.5" customHeight="1">
      <c r="A135" s="29"/>
      <c r="B135" s="128"/>
      <c r="C135" s="129" t="s">
        <v>9</v>
      </c>
      <c r="D135" s="129" t="s">
        <v>130</v>
      </c>
      <c r="E135" s="130" t="s">
        <v>209</v>
      </c>
      <c r="F135" s="131" t="s">
        <v>210</v>
      </c>
      <c r="G135" s="132" t="s">
        <v>174</v>
      </c>
      <c r="H135" s="133">
        <v>6</v>
      </c>
      <c r="I135" s="134">
        <v>0</v>
      </c>
      <c r="J135" s="134">
        <f>ROUND(I135*H135,2)</f>
        <v>0</v>
      </c>
      <c r="K135" s="131" t="s">
        <v>134</v>
      </c>
      <c r="L135" s="30"/>
      <c r="M135" s="135" t="s">
        <v>3</v>
      </c>
      <c r="N135" s="136" t="s">
        <v>42</v>
      </c>
      <c r="O135" s="137">
        <v>0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39" t="s">
        <v>135</v>
      </c>
      <c r="AT135" s="139" t="s">
        <v>130</v>
      </c>
      <c r="AU135" s="139" t="s">
        <v>77</v>
      </c>
      <c r="AY135" s="17" t="s">
        <v>129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7" t="s">
        <v>135</v>
      </c>
      <c r="BK135" s="140">
        <f>ROUND(I135*H135,2)</f>
        <v>0</v>
      </c>
      <c r="BL135" s="17" t="s">
        <v>135</v>
      </c>
      <c r="BM135" s="139" t="s">
        <v>211</v>
      </c>
    </row>
    <row r="136" spans="1:65" s="2" customFormat="1" ht="39">
      <c r="A136" s="29"/>
      <c r="B136" s="30"/>
      <c r="C136" s="29"/>
      <c r="D136" s="141" t="s">
        <v>136</v>
      </c>
      <c r="E136" s="29"/>
      <c r="F136" s="142" t="s">
        <v>212</v>
      </c>
      <c r="G136" s="29"/>
      <c r="H136" s="29"/>
      <c r="I136" s="29"/>
      <c r="J136" s="29"/>
      <c r="K136" s="29"/>
      <c r="L136" s="30"/>
      <c r="M136" s="143"/>
      <c r="N136" s="144"/>
      <c r="O136" s="51"/>
      <c r="P136" s="51"/>
      <c r="Q136" s="51"/>
      <c r="R136" s="51"/>
      <c r="S136" s="51"/>
      <c r="T136" s="52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136</v>
      </c>
      <c r="AU136" s="17" t="s">
        <v>77</v>
      </c>
    </row>
    <row r="137" spans="1:65" s="2" customFormat="1" ht="16.5" customHeight="1">
      <c r="A137" s="29"/>
      <c r="B137" s="128"/>
      <c r="C137" s="129" t="s">
        <v>175</v>
      </c>
      <c r="D137" s="129" t="s">
        <v>130</v>
      </c>
      <c r="E137" s="130" t="s">
        <v>213</v>
      </c>
      <c r="F137" s="131" t="s">
        <v>214</v>
      </c>
      <c r="G137" s="132" t="s">
        <v>174</v>
      </c>
      <c r="H137" s="133">
        <v>2</v>
      </c>
      <c r="I137" s="134">
        <v>0</v>
      </c>
      <c r="J137" s="134">
        <f>ROUND(I137*H137,2)</f>
        <v>0</v>
      </c>
      <c r="K137" s="131" t="s">
        <v>134</v>
      </c>
      <c r="L137" s="30"/>
      <c r="M137" s="135" t="s">
        <v>3</v>
      </c>
      <c r="N137" s="136" t="s">
        <v>42</v>
      </c>
      <c r="O137" s="137">
        <v>0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9" t="s">
        <v>135</v>
      </c>
      <c r="AT137" s="139" t="s">
        <v>130</v>
      </c>
      <c r="AU137" s="139" t="s">
        <v>77</v>
      </c>
      <c r="AY137" s="17" t="s">
        <v>129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7" t="s">
        <v>135</v>
      </c>
      <c r="BK137" s="140">
        <f>ROUND(I137*H137,2)</f>
        <v>0</v>
      </c>
      <c r="BL137" s="17" t="s">
        <v>135</v>
      </c>
      <c r="BM137" s="139" t="s">
        <v>215</v>
      </c>
    </row>
    <row r="138" spans="1:65" s="2" customFormat="1" ht="48.75">
      <c r="A138" s="29"/>
      <c r="B138" s="30"/>
      <c r="C138" s="29"/>
      <c r="D138" s="141" t="s">
        <v>136</v>
      </c>
      <c r="E138" s="29"/>
      <c r="F138" s="142" t="s">
        <v>216</v>
      </c>
      <c r="G138" s="29"/>
      <c r="H138" s="29"/>
      <c r="I138" s="29"/>
      <c r="J138" s="29"/>
      <c r="K138" s="29"/>
      <c r="L138" s="30"/>
      <c r="M138" s="143"/>
      <c r="N138" s="144"/>
      <c r="O138" s="51"/>
      <c r="P138" s="51"/>
      <c r="Q138" s="51"/>
      <c r="R138" s="51"/>
      <c r="S138" s="51"/>
      <c r="T138" s="52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7" t="s">
        <v>136</v>
      </c>
      <c r="AU138" s="17" t="s">
        <v>77</v>
      </c>
    </row>
    <row r="139" spans="1:65" s="2" customFormat="1" ht="16.5" customHeight="1">
      <c r="A139" s="29"/>
      <c r="B139" s="128"/>
      <c r="C139" s="129" t="s">
        <v>217</v>
      </c>
      <c r="D139" s="129" t="s">
        <v>130</v>
      </c>
      <c r="E139" s="130" t="s">
        <v>218</v>
      </c>
      <c r="F139" s="131" t="s">
        <v>219</v>
      </c>
      <c r="G139" s="132" t="s">
        <v>220</v>
      </c>
      <c r="H139" s="133">
        <v>10.4</v>
      </c>
      <c r="I139" s="134">
        <v>0</v>
      </c>
      <c r="J139" s="134">
        <f>ROUND(I139*H139,2)</f>
        <v>0</v>
      </c>
      <c r="K139" s="131" t="s">
        <v>134</v>
      </c>
      <c r="L139" s="30"/>
      <c r="M139" s="135" t="s">
        <v>3</v>
      </c>
      <c r="N139" s="136" t="s">
        <v>42</v>
      </c>
      <c r="O139" s="137">
        <v>0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9" t="s">
        <v>135</v>
      </c>
      <c r="AT139" s="139" t="s">
        <v>130</v>
      </c>
      <c r="AU139" s="139" t="s">
        <v>77</v>
      </c>
      <c r="AY139" s="17" t="s">
        <v>129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7" t="s">
        <v>135</v>
      </c>
      <c r="BK139" s="140">
        <f>ROUND(I139*H139,2)</f>
        <v>0</v>
      </c>
      <c r="BL139" s="17" t="s">
        <v>135</v>
      </c>
      <c r="BM139" s="139" t="s">
        <v>221</v>
      </c>
    </row>
    <row r="140" spans="1:65" s="2" customFormat="1" ht="68.25">
      <c r="A140" s="29"/>
      <c r="B140" s="30"/>
      <c r="C140" s="29"/>
      <c r="D140" s="141" t="s">
        <v>136</v>
      </c>
      <c r="E140" s="29"/>
      <c r="F140" s="142" t="s">
        <v>222</v>
      </c>
      <c r="G140" s="29"/>
      <c r="H140" s="29"/>
      <c r="I140" s="29"/>
      <c r="J140" s="29"/>
      <c r="K140" s="29"/>
      <c r="L140" s="30"/>
      <c r="M140" s="143"/>
      <c r="N140" s="144"/>
      <c r="O140" s="51"/>
      <c r="P140" s="51"/>
      <c r="Q140" s="51"/>
      <c r="R140" s="51"/>
      <c r="S140" s="51"/>
      <c r="T140" s="52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7" t="s">
        <v>136</v>
      </c>
      <c r="AU140" s="17" t="s">
        <v>77</v>
      </c>
    </row>
    <row r="141" spans="1:65" s="12" customFormat="1">
      <c r="B141" s="145"/>
      <c r="D141" s="141" t="s">
        <v>138</v>
      </c>
      <c r="E141" s="146" t="s">
        <v>3</v>
      </c>
      <c r="F141" s="147" t="s">
        <v>223</v>
      </c>
      <c r="H141" s="148">
        <v>10.4</v>
      </c>
      <c r="L141" s="145"/>
      <c r="M141" s="149"/>
      <c r="N141" s="150"/>
      <c r="O141" s="150"/>
      <c r="P141" s="150"/>
      <c r="Q141" s="150"/>
      <c r="R141" s="150"/>
      <c r="S141" s="150"/>
      <c r="T141" s="151"/>
      <c r="AT141" s="146" t="s">
        <v>138</v>
      </c>
      <c r="AU141" s="146" t="s">
        <v>77</v>
      </c>
      <c r="AV141" s="12" t="s">
        <v>79</v>
      </c>
      <c r="AW141" s="12" t="s">
        <v>31</v>
      </c>
      <c r="AX141" s="12" t="s">
        <v>69</v>
      </c>
      <c r="AY141" s="146" t="s">
        <v>129</v>
      </c>
    </row>
    <row r="142" spans="1:65" s="13" customFormat="1">
      <c r="B142" s="152"/>
      <c r="D142" s="141" t="s">
        <v>138</v>
      </c>
      <c r="E142" s="153" t="s">
        <v>3</v>
      </c>
      <c r="F142" s="154" t="s">
        <v>140</v>
      </c>
      <c r="H142" s="155">
        <v>10.4</v>
      </c>
      <c r="L142" s="152"/>
      <c r="M142" s="156"/>
      <c r="N142" s="157"/>
      <c r="O142" s="157"/>
      <c r="P142" s="157"/>
      <c r="Q142" s="157"/>
      <c r="R142" s="157"/>
      <c r="S142" s="157"/>
      <c r="T142" s="158"/>
      <c r="AT142" s="153" t="s">
        <v>138</v>
      </c>
      <c r="AU142" s="153" t="s">
        <v>77</v>
      </c>
      <c r="AV142" s="13" t="s">
        <v>135</v>
      </c>
      <c r="AW142" s="13" t="s">
        <v>31</v>
      </c>
      <c r="AX142" s="13" t="s">
        <v>77</v>
      </c>
      <c r="AY142" s="153" t="s">
        <v>129</v>
      </c>
    </row>
    <row r="143" spans="1:65" s="2" customFormat="1" ht="16.5" customHeight="1">
      <c r="A143" s="29"/>
      <c r="B143" s="128"/>
      <c r="C143" s="129" t="s">
        <v>181</v>
      </c>
      <c r="D143" s="129" t="s">
        <v>130</v>
      </c>
      <c r="E143" s="130" t="s">
        <v>224</v>
      </c>
      <c r="F143" s="131" t="s">
        <v>225</v>
      </c>
      <c r="G143" s="132" t="s">
        <v>133</v>
      </c>
      <c r="H143" s="133">
        <v>0.29599999999999999</v>
      </c>
      <c r="I143" s="134">
        <v>0</v>
      </c>
      <c r="J143" s="134">
        <f>ROUND(I143*H143,2)</f>
        <v>0</v>
      </c>
      <c r="K143" s="131" t="s">
        <v>134</v>
      </c>
      <c r="L143" s="30"/>
      <c r="M143" s="135" t="s">
        <v>3</v>
      </c>
      <c r="N143" s="136" t="s">
        <v>42</v>
      </c>
      <c r="O143" s="137">
        <v>0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9" t="s">
        <v>135</v>
      </c>
      <c r="AT143" s="139" t="s">
        <v>130</v>
      </c>
      <c r="AU143" s="139" t="s">
        <v>77</v>
      </c>
      <c r="AY143" s="17" t="s">
        <v>129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7" t="s">
        <v>135</v>
      </c>
      <c r="BK143" s="140">
        <f>ROUND(I143*H143,2)</f>
        <v>0</v>
      </c>
      <c r="BL143" s="17" t="s">
        <v>135</v>
      </c>
      <c r="BM143" s="139" t="s">
        <v>226</v>
      </c>
    </row>
    <row r="144" spans="1:65" s="2" customFormat="1" ht="136.5">
      <c r="A144" s="29"/>
      <c r="B144" s="30"/>
      <c r="C144" s="29"/>
      <c r="D144" s="141" t="s">
        <v>136</v>
      </c>
      <c r="E144" s="29"/>
      <c r="F144" s="142" t="s">
        <v>227</v>
      </c>
      <c r="G144" s="29"/>
      <c r="H144" s="29"/>
      <c r="I144" s="29"/>
      <c r="J144" s="29"/>
      <c r="K144" s="29"/>
      <c r="L144" s="30"/>
      <c r="M144" s="143"/>
      <c r="N144" s="144"/>
      <c r="O144" s="51"/>
      <c r="P144" s="51"/>
      <c r="Q144" s="51"/>
      <c r="R144" s="51"/>
      <c r="S144" s="51"/>
      <c r="T144" s="52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7" t="s">
        <v>136</v>
      </c>
      <c r="AU144" s="17" t="s">
        <v>77</v>
      </c>
    </row>
    <row r="145" spans="1:65" s="14" customFormat="1" ht="22.5">
      <c r="B145" s="159"/>
      <c r="D145" s="141" t="s">
        <v>138</v>
      </c>
      <c r="E145" s="160" t="s">
        <v>3</v>
      </c>
      <c r="F145" s="161" t="s">
        <v>228</v>
      </c>
      <c r="H145" s="160" t="s">
        <v>3</v>
      </c>
      <c r="L145" s="159"/>
      <c r="M145" s="162"/>
      <c r="N145" s="163"/>
      <c r="O145" s="163"/>
      <c r="P145" s="163"/>
      <c r="Q145" s="163"/>
      <c r="R145" s="163"/>
      <c r="S145" s="163"/>
      <c r="T145" s="164"/>
      <c r="AT145" s="160" t="s">
        <v>138</v>
      </c>
      <c r="AU145" s="160" t="s">
        <v>77</v>
      </c>
      <c r="AV145" s="14" t="s">
        <v>77</v>
      </c>
      <c r="AW145" s="14" t="s">
        <v>31</v>
      </c>
      <c r="AX145" s="14" t="s">
        <v>69</v>
      </c>
      <c r="AY145" s="160" t="s">
        <v>129</v>
      </c>
    </row>
    <row r="146" spans="1:65" s="12" customFormat="1">
      <c r="B146" s="145"/>
      <c r="D146" s="141" t="s">
        <v>138</v>
      </c>
      <c r="E146" s="146" t="s">
        <v>3</v>
      </c>
      <c r="F146" s="147" t="s">
        <v>229</v>
      </c>
      <c r="H146" s="148">
        <v>0.29599999999999999</v>
      </c>
      <c r="L146" s="145"/>
      <c r="M146" s="149"/>
      <c r="N146" s="150"/>
      <c r="O146" s="150"/>
      <c r="P146" s="150"/>
      <c r="Q146" s="150"/>
      <c r="R146" s="150"/>
      <c r="S146" s="150"/>
      <c r="T146" s="151"/>
      <c r="AT146" s="146" t="s">
        <v>138</v>
      </c>
      <c r="AU146" s="146" t="s">
        <v>77</v>
      </c>
      <c r="AV146" s="12" t="s">
        <v>79</v>
      </c>
      <c r="AW146" s="12" t="s">
        <v>31</v>
      </c>
      <c r="AX146" s="12" t="s">
        <v>69</v>
      </c>
      <c r="AY146" s="146" t="s">
        <v>129</v>
      </c>
    </row>
    <row r="147" spans="1:65" s="13" customFormat="1">
      <c r="B147" s="152"/>
      <c r="D147" s="141" t="s">
        <v>138</v>
      </c>
      <c r="E147" s="153" t="s">
        <v>3</v>
      </c>
      <c r="F147" s="154" t="s">
        <v>140</v>
      </c>
      <c r="H147" s="155">
        <v>0.29599999999999999</v>
      </c>
      <c r="L147" s="152"/>
      <c r="M147" s="156"/>
      <c r="N147" s="157"/>
      <c r="O147" s="157"/>
      <c r="P147" s="157"/>
      <c r="Q147" s="157"/>
      <c r="R147" s="157"/>
      <c r="S147" s="157"/>
      <c r="T147" s="158"/>
      <c r="AT147" s="153" t="s">
        <v>138</v>
      </c>
      <c r="AU147" s="153" t="s">
        <v>77</v>
      </c>
      <c r="AV147" s="13" t="s">
        <v>135</v>
      </c>
      <c r="AW147" s="13" t="s">
        <v>31</v>
      </c>
      <c r="AX147" s="13" t="s">
        <v>77</v>
      </c>
      <c r="AY147" s="153" t="s">
        <v>129</v>
      </c>
    </row>
    <row r="148" spans="1:65" s="2" customFormat="1" ht="16.5" customHeight="1">
      <c r="A148" s="29"/>
      <c r="B148" s="128"/>
      <c r="C148" s="129" t="s">
        <v>230</v>
      </c>
      <c r="D148" s="129" t="s">
        <v>130</v>
      </c>
      <c r="E148" s="130" t="s">
        <v>231</v>
      </c>
      <c r="F148" s="131" t="s">
        <v>232</v>
      </c>
      <c r="G148" s="132" t="s">
        <v>133</v>
      </c>
      <c r="H148" s="133">
        <v>220</v>
      </c>
      <c r="I148" s="134">
        <v>0</v>
      </c>
      <c r="J148" s="134">
        <f>ROUND(I148*H148,2)</f>
        <v>0</v>
      </c>
      <c r="K148" s="131" t="s">
        <v>134</v>
      </c>
      <c r="L148" s="30"/>
      <c r="M148" s="135" t="s">
        <v>3</v>
      </c>
      <c r="N148" s="136" t="s">
        <v>42</v>
      </c>
      <c r="O148" s="137">
        <v>0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233</v>
      </c>
    </row>
    <row r="149" spans="1:65" s="2" customFormat="1" ht="48.75">
      <c r="A149" s="29"/>
      <c r="B149" s="30"/>
      <c r="C149" s="29"/>
      <c r="D149" s="141" t="s">
        <v>136</v>
      </c>
      <c r="E149" s="29"/>
      <c r="F149" s="142" t="s">
        <v>234</v>
      </c>
      <c r="G149" s="29"/>
      <c r="H149" s="29"/>
      <c r="I149" s="29"/>
      <c r="J149" s="29"/>
      <c r="K149" s="29"/>
      <c r="L149" s="30"/>
      <c r="M149" s="143"/>
      <c r="N149" s="144"/>
      <c r="O149" s="51"/>
      <c r="P149" s="51"/>
      <c r="Q149" s="51"/>
      <c r="R149" s="51"/>
      <c r="S149" s="51"/>
      <c r="T149" s="5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136</v>
      </c>
      <c r="AU149" s="17" t="s">
        <v>77</v>
      </c>
    </row>
    <row r="150" spans="1:65" s="12" customFormat="1">
      <c r="B150" s="145"/>
      <c r="D150" s="141" t="s">
        <v>138</v>
      </c>
      <c r="E150" s="146" t="s">
        <v>3</v>
      </c>
      <c r="F150" s="147" t="s">
        <v>235</v>
      </c>
      <c r="H150" s="148">
        <v>220</v>
      </c>
      <c r="L150" s="145"/>
      <c r="M150" s="149"/>
      <c r="N150" s="150"/>
      <c r="O150" s="150"/>
      <c r="P150" s="150"/>
      <c r="Q150" s="150"/>
      <c r="R150" s="150"/>
      <c r="S150" s="150"/>
      <c r="T150" s="151"/>
      <c r="AT150" s="146" t="s">
        <v>138</v>
      </c>
      <c r="AU150" s="146" t="s">
        <v>77</v>
      </c>
      <c r="AV150" s="12" t="s">
        <v>79</v>
      </c>
      <c r="AW150" s="12" t="s">
        <v>31</v>
      </c>
      <c r="AX150" s="12" t="s">
        <v>69</v>
      </c>
      <c r="AY150" s="146" t="s">
        <v>129</v>
      </c>
    </row>
    <row r="151" spans="1:65" s="13" customFormat="1">
      <c r="B151" s="152"/>
      <c r="D151" s="141" t="s">
        <v>138</v>
      </c>
      <c r="E151" s="153" t="s">
        <v>3</v>
      </c>
      <c r="F151" s="154" t="s">
        <v>140</v>
      </c>
      <c r="H151" s="155">
        <v>220</v>
      </c>
      <c r="L151" s="152"/>
      <c r="M151" s="156"/>
      <c r="N151" s="157"/>
      <c r="O151" s="157"/>
      <c r="P151" s="157"/>
      <c r="Q151" s="157"/>
      <c r="R151" s="157"/>
      <c r="S151" s="157"/>
      <c r="T151" s="158"/>
      <c r="AT151" s="153" t="s">
        <v>138</v>
      </c>
      <c r="AU151" s="153" t="s">
        <v>77</v>
      </c>
      <c r="AV151" s="13" t="s">
        <v>135</v>
      </c>
      <c r="AW151" s="13" t="s">
        <v>31</v>
      </c>
      <c r="AX151" s="13" t="s">
        <v>77</v>
      </c>
      <c r="AY151" s="153" t="s">
        <v>129</v>
      </c>
    </row>
    <row r="152" spans="1:65" s="2" customFormat="1" ht="16.5" customHeight="1">
      <c r="A152" s="29"/>
      <c r="B152" s="128"/>
      <c r="C152" s="129" t="s">
        <v>187</v>
      </c>
      <c r="D152" s="129" t="s">
        <v>130</v>
      </c>
      <c r="E152" s="130" t="s">
        <v>236</v>
      </c>
      <c r="F152" s="131" t="s">
        <v>237</v>
      </c>
      <c r="G152" s="132" t="s">
        <v>238</v>
      </c>
      <c r="H152" s="133">
        <v>3080</v>
      </c>
      <c r="I152" s="134">
        <v>0</v>
      </c>
      <c r="J152" s="134">
        <f>ROUND(I152*H152,2)</f>
        <v>0</v>
      </c>
      <c r="K152" s="131" t="s">
        <v>134</v>
      </c>
      <c r="L152" s="30"/>
      <c r="M152" s="135" t="s">
        <v>3</v>
      </c>
      <c r="N152" s="136" t="s">
        <v>42</v>
      </c>
      <c r="O152" s="137">
        <v>0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9" t="s">
        <v>135</v>
      </c>
      <c r="AT152" s="139" t="s">
        <v>130</v>
      </c>
      <c r="AU152" s="139" t="s">
        <v>77</v>
      </c>
      <c r="AY152" s="17" t="s">
        <v>129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135</v>
      </c>
      <c r="BK152" s="140">
        <f>ROUND(I152*H152,2)</f>
        <v>0</v>
      </c>
      <c r="BL152" s="17" t="s">
        <v>135</v>
      </c>
      <c r="BM152" s="139" t="s">
        <v>239</v>
      </c>
    </row>
    <row r="153" spans="1:65" s="2" customFormat="1" ht="48.75">
      <c r="A153" s="29"/>
      <c r="B153" s="30"/>
      <c r="C153" s="29"/>
      <c r="D153" s="141" t="s">
        <v>136</v>
      </c>
      <c r="E153" s="29"/>
      <c r="F153" s="142" t="s">
        <v>240</v>
      </c>
      <c r="G153" s="29"/>
      <c r="H153" s="29"/>
      <c r="I153" s="29"/>
      <c r="J153" s="29"/>
      <c r="K153" s="29"/>
      <c r="L153" s="30"/>
      <c r="M153" s="143"/>
      <c r="N153" s="144"/>
      <c r="O153" s="51"/>
      <c r="P153" s="51"/>
      <c r="Q153" s="51"/>
      <c r="R153" s="51"/>
      <c r="S153" s="51"/>
      <c r="T153" s="5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136</v>
      </c>
      <c r="AU153" s="17" t="s">
        <v>77</v>
      </c>
    </row>
    <row r="154" spans="1:65" s="12" customFormat="1">
      <c r="B154" s="145"/>
      <c r="D154" s="141" t="s">
        <v>138</v>
      </c>
      <c r="E154" s="146" t="s">
        <v>3</v>
      </c>
      <c r="F154" s="147" t="s">
        <v>241</v>
      </c>
      <c r="H154" s="148">
        <v>3080</v>
      </c>
      <c r="L154" s="145"/>
      <c r="M154" s="149"/>
      <c r="N154" s="150"/>
      <c r="O154" s="150"/>
      <c r="P154" s="150"/>
      <c r="Q154" s="150"/>
      <c r="R154" s="150"/>
      <c r="S154" s="150"/>
      <c r="T154" s="151"/>
      <c r="AT154" s="146" t="s">
        <v>138</v>
      </c>
      <c r="AU154" s="146" t="s">
        <v>77</v>
      </c>
      <c r="AV154" s="12" t="s">
        <v>79</v>
      </c>
      <c r="AW154" s="12" t="s">
        <v>31</v>
      </c>
      <c r="AX154" s="12" t="s">
        <v>69</v>
      </c>
      <c r="AY154" s="146" t="s">
        <v>129</v>
      </c>
    </row>
    <row r="155" spans="1:65" s="13" customFormat="1">
      <c r="B155" s="152"/>
      <c r="D155" s="141" t="s">
        <v>138</v>
      </c>
      <c r="E155" s="153" t="s">
        <v>3</v>
      </c>
      <c r="F155" s="154" t="s">
        <v>140</v>
      </c>
      <c r="H155" s="155">
        <v>3080</v>
      </c>
      <c r="L155" s="152"/>
      <c r="M155" s="156"/>
      <c r="N155" s="157"/>
      <c r="O155" s="157"/>
      <c r="P155" s="157"/>
      <c r="Q155" s="157"/>
      <c r="R155" s="157"/>
      <c r="S155" s="157"/>
      <c r="T155" s="158"/>
      <c r="AT155" s="153" t="s">
        <v>138</v>
      </c>
      <c r="AU155" s="153" t="s">
        <v>77</v>
      </c>
      <c r="AV155" s="13" t="s">
        <v>135</v>
      </c>
      <c r="AW155" s="13" t="s">
        <v>31</v>
      </c>
      <c r="AX155" s="13" t="s">
        <v>77</v>
      </c>
      <c r="AY155" s="153" t="s">
        <v>129</v>
      </c>
    </row>
    <row r="156" spans="1:65" s="2" customFormat="1" ht="16.5" customHeight="1">
      <c r="A156" s="29"/>
      <c r="B156" s="128"/>
      <c r="C156" s="129" t="s">
        <v>8</v>
      </c>
      <c r="D156" s="129" t="s">
        <v>130</v>
      </c>
      <c r="E156" s="130" t="s">
        <v>242</v>
      </c>
      <c r="F156" s="131" t="s">
        <v>243</v>
      </c>
      <c r="G156" s="132" t="s">
        <v>154</v>
      </c>
      <c r="H156" s="133">
        <v>11</v>
      </c>
      <c r="I156" s="134">
        <v>0</v>
      </c>
      <c r="J156" s="134">
        <f>ROUND(I156*H156,2)</f>
        <v>0</v>
      </c>
      <c r="K156" s="131" t="s">
        <v>134</v>
      </c>
      <c r="L156" s="30"/>
      <c r="M156" s="135" t="s">
        <v>3</v>
      </c>
      <c r="N156" s="136" t="s">
        <v>42</v>
      </c>
      <c r="O156" s="137">
        <v>0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9" t="s">
        <v>135</v>
      </c>
      <c r="AT156" s="139" t="s">
        <v>130</v>
      </c>
      <c r="AU156" s="139" t="s">
        <v>77</v>
      </c>
      <c r="AY156" s="17" t="s">
        <v>129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7" t="s">
        <v>135</v>
      </c>
      <c r="BK156" s="140">
        <f>ROUND(I156*H156,2)</f>
        <v>0</v>
      </c>
      <c r="BL156" s="17" t="s">
        <v>135</v>
      </c>
      <c r="BM156" s="139" t="s">
        <v>244</v>
      </c>
    </row>
    <row r="157" spans="1:65" s="2" customFormat="1" ht="58.5">
      <c r="A157" s="29"/>
      <c r="B157" s="30"/>
      <c r="C157" s="29"/>
      <c r="D157" s="141" t="s">
        <v>136</v>
      </c>
      <c r="E157" s="29"/>
      <c r="F157" s="142" t="s">
        <v>245</v>
      </c>
      <c r="G157" s="29"/>
      <c r="H157" s="29"/>
      <c r="I157" s="29"/>
      <c r="J157" s="29"/>
      <c r="K157" s="29"/>
      <c r="L157" s="30"/>
      <c r="M157" s="143"/>
      <c r="N157" s="144"/>
      <c r="O157" s="51"/>
      <c r="P157" s="51"/>
      <c r="Q157" s="51"/>
      <c r="R157" s="51"/>
      <c r="S157" s="51"/>
      <c r="T157" s="52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7" t="s">
        <v>136</v>
      </c>
      <c r="AU157" s="17" t="s">
        <v>77</v>
      </c>
    </row>
    <row r="158" spans="1:65" s="12" customFormat="1">
      <c r="B158" s="145"/>
      <c r="D158" s="141" t="s">
        <v>138</v>
      </c>
      <c r="E158" s="146" t="s">
        <v>3</v>
      </c>
      <c r="F158" s="147" t="s">
        <v>246</v>
      </c>
      <c r="H158" s="148">
        <v>11</v>
      </c>
      <c r="L158" s="145"/>
      <c r="M158" s="149"/>
      <c r="N158" s="150"/>
      <c r="O158" s="150"/>
      <c r="P158" s="150"/>
      <c r="Q158" s="150"/>
      <c r="R158" s="150"/>
      <c r="S158" s="150"/>
      <c r="T158" s="151"/>
      <c r="AT158" s="146" t="s">
        <v>138</v>
      </c>
      <c r="AU158" s="146" t="s">
        <v>77</v>
      </c>
      <c r="AV158" s="12" t="s">
        <v>79</v>
      </c>
      <c r="AW158" s="12" t="s">
        <v>31</v>
      </c>
      <c r="AX158" s="12" t="s">
        <v>69</v>
      </c>
      <c r="AY158" s="146" t="s">
        <v>129</v>
      </c>
    </row>
    <row r="159" spans="1:65" s="13" customFormat="1">
      <c r="B159" s="152"/>
      <c r="D159" s="141" t="s">
        <v>138</v>
      </c>
      <c r="E159" s="153" t="s">
        <v>3</v>
      </c>
      <c r="F159" s="154" t="s">
        <v>140</v>
      </c>
      <c r="H159" s="155">
        <v>11</v>
      </c>
      <c r="L159" s="152"/>
      <c r="M159" s="156"/>
      <c r="N159" s="157"/>
      <c r="O159" s="157"/>
      <c r="P159" s="157"/>
      <c r="Q159" s="157"/>
      <c r="R159" s="157"/>
      <c r="S159" s="157"/>
      <c r="T159" s="158"/>
      <c r="AT159" s="153" t="s">
        <v>138</v>
      </c>
      <c r="AU159" s="153" t="s">
        <v>77</v>
      </c>
      <c r="AV159" s="13" t="s">
        <v>135</v>
      </c>
      <c r="AW159" s="13" t="s">
        <v>31</v>
      </c>
      <c r="AX159" s="13" t="s">
        <v>77</v>
      </c>
      <c r="AY159" s="153" t="s">
        <v>129</v>
      </c>
    </row>
    <row r="160" spans="1:65" s="2" customFormat="1" ht="24.2" customHeight="1">
      <c r="A160" s="29"/>
      <c r="B160" s="128"/>
      <c r="C160" s="129" t="s">
        <v>193</v>
      </c>
      <c r="D160" s="129" t="s">
        <v>130</v>
      </c>
      <c r="E160" s="130" t="s">
        <v>247</v>
      </c>
      <c r="F160" s="131" t="s">
        <v>248</v>
      </c>
      <c r="G160" s="132" t="s">
        <v>249</v>
      </c>
      <c r="H160" s="133">
        <v>110</v>
      </c>
      <c r="I160" s="134">
        <v>0</v>
      </c>
      <c r="J160" s="134">
        <f>ROUND(I160*H160,2)</f>
        <v>0</v>
      </c>
      <c r="K160" s="131" t="s">
        <v>134</v>
      </c>
      <c r="L160" s="30"/>
      <c r="M160" s="135" t="s">
        <v>3</v>
      </c>
      <c r="N160" s="136" t="s">
        <v>42</v>
      </c>
      <c r="O160" s="137">
        <v>0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9" t="s">
        <v>135</v>
      </c>
      <c r="AT160" s="139" t="s">
        <v>130</v>
      </c>
      <c r="AU160" s="139" t="s">
        <v>77</v>
      </c>
      <c r="AY160" s="17" t="s">
        <v>129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7" t="s">
        <v>135</v>
      </c>
      <c r="BK160" s="140">
        <f>ROUND(I160*H160,2)</f>
        <v>0</v>
      </c>
      <c r="BL160" s="17" t="s">
        <v>135</v>
      </c>
      <c r="BM160" s="139" t="s">
        <v>250</v>
      </c>
    </row>
    <row r="161" spans="1:65" s="2" customFormat="1" ht="39">
      <c r="A161" s="29"/>
      <c r="B161" s="30"/>
      <c r="C161" s="29"/>
      <c r="D161" s="141" t="s">
        <v>136</v>
      </c>
      <c r="E161" s="29"/>
      <c r="F161" s="142" t="s">
        <v>251</v>
      </c>
      <c r="G161" s="29"/>
      <c r="H161" s="29"/>
      <c r="I161" s="29"/>
      <c r="J161" s="29"/>
      <c r="K161" s="29"/>
      <c r="L161" s="30"/>
      <c r="M161" s="143"/>
      <c r="N161" s="144"/>
      <c r="O161" s="51"/>
      <c r="P161" s="51"/>
      <c r="Q161" s="51"/>
      <c r="R161" s="51"/>
      <c r="S161" s="51"/>
      <c r="T161" s="5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7" t="s">
        <v>136</v>
      </c>
      <c r="AU161" s="17" t="s">
        <v>77</v>
      </c>
    </row>
    <row r="162" spans="1:65" s="12" customFormat="1">
      <c r="B162" s="145"/>
      <c r="D162" s="141" t="s">
        <v>138</v>
      </c>
      <c r="E162" s="146" t="s">
        <v>3</v>
      </c>
      <c r="F162" s="147" t="s">
        <v>252</v>
      </c>
      <c r="H162" s="148">
        <v>110</v>
      </c>
      <c r="L162" s="145"/>
      <c r="M162" s="149"/>
      <c r="N162" s="150"/>
      <c r="O162" s="150"/>
      <c r="P162" s="150"/>
      <c r="Q162" s="150"/>
      <c r="R162" s="150"/>
      <c r="S162" s="150"/>
      <c r="T162" s="151"/>
      <c r="AT162" s="146" t="s">
        <v>138</v>
      </c>
      <c r="AU162" s="146" t="s">
        <v>77</v>
      </c>
      <c r="AV162" s="12" t="s">
        <v>79</v>
      </c>
      <c r="AW162" s="12" t="s">
        <v>31</v>
      </c>
      <c r="AX162" s="12" t="s">
        <v>69</v>
      </c>
      <c r="AY162" s="146" t="s">
        <v>129</v>
      </c>
    </row>
    <row r="163" spans="1:65" s="13" customFormat="1">
      <c r="B163" s="152"/>
      <c r="D163" s="141" t="s">
        <v>138</v>
      </c>
      <c r="E163" s="153" t="s">
        <v>3</v>
      </c>
      <c r="F163" s="154" t="s">
        <v>140</v>
      </c>
      <c r="H163" s="155">
        <v>110</v>
      </c>
      <c r="L163" s="152"/>
      <c r="M163" s="156"/>
      <c r="N163" s="157"/>
      <c r="O163" s="157"/>
      <c r="P163" s="157"/>
      <c r="Q163" s="157"/>
      <c r="R163" s="157"/>
      <c r="S163" s="157"/>
      <c r="T163" s="158"/>
      <c r="AT163" s="153" t="s">
        <v>138</v>
      </c>
      <c r="AU163" s="153" t="s">
        <v>77</v>
      </c>
      <c r="AV163" s="13" t="s">
        <v>135</v>
      </c>
      <c r="AW163" s="13" t="s">
        <v>31</v>
      </c>
      <c r="AX163" s="13" t="s">
        <v>77</v>
      </c>
      <c r="AY163" s="153" t="s">
        <v>129</v>
      </c>
    </row>
    <row r="164" spans="1:65" s="2" customFormat="1" ht="16.5" customHeight="1">
      <c r="A164" s="29"/>
      <c r="B164" s="128"/>
      <c r="C164" s="129" t="s">
        <v>253</v>
      </c>
      <c r="D164" s="129" t="s">
        <v>130</v>
      </c>
      <c r="E164" s="130" t="s">
        <v>254</v>
      </c>
      <c r="F164" s="131" t="s">
        <v>255</v>
      </c>
      <c r="G164" s="132" t="s">
        <v>154</v>
      </c>
      <c r="H164" s="133">
        <v>89</v>
      </c>
      <c r="I164" s="134">
        <v>0</v>
      </c>
      <c r="J164" s="134">
        <f>ROUND(I164*H164,2)</f>
        <v>0</v>
      </c>
      <c r="K164" s="131" t="s">
        <v>134</v>
      </c>
      <c r="L164" s="30"/>
      <c r="M164" s="135" t="s">
        <v>3</v>
      </c>
      <c r="N164" s="136" t="s">
        <v>42</v>
      </c>
      <c r="O164" s="137">
        <v>0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9" t="s">
        <v>135</v>
      </c>
      <c r="AT164" s="139" t="s">
        <v>130</v>
      </c>
      <c r="AU164" s="139" t="s">
        <v>77</v>
      </c>
      <c r="AY164" s="17" t="s">
        <v>129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7" t="s">
        <v>135</v>
      </c>
      <c r="BK164" s="140">
        <f>ROUND(I164*H164,2)</f>
        <v>0</v>
      </c>
      <c r="BL164" s="17" t="s">
        <v>135</v>
      </c>
      <c r="BM164" s="139" t="s">
        <v>256</v>
      </c>
    </row>
    <row r="165" spans="1:65" s="2" customFormat="1" ht="58.5">
      <c r="A165" s="29"/>
      <c r="B165" s="30"/>
      <c r="C165" s="29"/>
      <c r="D165" s="141" t="s">
        <v>136</v>
      </c>
      <c r="E165" s="29"/>
      <c r="F165" s="142" t="s">
        <v>245</v>
      </c>
      <c r="G165" s="29"/>
      <c r="H165" s="29"/>
      <c r="I165" s="29"/>
      <c r="J165" s="29"/>
      <c r="K165" s="29"/>
      <c r="L165" s="30"/>
      <c r="M165" s="143"/>
      <c r="N165" s="144"/>
      <c r="O165" s="51"/>
      <c r="P165" s="51"/>
      <c r="Q165" s="51"/>
      <c r="R165" s="51"/>
      <c r="S165" s="51"/>
      <c r="T165" s="5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7" t="s">
        <v>136</v>
      </c>
      <c r="AU165" s="17" t="s">
        <v>77</v>
      </c>
    </row>
    <row r="166" spans="1:65" s="12" customFormat="1">
      <c r="B166" s="145"/>
      <c r="D166" s="141" t="s">
        <v>138</v>
      </c>
      <c r="E166" s="146" t="s">
        <v>3</v>
      </c>
      <c r="F166" s="147" t="s">
        <v>257</v>
      </c>
      <c r="H166" s="148">
        <v>89</v>
      </c>
      <c r="L166" s="145"/>
      <c r="M166" s="149"/>
      <c r="N166" s="150"/>
      <c r="O166" s="150"/>
      <c r="P166" s="150"/>
      <c r="Q166" s="150"/>
      <c r="R166" s="150"/>
      <c r="S166" s="150"/>
      <c r="T166" s="151"/>
      <c r="AT166" s="146" t="s">
        <v>138</v>
      </c>
      <c r="AU166" s="146" t="s">
        <v>77</v>
      </c>
      <c r="AV166" s="12" t="s">
        <v>79</v>
      </c>
      <c r="AW166" s="12" t="s">
        <v>31</v>
      </c>
      <c r="AX166" s="12" t="s">
        <v>69</v>
      </c>
      <c r="AY166" s="146" t="s">
        <v>129</v>
      </c>
    </row>
    <row r="167" spans="1:65" s="13" customFormat="1">
      <c r="B167" s="152"/>
      <c r="D167" s="141" t="s">
        <v>138</v>
      </c>
      <c r="E167" s="153" t="s">
        <v>3</v>
      </c>
      <c r="F167" s="154" t="s">
        <v>140</v>
      </c>
      <c r="H167" s="155">
        <v>89</v>
      </c>
      <c r="L167" s="152"/>
      <c r="M167" s="156"/>
      <c r="N167" s="157"/>
      <c r="O167" s="157"/>
      <c r="P167" s="157"/>
      <c r="Q167" s="157"/>
      <c r="R167" s="157"/>
      <c r="S167" s="157"/>
      <c r="T167" s="158"/>
      <c r="AT167" s="153" t="s">
        <v>138</v>
      </c>
      <c r="AU167" s="153" t="s">
        <v>77</v>
      </c>
      <c r="AV167" s="13" t="s">
        <v>135</v>
      </c>
      <c r="AW167" s="13" t="s">
        <v>31</v>
      </c>
      <c r="AX167" s="13" t="s">
        <v>77</v>
      </c>
      <c r="AY167" s="153" t="s">
        <v>129</v>
      </c>
    </row>
    <row r="168" spans="1:65" s="2" customFormat="1" ht="24.2" customHeight="1">
      <c r="A168" s="29"/>
      <c r="B168" s="128"/>
      <c r="C168" s="129" t="s">
        <v>199</v>
      </c>
      <c r="D168" s="129" t="s">
        <v>130</v>
      </c>
      <c r="E168" s="130" t="s">
        <v>258</v>
      </c>
      <c r="F168" s="131" t="s">
        <v>259</v>
      </c>
      <c r="G168" s="132" t="s">
        <v>249</v>
      </c>
      <c r="H168" s="133">
        <v>445</v>
      </c>
      <c r="I168" s="134">
        <v>0</v>
      </c>
      <c r="J168" s="134">
        <f>ROUND(I168*H168,2)</f>
        <v>0</v>
      </c>
      <c r="K168" s="131" t="s">
        <v>134</v>
      </c>
      <c r="L168" s="30"/>
      <c r="M168" s="135" t="s">
        <v>3</v>
      </c>
      <c r="N168" s="136" t="s">
        <v>42</v>
      </c>
      <c r="O168" s="137">
        <v>0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9" t="s">
        <v>135</v>
      </c>
      <c r="AT168" s="139" t="s">
        <v>130</v>
      </c>
      <c r="AU168" s="139" t="s">
        <v>77</v>
      </c>
      <c r="AY168" s="17" t="s">
        <v>129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135</v>
      </c>
      <c r="BK168" s="140">
        <f>ROUND(I168*H168,2)</f>
        <v>0</v>
      </c>
      <c r="BL168" s="17" t="s">
        <v>135</v>
      </c>
      <c r="BM168" s="139" t="s">
        <v>260</v>
      </c>
    </row>
    <row r="169" spans="1:65" s="2" customFormat="1" ht="39">
      <c r="A169" s="29"/>
      <c r="B169" s="30"/>
      <c r="C169" s="29"/>
      <c r="D169" s="141" t="s">
        <v>136</v>
      </c>
      <c r="E169" s="29"/>
      <c r="F169" s="142" t="s">
        <v>251</v>
      </c>
      <c r="G169" s="29"/>
      <c r="H169" s="29"/>
      <c r="I169" s="29"/>
      <c r="J169" s="29"/>
      <c r="K169" s="29"/>
      <c r="L169" s="30"/>
      <c r="M169" s="143"/>
      <c r="N169" s="144"/>
      <c r="O169" s="51"/>
      <c r="P169" s="51"/>
      <c r="Q169" s="51"/>
      <c r="R169" s="51"/>
      <c r="S169" s="51"/>
      <c r="T169" s="5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7" t="s">
        <v>136</v>
      </c>
      <c r="AU169" s="17" t="s">
        <v>77</v>
      </c>
    </row>
    <row r="170" spans="1:65" s="12" customFormat="1">
      <c r="B170" s="145"/>
      <c r="D170" s="141" t="s">
        <v>138</v>
      </c>
      <c r="E170" s="146" t="s">
        <v>3</v>
      </c>
      <c r="F170" s="147" t="s">
        <v>261</v>
      </c>
      <c r="H170" s="148">
        <v>445</v>
      </c>
      <c r="L170" s="145"/>
      <c r="M170" s="149"/>
      <c r="N170" s="150"/>
      <c r="O170" s="150"/>
      <c r="P170" s="150"/>
      <c r="Q170" s="150"/>
      <c r="R170" s="150"/>
      <c r="S170" s="150"/>
      <c r="T170" s="151"/>
      <c r="AT170" s="146" t="s">
        <v>138</v>
      </c>
      <c r="AU170" s="146" t="s">
        <v>77</v>
      </c>
      <c r="AV170" s="12" t="s">
        <v>79</v>
      </c>
      <c r="AW170" s="12" t="s">
        <v>31</v>
      </c>
      <c r="AX170" s="12" t="s">
        <v>69</v>
      </c>
      <c r="AY170" s="146" t="s">
        <v>129</v>
      </c>
    </row>
    <row r="171" spans="1:65" s="13" customFormat="1">
      <c r="B171" s="152"/>
      <c r="D171" s="141" t="s">
        <v>138</v>
      </c>
      <c r="E171" s="153" t="s">
        <v>3</v>
      </c>
      <c r="F171" s="154" t="s">
        <v>140</v>
      </c>
      <c r="H171" s="155">
        <v>445</v>
      </c>
      <c r="L171" s="152"/>
      <c r="M171" s="156"/>
      <c r="N171" s="157"/>
      <c r="O171" s="157"/>
      <c r="P171" s="157"/>
      <c r="Q171" s="157"/>
      <c r="R171" s="157"/>
      <c r="S171" s="157"/>
      <c r="T171" s="158"/>
      <c r="AT171" s="153" t="s">
        <v>138</v>
      </c>
      <c r="AU171" s="153" t="s">
        <v>77</v>
      </c>
      <c r="AV171" s="13" t="s">
        <v>135</v>
      </c>
      <c r="AW171" s="13" t="s">
        <v>31</v>
      </c>
      <c r="AX171" s="13" t="s">
        <v>77</v>
      </c>
      <c r="AY171" s="153" t="s">
        <v>129</v>
      </c>
    </row>
    <row r="172" spans="1:65" s="2" customFormat="1" ht="16.5" customHeight="1">
      <c r="A172" s="29"/>
      <c r="B172" s="128"/>
      <c r="C172" s="129" t="s">
        <v>262</v>
      </c>
      <c r="D172" s="129" t="s">
        <v>130</v>
      </c>
      <c r="E172" s="130" t="s">
        <v>263</v>
      </c>
      <c r="F172" s="131" t="s">
        <v>264</v>
      </c>
      <c r="G172" s="132" t="s">
        <v>174</v>
      </c>
      <c r="H172" s="133">
        <v>4</v>
      </c>
      <c r="I172" s="134">
        <v>0</v>
      </c>
      <c r="J172" s="134">
        <f>ROUND(I172*H172,2)</f>
        <v>0</v>
      </c>
      <c r="K172" s="131" t="s">
        <v>134</v>
      </c>
      <c r="L172" s="30"/>
      <c r="M172" s="135" t="s">
        <v>3</v>
      </c>
      <c r="N172" s="136" t="s">
        <v>42</v>
      </c>
      <c r="O172" s="137">
        <v>0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9" t="s">
        <v>135</v>
      </c>
      <c r="AT172" s="139" t="s">
        <v>130</v>
      </c>
      <c r="AU172" s="139" t="s">
        <v>77</v>
      </c>
      <c r="AY172" s="17" t="s">
        <v>129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135</v>
      </c>
      <c r="BK172" s="140">
        <f>ROUND(I172*H172,2)</f>
        <v>0</v>
      </c>
      <c r="BL172" s="17" t="s">
        <v>135</v>
      </c>
      <c r="BM172" s="139" t="s">
        <v>265</v>
      </c>
    </row>
    <row r="173" spans="1:65" s="2" customFormat="1" ht="48.75">
      <c r="A173" s="29"/>
      <c r="B173" s="30"/>
      <c r="C173" s="29"/>
      <c r="D173" s="141" t="s">
        <v>136</v>
      </c>
      <c r="E173" s="29"/>
      <c r="F173" s="142" t="s">
        <v>266</v>
      </c>
      <c r="G173" s="29"/>
      <c r="H173" s="29"/>
      <c r="I173" s="29"/>
      <c r="J173" s="29"/>
      <c r="K173" s="29"/>
      <c r="L173" s="30"/>
      <c r="M173" s="143"/>
      <c r="N173" s="144"/>
      <c r="O173" s="51"/>
      <c r="P173" s="51"/>
      <c r="Q173" s="51"/>
      <c r="R173" s="51"/>
      <c r="S173" s="51"/>
      <c r="T173" s="5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136</v>
      </c>
      <c r="AU173" s="17" t="s">
        <v>77</v>
      </c>
    </row>
    <row r="174" spans="1:65" s="12" customFormat="1">
      <c r="B174" s="145"/>
      <c r="D174" s="141" t="s">
        <v>138</v>
      </c>
      <c r="E174" s="146" t="s">
        <v>3</v>
      </c>
      <c r="F174" s="147" t="s">
        <v>267</v>
      </c>
      <c r="H174" s="148">
        <v>4</v>
      </c>
      <c r="L174" s="145"/>
      <c r="M174" s="149"/>
      <c r="N174" s="150"/>
      <c r="O174" s="150"/>
      <c r="P174" s="150"/>
      <c r="Q174" s="150"/>
      <c r="R174" s="150"/>
      <c r="S174" s="150"/>
      <c r="T174" s="151"/>
      <c r="AT174" s="146" t="s">
        <v>138</v>
      </c>
      <c r="AU174" s="146" t="s">
        <v>77</v>
      </c>
      <c r="AV174" s="12" t="s">
        <v>79</v>
      </c>
      <c r="AW174" s="12" t="s">
        <v>31</v>
      </c>
      <c r="AX174" s="12" t="s">
        <v>69</v>
      </c>
      <c r="AY174" s="146" t="s">
        <v>129</v>
      </c>
    </row>
    <row r="175" spans="1:65" s="13" customFormat="1">
      <c r="B175" s="152"/>
      <c r="D175" s="141" t="s">
        <v>138</v>
      </c>
      <c r="E175" s="153" t="s">
        <v>3</v>
      </c>
      <c r="F175" s="154" t="s">
        <v>140</v>
      </c>
      <c r="H175" s="155">
        <v>4</v>
      </c>
      <c r="L175" s="152"/>
      <c r="M175" s="156"/>
      <c r="N175" s="157"/>
      <c r="O175" s="157"/>
      <c r="P175" s="157"/>
      <c r="Q175" s="157"/>
      <c r="R175" s="157"/>
      <c r="S175" s="157"/>
      <c r="T175" s="158"/>
      <c r="AT175" s="153" t="s">
        <v>138</v>
      </c>
      <c r="AU175" s="153" t="s">
        <v>77</v>
      </c>
      <c r="AV175" s="13" t="s">
        <v>135</v>
      </c>
      <c r="AW175" s="13" t="s">
        <v>31</v>
      </c>
      <c r="AX175" s="13" t="s">
        <v>77</v>
      </c>
      <c r="AY175" s="153" t="s">
        <v>129</v>
      </c>
    </row>
    <row r="176" spans="1:65" s="11" customFormat="1" ht="25.9" customHeight="1">
      <c r="B176" s="118"/>
      <c r="D176" s="119" t="s">
        <v>68</v>
      </c>
      <c r="E176" s="120" t="s">
        <v>268</v>
      </c>
      <c r="F176" s="120" t="s">
        <v>269</v>
      </c>
      <c r="J176" s="121">
        <f>BK176</f>
        <v>0</v>
      </c>
      <c r="L176" s="118"/>
      <c r="M176" s="122"/>
      <c r="N176" s="123"/>
      <c r="O176" s="123"/>
      <c r="P176" s="124">
        <f>SUM(P177:P196)</f>
        <v>0</v>
      </c>
      <c r="Q176" s="123"/>
      <c r="R176" s="124">
        <f>SUM(R177:R196)</f>
        <v>0</v>
      </c>
      <c r="S176" s="123"/>
      <c r="T176" s="125">
        <f>SUM(T177:T196)</f>
        <v>0</v>
      </c>
      <c r="AR176" s="119" t="s">
        <v>135</v>
      </c>
      <c r="AT176" s="126" t="s">
        <v>68</v>
      </c>
      <c r="AU176" s="126" t="s">
        <v>69</v>
      </c>
      <c r="AY176" s="119" t="s">
        <v>129</v>
      </c>
      <c r="BK176" s="127">
        <f>SUM(BK177:BK196)</f>
        <v>0</v>
      </c>
    </row>
    <row r="177" spans="1:65" s="2" customFormat="1" ht="24.2" customHeight="1">
      <c r="A177" s="29"/>
      <c r="B177" s="128"/>
      <c r="C177" s="129" t="s">
        <v>204</v>
      </c>
      <c r="D177" s="129" t="s">
        <v>130</v>
      </c>
      <c r="E177" s="130" t="s">
        <v>270</v>
      </c>
      <c r="F177" s="131" t="s">
        <v>271</v>
      </c>
      <c r="G177" s="132" t="s">
        <v>272</v>
      </c>
      <c r="H177" s="133">
        <v>462</v>
      </c>
      <c r="I177" s="134">
        <v>0</v>
      </c>
      <c r="J177" s="134">
        <f>ROUND(I177*H177,2)</f>
        <v>0</v>
      </c>
      <c r="K177" s="131" t="s">
        <v>134</v>
      </c>
      <c r="L177" s="30"/>
      <c r="M177" s="135" t="s">
        <v>3</v>
      </c>
      <c r="N177" s="136" t="s">
        <v>42</v>
      </c>
      <c r="O177" s="137">
        <v>0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9" t="s">
        <v>273</v>
      </c>
      <c r="AT177" s="139" t="s">
        <v>130</v>
      </c>
      <c r="AU177" s="139" t="s">
        <v>77</v>
      </c>
      <c r="AY177" s="17" t="s">
        <v>129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135</v>
      </c>
      <c r="BK177" s="140">
        <f>ROUND(I177*H177,2)</f>
        <v>0</v>
      </c>
      <c r="BL177" s="17" t="s">
        <v>273</v>
      </c>
      <c r="BM177" s="139" t="s">
        <v>274</v>
      </c>
    </row>
    <row r="178" spans="1:65" s="2" customFormat="1" ht="58.5">
      <c r="A178" s="29"/>
      <c r="B178" s="30"/>
      <c r="C178" s="29"/>
      <c r="D178" s="141" t="s">
        <v>136</v>
      </c>
      <c r="E178" s="29"/>
      <c r="F178" s="142" t="s">
        <v>275</v>
      </c>
      <c r="G178" s="29"/>
      <c r="H178" s="29"/>
      <c r="I178" s="29"/>
      <c r="J178" s="29"/>
      <c r="K178" s="29"/>
      <c r="L178" s="30"/>
      <c r="M178" s="143"/>
      <c r="N178" s="144"/>
      <c r="O178" s="51"/>
      <c r="P178" s="51"/>
      <c r="Q178" s="51"/>
      <c r="R178" s="51"/>
      <c r="S178" s="51"/>
      <c r="T178" s="52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7" t="s">
        <v>136</v>
      </c>
      <c r="AU178" s="17" t="s">
        <v>77</v>
      </c>
    </row>
    <row r="179" spans="1:65" s="12" customFormat="1">
      <c r="B179" s="145"/>
      <c r="D179" s="141" t="s">
        <v>138</v>
      </c>
      <c r="E179" s="146" t="s">
        <v>3</v>
      </c>
      <c r="F179" s="147" t="s">
        <v>276</v>
      </c>
      <c r="H179" s="148">
        <v>462</v>
      </c>
      <c r="L179" s="145"/>
      <c r="M179" s="149"/>
      <c r="N179" s="150"/>
      <c r="O179" s="150"/>
      <c r="P179" s="150"/>
      <c r="Q179" s="150"/>
      <c r="R179" s="150"/>
      <c r="S179" s="150"/>
      <c r="T179" s="151"/>
      <c r="AT179" s="146" t="s">
        <v>138</v>
      </c>
      <c r="AU179" s="146" t="s">
        <v>77</v>
      </c>
      <c r="AV179" s="12" t="s">
        <v>79</v>
      </c>
      <c r="AW179" s="12" t="s">
        <v>31</v>
      </c>
      <c r="AX179" s="12" t="s">
        <v>69</v>
      </c>
      <c r="AY179" s="146" t="s">
        <v>129</v>
      </c>
    </row>
    <row r="180" spans="1:65" s="13" customFormat="1">
      <c r="B180" s="152"/>
      <c r="D180" s="141" t="s">
        <v>138</v>
      </c>
      <c r="E180" s="153" t="s">
        <v>3</v>
      </c>
      <c r="F180" s="154" t="s">
        <v>140</v>
      </c>
      <c r="H180" s="155">
        <v>462</v>
      </c>
      <c r="L180" s="152"/>
      <c r="M180" s="156"/>
      <c r="N180" s="157"/>
      <c r="O180" s="157"/>
      <c r="P180" s="157"/>
      <c r="Q180" s="157"/>
      <c r="R180" s="157"/>
      <c r="S180" s="157"/>
      <c r="T180" s="158"/>
      <c r="AT180" s="153" t="s">
        <v>138</v>
      </c>
      <c r="AU180" s="153" t="s">
        <v>77</v>
      </c>
      <c r="AV180" s="13" t="s">
        <v>135</v>
      </c>
      <c r="AW180" s="13" t="s">
        <v>31</v>
      </c>
      <c r="AX180" s="13" t="s">
        <v>77</v>
      </c>
      <c r="AY180" s="153" t="s">
        <v>129</v>
      </c>
    </row>
    <row r="181" spans="1:65" s="2" customFormat="1" ht="21.75" customHeight="1">
      <c r="A181" s="29"/>
      <c r="B181" s="128"/>
      <c r="C181" s="129" t="s">
        <v>277</v>
      </c>
      <c r="D181" s="129" t="s">
        <v>130</v>
      </c>
      <c r="E181" s="130" t="s">
        <v>278</v>
      </c>
      <c r="F181" s="131" t="s">
        <v>279</v>
      </c>
      <c r="G181" s="132" t="s">
        <v>272</v>
      </c>
      <c r="H181" s="133">
        <v>4.8609999999999998</v>
      </c>
      <c r="I181" s="134">
        <v>0</v>
      </c>
      <c r="J181" s="134">
        <f>ROUND(I181*H181,2)</f>
        <v>0</v>
      </c>
      <c r="K181" s="131" t="s">
        <v>134</v>
      </c>
      <c r="L181" s="30"/>
      <c r="M181" s="135" t="s">
        <v>3</v>
      </c>
      <c r="N181" s="136" t="s">
        <v>42</v>
      </c>
      <c r="O181" s="137">
        <v>0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39" t="s">
        <v>273</v>
      </c>
      <c r="AT181" s="139" t="s">
        <v>130</v>
      </c>
      <c r="AU181" s="139" t="s">
        <v>77</v>
      </c>
      <c r="AY181" s="17" t="s">
        <v>129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7" t="s">
        <v>135</v>
      </c>
      <c r="BK181" s="140">
        <f>ROUND(I181*H181,2)</f>
        <v>0</v>
      </c>
      <c r="BL181" s="17" t="s">
        <v>273</v>
      </c>
      <c r="BM181" s="139" t="s">
        <v>280</v>
      </c>
    </row>
    <row r="182" spans="1:65" s="2" customFormat="1" ht="58.5">
      <c r="A182" s="29"/>
      <c r="B182" s="30"/>
      <c r="C182" s="29"/>
      <c r="D182" s="141" t="s">
        <v>136</v>
      </c>
      <c r="E182" s="29"/>
      <c r="F182" s="142" t="s">
        <v>275</v>
      </c>
      <c r="G182" s="29"/>
      <c r="H182" s="29"/>
      <c r="I182" s="29"/>
      <c r="J182" s="29"/>
      <c r="K182" s="29"/>
      <c r="L182" s="30"/>
      <c r="M182" s="143"/>
      <c r="N182" s="144"/>
      <c r="O182" s="51"/>
      <c r="P182" s="51"/>
      <c r="Q182" s="51"/>
      <c r="R182" s="51"/>
      <c r="S182" s="51"/>
      <c r="T182" s="52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7" t="s">
        <v>136</v>
      </c>
      <c r="AU182" s="17" t="s">
        <v>77</v>
      </c>
    </row>
    <row r="183" spans="1:65" s="12" customFormat="1">
      <c r="B183" s="145"/>
      <c r="D183" s="141" t="s">
        <v>138</v>
      </c>
      <c r="E183" s="146" t="s">
        <v>3</v>
      </c>
      <c r="F183" s="147" t="s">
        <v>281</v>
      </c>
      <c r="H183" s="148">
        <v>4.8609999999999998</v>
      </c>
      <c r="L183" s="145"/>
      <c r="M183" s="149"/>
      <c r="N183" s="150"/>
      <c r="O183" s="150"/>
      <c r="P183" s="150"/>
      <c r="Q183" s="150"/>
      <c r="R183" s="150"/>
      <c r="S183" s="150"/>
      <c r="T183" s="151"/>
      <c r="AT183" s="146" t="s">
        <v>138</v>
      </c>
      <c r="AU183" s="146" t="s">
        <v>77</v>
      </c>
      <c r="AV183" s="12" t="s">
        <v>79</v>
      </c>
      <c r="AW183" s="12" t="s">
        <v>31</v>
      </c>
      <c r="AX183" s="12" t="s">
        <v>69</v>
      </c>
      <c r="AY183" s="146" t="s">
        <v>129</v>
      </c>
    </row>
    <row r="184" spans="1:65" s="13" customFormat="1">
      <c r="B184" s="152"/>
      <c r="D184" s="141" t="s">
        <v>138</v>
      </c>
      <c r="E184" s="153" t="s">
        <v>3</v>
      </c>
      <c r="F184" s="154" t="s">
        <v>140</v>
      </c>
      <c r="H184" s="155">
        <v>4.8609999999999998</v>
      </c>
      <c r="L184" s="152"/>
      <c r="M184" s="156"/>
      <c r="N184" s="157"/>
      <c r="O184" s="157"/>
      <c r="P184" s="157"/>
      <c r="Q184" s="157"/>
      <c r="R184" s="157"/>
      <c r="S184" s="157"/>
      <c r="T184" s="158"/>
      <c r="AT184" s="153" t="s">
        <v>138</v>
      </c>
      <c r="AU184" s="153" t="s">
        <v>77</v>
      </c>
      <c r="AV184" s="13" t="s">
        <v>135</v>
      </c>
      <c r="AW184" s="13" t="s">
        <v>31</v>
      </c>
      <c r="AX184" s="13" t="s">
        <v>77</v>
      </c>
      <c r="AY184" s="153" t="s">
        <v>129</v>
      </c>
    </row>
    <row r="185" spans="1:65" s="2" customFormat="1" ht="24.2" customHeight="1">
      <c r="A185" s="29"/>
      <c r="B185" s="128"/>
      <c r="C185" s="129" t="s">
        <v>208</v>
      </c>
      <c r="D185" s="129" t="s">
        <v>130</v>
      </c>
      <c r="E185" s="130" t="s">
        <v>282</v>
      </c>
      <c r="F185" s="131" t="s">
        <v>283</v>
      </c>
      <c r="G185" s="132" t="s">
        <v>272</v>
      </c>
      <c r="H185" s="133">
        <v>3.3000000000000002E-2</v>
      </c>
      <c r="I185" s="134">
        <v>0</v>
      </c>
      <c r="J185" s="134">
        <f>ROUND(I185*H185,2)</f>
        <v>0</v>
      </c>
      <c r="K185" s="131" t="s">
        <v>134</v>
      </c>
      <c r="L185" s="30"/>
      <c r="M185" s="135" t="s">
        <v>3</v>
      </c>
      <c r="N185" s="136" t="s">
        <v>42</v>
      </c>
      <c r="O185" s="137">
        <v>0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39" t="s">
        <v>273</v>
      </c>
      <c r="AT185" s="139" t="s">
        <v>130</v>
      </c>
      <c r="AU185" s="139" t="s">
        <v>77</v>
      </c>
      <c r="AY185" s="17" t="s">
        <v>129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7" t="s">
        <v>135</v>
      </c>
      <c r="BK185" s="140">
        <f>ROUND(I185*H185,2)</f>
        <v>0</v>
      </c>
      <c r="BL185" s="17" t="s">
        <v>273</v>
      </c>
      <c r="BM185" s="139" t="s">
        <v>284</v>
      </c>
    </row>
    <row r="186" spans="1:65" s="2" customFormat="1" ht="58.5">
      <c r="A186" s="29"/>
      <c r="B186" s="30"/>
      <c r="C186" s="29"/>
      <c r="D186" s="141" t="s">
        <v>136</v>
      </c>
      <c r="E186" s="29"/>
      <c r="F186" s="142" t="s">
        <v>275</v>
      </c>
      <c r="G186" s="29"/>
      <c r="H186" s="29"/>
      <c r="I186" s="29"/>
      <c r="J186" s="29"/>
      <c r="K186" s="29"/>
      <c r="L186" s="30"/>
      <c r="M186" s="143"/>
      <c r="N186" s="144"/>
      <c r="O186" s="51"/>
      <c r="P186" s="51"/>
      <c r="Q186" s="51"/>
      <c r="R186" s="51"/>
      <c r="S186" s="51"/>
      <c r="T186" s="52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7" t="s">
        <v>136</v>
      </c>
      <c r="AU186" s="17" t="s">
        <v>77</v>
      </c>
    </row>
    <row r="187" spans="1:65" s="12" customFormat="1">
      <c r="B187" s="145"/>
      <c r="D187" s="141" t="s">
        <v>138</v>
      </c>
      <c r="E187" s="146" t="s">
        <v>3</v>
      </c>
      <c r="F187" s="147" t="s">
        <v>285</v>
      </c>
      <c r="H187" s="148">
        <v>3.3000000000000002E-2</v>
      </c>
      <c r="L187" s="145"/>
      <c r="M187" s="149"/>
      <c r="N187" s="150"/>
      <c r="O187" s="150"/>
      <c r="P187" s="150"/>
      <c r="Q187" s="150"/>
      <c r="R187" s="150"/>
      <c r="S187" s="150"/>
      <c r="T187" s="151"/>
      <c r="AT187" s="146" t="s">
        <v>138</v>
      </c>
      <c r="AU187" s="146" t="s">
        <v>77</v>
      </c>
      <c r="AV187" s="12" t="s">
        <v>79</v>
      </c>
      <c r="AW187" s="12" t="s">
        <v>31</v>
      </c>
      <c r="AX187" s="12" t="s">
        <v>69</v>
      </c>
      <c r="AY187" s="146" t="s">
        <v>129</v>
      </c>
    </row>
    <row r="188" spans="1:65" s="13" customFormat="1">
      <c r="B188" s="152"/>
      <c r="D188" s="141" t="s">
        <v>138</v>
      </c>
      <c r="E188" s="153" t="s">
        <v>3</v>
      </c>
      <c r="F188" s="154" t="s">
        <v>140</v>
      </c>
      <c r="H188" s="155">
        <v>3.3000000000000002E-2</v>
      </c>
      <c r="L188" s="152"/>
      <c r="M188" s="156"/>
      <c r="N188" s="157"/>
      <c r="O188" s="157"/>
      <c r="P188" s="157"/>
      <c r="Q188" s="157"/>
      <c r="R188" s="157"/>
      <c r="S188" s="157"/>
      <c r="T188" s="158"/>
      <c r="AT188" s="153" t="s">
        <v>138</v>
      </c>
      <c r="AU188" s="153" t="s">
        <v>77</v>
      </c>
      <c r="AV188" s="13" t="s">
        <v>135</v>
      </c>
      <c r="AW188" s="13" t="s">
        <v>31</v>
      </c>
      <c r="AX188" s="13" t="s">
        <v>77</v>
      </c>
      <c r="AY188" s="153" t="s">
        <v>129</v>
      </c>
    </row>
    <row r="189" spans="1:65" s="2" customFormat="1" ht="21.75" customHeight="1">
      <c r="A189" s="29"/>
      <c r="B189" s="128"/>
      <c r="C189" s="129" t="s">
        <v>286</v>
      </c>
      <c r="D189" s="129" t="s">
        <v>130</v>
      </c>
      <c r="E189" s="130" t="s">
        <v>287</v>
      </c>
      <c r="F189" s="131" t="s">
        <v>288</v>
      </c>
      <c r="G189" s="132" t="s">
        <v>272</v>
      </c>
      <c r="H189" s="133">
        <v>6.5000000000000002E-2</v>
      </c>
      <c r="I189" s="134">
        <v>0</v>
      </c>
      <c r="J189" s="134">
        <f>ROUND(I189*H189,2)</f>
        <v>0</v>
      </c>
      <c r="K189" s="131" t="s">
        <v>134</v>
      </c>
      <c r="L189" s="30"/>
      <c r="M189" s="135" t="s">
        <v>3</v>
      </c>
      <c r="N189" s="136" t="s">
        <v>42</v>
      </c>
      <c r="O189" s="137">
        <v>0</v>
      </c>
      <c r="P189" s="137">
        <f>O189*H189</f>
        <v>0</v>
      </c>
      <c r="Q189" s="137">
        <v>0</v>
      </c>
      <c r="R189" s="137">
        <f>Q189*H189</f>
        <v>0</v>
      </c>
      <c r="S189" s="137">
        <v>0</v>
      </c>
      <c r="T189" s="13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9" t="s">
        <v>273</v>
      </c>
      <c r="AT189" s="139" t="s">
        <v>130</v>
      </c>
      <c r="AU189" s="139" t="s">
        <v>77</v>
      </c>
      <c r="AY189" s="17" t="s">
        <v>129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7" t="s">
        <v>135</v>
      </c>
      <c r="BK189" s="140">
        <f>ROUND(I189*H189,2)</f>
        <v>0</v>
      </c>
      <c r="BL189" s="17" t="s">
        <v>273</v>
      </c>
      <c r="BM189" s="139" t="s">
        <v>289</v>
      </c>
    </row>
    <row r="190" spans="1:65" s="2" customFormat="1" ht="58.5">
      <c r="A190" s="29"/>
      <c r="B190" s="30"/>
      <c r="C190" s="29"/>
      <c r="D190" s="141" t="s">
        <v>136</v>
      </c>
      <c r="E190" s="29"/>
      <c r="F190" s="142" t="s">
        <v>275</v>
      </c>
      <c r="G190" s="29"/>
      <c r="H190" s="29"/>
      <c r="I190" s="29"/>
      <c r="J190" s="29"/>
      <c r="K190" s="29"/>
      <c r="L190" s="30"/>
      <c r="M190" s="143"/>
      <c r="N190" s="144"/>
      <c r="O190" s="51"/>
      <c r="P190" s="51"/>
      <c r="Q190" s="51"/>
      <c r="R190" s="51"/>
      <c r="S190" s="51"/>
      <c r="T190" s="52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7" t="s">
        <v>136</v>
      </c>
      <c r="AU190" s="17" t="s">
        <v>77</v>
      </c>
    </row>
    <row r="191" spans="1:65" s="12" customFormat="1">
      <c r="B191" s="145"/>
      <c r="D191" s="141" t="s">
        <v>138</v>
      </c>
      <c r="E191" s="146" t="s">
        <v>3</v>
      </c>
      <c r="F191" s="147" t="s">
        <v>290</v>
      </c>
      <c r="H191" s="148">
        <v>6.5000000000000002E-2</v>
      </c>
      <c r="L191" s="145"/>
      <c r="M191" s="149"/>
      <c r="N191" s="150"/>
      <c r="O191" s="150"/>
      <c r="P191" s="150"/>
      <c r="Q191" s="150"/>
      <c r="R191" s="150"/>
      <c r="S191" s="150"/>
      <c r="T191" s="151"/>
      <c r="AT191" s="146" t="s">
        <v>138</v>
      </c>
      <c r="AU191" s="146" t="s">
        <v>77</v>
      </c>
      <c r="AV191" s="12" t="s">
        <v>79</v>
      </c>
      <c r="AW191" s="12" t="s">
        <v>31</v>
      </c>
      <c r="AX191" s="12" t="s">
        <v>69</v>
      </c>
      <c r="AY191" s="146" t="s">
        <v>129</v>
      </c>
    </row>
    <row r="192" spans="1:65" s="13" customFormat="1">
      <c r="B192" s="152"/>
      <c r="D192" s="141" t="s">
        <v>138</v>
      </c>
      <c r="E192" s="153" t="s">
        <v>3</v>
      </c>
      <c r="F192" s="154" t="s">
        <v>140</v>
      </c>
      <c r="H192" s="155">
        <v>6.5000000000000002E-2</v>
      </c>
      <c r="L192" s="152"/>
      <c r="M192" s="156"/>
      <c r="N192" s="157"/>
      <c r="O192" s="157"/>
      <c r="P192" s="157"/>
      <c r="Q192" s="157"/>
      <c r="R192" s="157"/>
      <c r="S192" s="157"/>
      <c r="T192" s="158"/>
      <c r="AT192" s="153" t="s">
        <v>138</v>
      </c>
      <c r="AU192" s="153" t="s">
        <v>77</v>
      </c>
      <c r="AV192" s="13" t="s">
        <v>135</v>
      </c>
      <c r="AW192" s="13" t="s">
        <v>31</v>
      </c>
      <c r="AX192" s="13" t="s">
        <v>77</v>
      </c>
      <c r="AY192" s="153" t="s">
        <v>129</v>
      </c>
    </row>
    <row r="193" spans="1:65" s="2" customFormat="1" ht="21.75" customHeight="1">
      <c r="A193" s="29"/>
      <c r="B193" s="128"/>
      <c r="C193" s="129" t="s">
        <v>211</v>
      </c>
      <c r="D193" s="129" t="s">
        <v>130</v>
      </c>
      <c r="E193" s="130" t="s">
        <v>291</v>
      </c>
      <c r="F193" s="131" t="s">
        <v>292</v>
      </c>
      <c r="G193" s="132" t="s">
        <v>272</v>
      </c>
      <c r="H193" s="133">
        <v>13.11</v>
      </c>
      <c r="I193" s="134">
        <v>0</v>
      </c>
      <c r="J193" s="134">
        <f>ROUND(I193*H193,2)</f>
        <v>0</v>
      </c>
      <c r="K193" s="131" t="s">
        <v>134</v>
      </c>
      <c r="L193" s="30"/>
      <c r="M193" s="135" t="s">
        <v>3</v>
      </c>
      <c r="N193" s="136" t="s">
        <v>42</v>
      </c>
      <c r="O193" s="137">
        <v>0</v>
      </c>
      <c r="P193" s="137">
        <f>O193*H193</f>
        <v>0</v>
      </c>
      <c r="Q193" s="137">
        <v>0</v>
      </c>
      <c r="R193" s="137">
        <f>Q193*H193</f>
        <v>0</v>
      </c>
      <c r="S193" s="137">
        <v>0</v>
      </c>
      <c r="T193" s="13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39" t="s">
        <v>273</v>
      </c>
      <c r="AT193" s="139" t="s">
        <v>130</v>
      </c>
      <c r="AU193" s="139" t="s">
        <v>77</v>
      </c>
      <c r="AY193" s="17" t="s">
        <v>129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7" t="s">
        <v>135</v>
      </c>
      <c r="BK193" s="140">
        <f>ROUND(I193*H193,2)</f>
        <v>0</v>
      </c>
      <c r="BL193" s="17" t="s">
        <v>273</v>
      </c>
      <c r="BM193" s="139" t="s">
        <v>293</v>
      </c>
    </row>
    <row r="194" spans="1:65" s="2" customFormat="1" ht="58.5">
      <c r="A194" s="29"/>
      <c r="B194" s="30"/>
      <c r="C194" s="29"/>
      <c r="D194" s="141" t="s">
        <v>136</v>
      </c>
      <c r="E194" s="29"/>
      <c r="F194" s="142" t="s">
        <v>275</v>
      </c>
      <c r="G194" s="29"/>
      <c r="H194" s="29"/>
      <c r="I194" s="29"/>
      <c r="J194" s="29"/>
      <c r="K194" s="29"/>
      <c r="L194" s="30"/>
      <c r="M194" s="143"/>
      <c r="N194" s="144"/>
      <c r="O194" s="51"/>
      <c r="P194" s="51"/>
      <c r="Q194" s="51"/>
      <c r="R194" s="51"/>
      <c r="S194" s="51"/>
      <c r="T194" s="52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7" t="s">
        <v>136</v>
      </c>
      <c r="AU194" s="17" t="s">
        <v>77</v>
      </c>
    </row>
    <row r="195" spans="1:65" s="12" customFormat="1">
      <c r="B195" s="145"/>
      <c r="D195" s="141" t="s">
        <v>138</v>
      </c>
      <c r="E195" s="146" t="s">
        <v>3</v>
      </c>
      <c r="F195" s="147" t="s">
        <v>294</v>
      </c>
      <c r="H195" s="148">
        <v>13.11</v>
      </c>
      <c r="L195" s="145"/>
      <c r="M195" s="149"/>
      <c r="N195" s="150"/>
      <c r="O195" s="150"/>
      <c r="P195" s="150"/>
      <c r="Q195" s="150"/>
      <c r="R195" s="150"/>
      <c r="S195" s="150"/>
      <c r="T195" s="151"/>
      <c r="AT195" s="146" t="s">
        <v>138</v>
      </c>
      <c r="AU195" s="146" t="s">
        <v>77</v>
      </c>
      <c r="AV195" s="12" t="s">
        <v>79</v>
      </c>
      <c r="AW195" s="12" t="s">
        <v>31</v>
      </c>
      <c r="AX195" s="12" t="s">
        <v>69</v>
      </c>
      <c r="AY195" s="146" t="s">
        <v>129</v>
      </c>
    </row>
    <row r="196" spans="1:65" s="13" customFormat="1">
      <c r="B196" s="152"/>
      <c r="D196" s="141" t="s">
        <v>138</v>
      </c>
      <c r="E196" s="153" t="s">
        <v>3</v>
      </c>
      <c r="F196" s="154" t="s">
        <v>140</v>
      </c>
      <c r="H196" s="155">
        <v>13.11</v>
      </c>
      <c r="L196" s="152"/>
      <c r="M196" s="165"/>
      <c r="N196" s="166"/>
      <c r="O196" s="166"/>
      <c r="P196" s="166"/>
      <c r="Q196" s="166"/>
      <c r="R196" s="166"/>
      <c r="S196" s="166"/>
      <c r="T196" s="167"/>
      <c r="AT196" s="153" t="s">
        <v>138</v>
      </c>
      <c r="AU196" s="153" t="s">
        <v>77</v>
      </c>
      <c r="AV196" s="13" t="s">
        <v>135</v>
      </c>
      <c r="AW196" s="13" t="s">
        <v>31</v>
      </c>
      <c r="AX196" s="13" t="s">
        <v>77</v>
      </c>
      <c r="AY196" s="153" t="s">
        <v>129</v>
      </c>
    </row>
    <row r="197" spans="1:65" s="2" customFormat="1" ht="6.95" customHeight="1">
      <c r="A197" s="29"/>
      <c r="B197" s="40"/>
      <c r="C197" s="41"/>
      <c r="D197" s="41"/>
      <c r="E197" s="41"/>
      <c r="F197" s="41"/>
      <c r="G197" s="41"/>
      <c r="H197" s="41"/>
      <c r="I197" s="41"/>
      <c r="J197" s="41"/>
      <c r="K197" s="41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82:K19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16"/>
  <sheetViews>
    <sheetView showGridLines="0" topLeftCell="A50" workbookViewId="0">
      <selection activeCell="I50" sqref="I5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55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89" t="str">
        <f>'Rekapitulace stavby'!K6</f>
        <v>Rekonstrukce železniční zastávky Skrbeň</v>
      </c>
      <c r="F7" s="290"/>
      <c r="G7" s="290"/>
      <c r="H7" s="290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9" t="s">
        <v>295</v>
      </c>
      <c r="F9" s="288"/>
      <c r="G9" s="288"/>
      <c r="H9" s="288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ROUND(J81,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ROUND((SUM(BE81:BE115)),  2)</f>
        <v>0</v>
      </c>
      <c r="G33" s="29"/>
      <c r="H33" s="29"/>
      <c r="I33" s="94">
        <v>0.21</v>
      </c>
      <c r="J33" s="93">
        <f>ROUND(((SUM(BE81:BE115))*I33),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ROUND((SUM(BF81:BF115)),  2)</f>
        <v>0</v>
      </c>
      <c r="G34" s="29"/>
      <c r="H34" s="29"/>
      <c r="I34" s="94">
        <v>0.15</v>
      </c>
      <c r="J34" s="93">
        <f>ROUND(((SUM(BF81:BF115))*I34),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ROUND((SUM(BG81:BG115)),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ROUND((SUM(BH81:BH115)),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ROUND((SUM(BI81:BI115)),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9" t="str">
        <f>E7</f>
        <v>Rekonstrukce železniční zastávky Skrbeň</v>
      </c>
      <c r="F48" s="290"/>
      <c r="G48" s="290"/>
      <c r="H48" s="290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79" t="str">
        <f>E9</f>
        <v>SO 01.1 - Železniční svršek, následná úprava koleje</v>
      </c>
      <c r="F50" s="288"/>
      <c r="G50" s="288"/>
      <c r="H50" s="288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J81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296</v>
      </c>
      <c r="E60" s="106"/>
      <c r="F60" s="106"/>
      <c r="G60" s="106"/>
      <c r="H60" s="106"/>
      <c r="I60" s="106"/>
      <c r="J60" s="107">
        <f>J82</f>
        <v>0</v>
      </c>
      <c r="L60" s="104"/>
    </row>
    <row r="61" spans="1:47" s="9" customFormat="1" ht="24.95" customHeight="1">
      <c r="B61" s="104"/>
      <c r="D61" s="105" t="s">
        <v>297</v>
      </c>
      <c r="E61" s="106"/>
      <c r="F61" s="106"/>
      <c r="G61" s="106"/>
      <c r="H61" s="106"/>
      <c r="I61" s="106"/>
      <c r="J61" s="107">
        <f>J91</f>
        <v>0</v>
      </c>
      <c r="L61" s="104"/>
    </row>
    <row r="62" spans="1:47" s="2" customFormat="1" ht="21.75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88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47" s="2" customFormat="1" ht="6.95" customHeight="1">
      <c r="A63" s="2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88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pans="1:31" s="2" customFormat="1" ht="6.95" customHeight="1">
      <c r="A67" s="29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8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24.95" customHeight="1">
      <c r="A68" s="29"/>
      <c r="B68" s="30"/>
      <c r="C68" s="21" t="s">
        <v>115</v>
      </c>
      <c r="D68" s="29"/>
      <c r="E68" s="29"/>
      <c r="F68" s="29"/>
      <c r="G68" s="29"/>
      <c r="H68" s="29"/>
      <c r="I68" s="29"/>
      <c r="J68" s="29"/>
      <c r="K68" s="29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6.5" customHeight="1">
      <c r="A71" s="29"/>
      <c r="B71" s="30"/>
      <c r="C71" s="29"/>
      <c r="D71" s="29"/>
      <c r="E71" s="289" t="str">
        <f>E7</f>
        <v>Rekonstrukce železniční zastávky Skrbeň</v>
      </c>
      <c r="F71" s="290"/>
      <c r="G71" s="290"/>
      <c r="H71" s="290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105</v>
      </c>
      <c r="D72" s="29"/>
      <c r="E72" s="29"/>
      <c r="F72" s="29"/>
      <c r="G72" s="29"/>
      <c r="H72" s="29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6.5" customHeight="1">
      <c r="A73" s="29"/>
      <c r="B73" s="30"/>
      <c r="C73" s="29"/>
      <c r="D73" s="29"/>
      <c r="E73" s="279" t="str">
        <f>E9</f>
        <v>SO 01.1 - Železniční svršek, následná úprava koleje</v>
      </c>
      <c r="F73" s="288"/>
      <c r="G73" s="288"/>
      <c r="H73" s="288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19</v>
      </c>
      <c r="D75" s="29"/>
      <c r="E75" s="29"/>
      <c r="F75" s="24" t="str">
        <f>F12</f>
        <v xml:space="preserve"> </v>
      </c>
      <c r="G75" s="29"/>
      <c r="H75" s="29"/>
      <c r="I75" s="26" t="s">
        <v>21</v>
      </c>
      <c r="J75" s="48" t="str">
        <f>IF(J12="","",J12)</f>
        <v>7. 9. 2023</v>
      </c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5.2" customHeight="1">
      <c r="A77" s="29"/>
      <c r="B77" s="30"/>
      <c r="C77" s="26" t="s">
        <v>23</v>
      </c>
      <c r="D77" s="29"/>
      <c r="E77" s="29"/>
      <c r="F77" s="24" t="str">
        <f>E15</f>
        <v>Správa železnic, státní organizace</v>
      </c>
      <c r="G77" s="29"/>
      <c r="H77" s="29"/>
      <c r="I77" s="26" t="s">
        <v>29</v>
      </c>
      <c r="J77" s="27" t="str">
        <f>E21</f>
        <v>DRAWINGS s.r.o.</v>
      </c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2" customHeight="1">
      <c r="A78" s="29"/>
      <c r="B78" s="30"/>
      <c r="C78" s="26" t="s">
        <v>27</v>
      </c>
      <c r="D78" s="29"/>
      <c r="E78" s="29"/>
      <c r="F78" s="24" t="str">
        <f>IF(E18="","",E18)</f>
        <v xml:space="preserve"> </v>
      </c>
      <c r="G78" s="29"/>
      <c r="H78" s="29"/>
      <c r="I78" s="26" t="s">
        <v>32</v>
      </c>
      <c r="J78" s="27" t="str">
        <f>E24</f>
        <v xml:space="preserve"> </v>
      </c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0.3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10" customFormat="1" ht="29.25" customHeight="1">
      <c r="A80" s="108"/>
      <c r="B80" s="109"/>
      <c r="C80" s="110" t="s">
        <v>116</v>
      </c>
      <c r="D80" s="111" t="s">
        <v>54</v>
      </c>
      <c r="E80" s="111" t="s">
        <v>50</v>
      </c>
      <c r="F80" s="111" t="s">
        <v>51</v>
      </c>
      <c r="G80" s="111" t="s">
        <v>117</v>
      </c>
      <c r="H80" s="111" t="s">
        <v>118</v>
      </c>
      <c r="I80" s="111" t="s">
        <v>119</v>
      </c>
      <c r="J80" s="111" t="s">
        <v>109</v>
      </c>
      <c r="K80" s="112" t="s">
        <v>120</v>
      </c>
      <c r="L80" s="113"/>
      <c r="M80" s="55" t="s">
        <v>3</v>
      </c>
      <c r="N80" s="56" t="s">
        <v>39</v>
      </c>
      <c r="O80" s="56" t="s">
        <v>121</v>
      </c>
      <c r="P80" s="56" t="s">
        <v>122</v>
      </c>
      <c r="Q80" s="56" t="s">
        <v>123</v>
      </c>
      <c r="R80" s="56" t="s">
        <v>124</v>
      </c>
      <c r="S80" s="56" t="s">
        <v>125</v>
      </c>
      <c r="T80" s="57" t="s">
        <v>126</v>
      </c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</row>
    <row r="81" spans="1:65" s="2" customFormat="1" ht="22.9" customHeight="1">
      <c r="A81" s="29"/>
      <c r="B81" s="30"/>
      <c r="C81" s="62" t="s">
        <v>127</v>
      </c>
      <c r="D81" s="29"/>
      <c r="E81" s="29"/>
      <c r="F81" s="29"/>
      <c r="G81" s="29"/>
      <c r="H81" s="29"/>
      <c r="I81" s="29"/>
      <c r="J81" s="114">
        <f>BK81</f>
        <v>0</v>
      </c>
      <c r="K81" s="29"/>
      <c r="L81" s="30"/>
      <c r="M81" s="58"/>
      <c r="N81" s="49"/>
      <c r="O81" s="59"/>
      <c r="P81" s="115">
        <f>P82+P91</f>
        <v>0</v>
      </c>
      <c r="Q81" s="59"/>
      <c r="R81" s="115">
        <f>R82+R91</f>
        <v>0</v>
      </c>
      <c r="S81" s="59"/>
      <c r="T81" s="116">
        <f>T82+T91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7" t="s">
        <v>68</v>
      </c>
      <c r="AU81" s="17" t="s">
        <v>110</v>
      </c>
      <c r="BK81" s="117">
        <f>BK82+BK91</f>
        <v>0</v>
      </c>
    </row>
    <row r="82" spans="1:65" s="11" customFormat="1" ht="25.9" customHeight="1">
      <c r="B82" s="118"/>
      <c r="D82" s="119" t="s">
        <v>68</v>
      </c>
      <c r="E82" s="120" t="s">
        <v>141</v>
      </c>
      <c r="F82" s="120" t="s">
        <v>298</v>
      </c>
      <c r="J82" s="121">
        <f>BK82</f>
        <v>0</v>
      </c>
      <c r="L82" s="118"/>
      <c r="M82" s="122"/>
      <c r="N82" s="123"/>
      <c r="O82" s="123"/>
      <c r="P82" s="124">
        <f>SUM(P83:P90)</f>
        <v>0</v>
      </c>
      <c r="Q82" s="123"/>
      <c r="R82" s="124">
        <f>SUM(R83:R90)</f>
        <v>0</v>
      </c>
      <c r="S82" s="123"/>
      <c r="T82" s="125">
        <f>SUM(T83:T90)</f>
        <v>0</v>
      </c>
      <c r="AR82" s="119" t="s">
        <v>77</v>
      </c>
      <c r="AT82" s="126" t="s">
        <v>68</v>
      </c>
      <c r="AU82" s="126" t="s">
        <v>69</v>
      </c>
      <c r="AY82" s="119" t="s">
        <v>129</v>
      </c>
      <c r="BK82" s="127">
        <f>SUM(BK83:BK90)</f>
        <v>0</v>
      </c>
    </row>
    <row r="83" spans="1:65" s="2" customFormat="1" ht="16.5" customHeight="1">
      <c r="A83" s="29"/>
      <c r="B83" s="128"/>
      <c r="C83" s="129" t="s">
        <v>77</v>
      </c>
      <c r="D83" s="129" t="s">
        <v>130</v>
      </c>
      <c r="E83" s="130" t="s">
        <v>148</v>
      </c>
      <c r="F83" s="131" t="s">
        <v>149</v>
      </c>
      <c r="G83" s="132" t="s">
        <v>133</v>
      </c>
      <c r="H83" s="133">
        <v>17.135999999999999</v>
      </c>
      <c r="I83" s="134">
        <v>0</v>
      </c>
      <c r="J83" s="134">
        <f>ROUND(I83*H83,2)</f>
        <v>0</v>
      </c>
      <c r="K83" s="131" t="s">
        <v>134</v>
      </c>
      <c r="L83" s="30"/>
      <c r="M83" s="135" t="s">
        <v>3</v>
      </c>
      <c r="N83" s="136" t="s">
        <v>42</v>
      </c>
      <c r="O83" s="137">
        <v>0</v>
      </c>
      <c r="P83" s="137">
        <f>O83*H83</f>
        <v>0</v>
      </c>
      <c r="Q83" s="137">
        <v>0</v>
      </c>
      <c r="R83" s="137">
        <f>Q83*H83</f>
        <v>0</v>
      </c>
      <c r="S83" s="137">
        <v>0</v>
      </c>
      <c r="T83" s="138">
        <f>S83*H83</f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R83" s="139" t="s">
        <v>135</v>
      </c>
      <c r="AT83" s="139" t="s">
        <v>130</v>
      </c>
      <c r="AU83" s="139" t="s">
        <v>77</v>
      </c>
      <c r="AY83" s="17" t="s">
        <v>129</v>
      </c>
      <c r="BE83" s="140">
        <f>IF(N83="základní",J83,0)</f>
        <v>0</v>
      </c>
      <c r="BF83" s="140">
        <f>IF(N83="snížená",J83,0)</f>
        <v>0</v>
      </c>
      <c r="BG83" s="140">
        <f>IF(N83="zákl. přenesená",J83,0)</f>
        <v>0</v>
      </c>
      <c r="BH83" s="140">
        <f>IF(N83="sníž. přenesená",J83,0)</f>
        <v>0</v>
      </c>
      <c r="BI83" s="140">
        <f>IF(N83="nulová",J83,0)</f>
        <v>0</v>
      </c>
      <c r="BJ83" s="17" t="s">
        <v>135</v>
      </c>
      <c r="BK83" s="140">
        <f>ROUND(I83*H83,2)</f>
        <v>0</v>
      </c>
      <c r="BL83" s="17" t="s">
        <v>135</v>
      </c>
      <c r="BM83" s="139" t="s">
        <v>79</v>
      </c>
    </row>
    <row r="84" spans="1:65" s="2" customFormat="1" ht="48.75">
      <c r="A84" s="29"/>
      <c r="B84" s="30"/>
      <c r="C84" s="29"/>
      <c r="D84" s="141" t="s">
        <v>136</v>
      </c>
      <c r="E84" s="29"/>
      <c r="F84" s="142" t="s">
        <v>299</v>
      </c>
      <c r="G84" s="29"/>
      <c r="H84" s="29"/>
      <c r="I84" s="29"/>
      <c r="J84" s="29"/>
      <c r="K84" s="29"/>
      <c r="L84" s="30"/>
      <c r="M84" s="143"/>
      <c r="N84" s="144"/>
      <c r="O84" s="51"/>
      <c r="P84" s="51"/>
      <c r="Q84" s="51"/>
      <c r="R84" s="51"/>
      <c r="S84" s="51"/>
      <c r="T84" s="52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T84" s="17" t="s">
        <v>136</v>
      </c>
      <c r="AU84" s="17" t="s">
        <v>77</v>
      </c>
    </row>
    <row r="85" spans="1:65" s="12" customFormat="1">
      <c r="B85" s="145"/>
      <c r="D85" s="141" t="s">
        <v>138</v>
      </c>
      <c r="E85" s="146" t="s">
        <v>3</v>
      </c>
      <c r="F85" s="147" t="s">
        <v>300</v>
      </c>
      <c r="H85" s="148">
        <v>17.135999999999999</v>
      </c>
      <c r="L85" s="145"/>
      <c r="M85" s="149"/>
      <c r="N85" s="150"/>
      <c r="O85" s="150"/>
      <c r="P85" s="150"/>
      <c r="Q85" s="150"/>
      <c r="R85" s="150"/>
      <c r="S85" s="150"/>
      <c r="T85" s="151"/>
      <c r="AT85" s="146" t="s">
        <v>138</v>
      </c>
      <c r="AU85" s="146" t="s">
        <v>77</v>
      </c>
      <c r="AV85" s="12" t="s">
        <v>79</v>
      </c>
      <c r="AW85" s="12" t="s">
        <v>31</v>
      </c>
      <c r="AX85" s="12" t="s">
        <v>69</v>
      </c>
      <c r="AY85" s="146" t="s">
        <v>129</v>
      </c>
    </row>
    <row r="86" spans="1:65" s="13" customFormat="1">
      <c r="B86" s="152"/>
      <c r="D86" s="141" t="s">
        <v>138</v>
      </c>
      <c r="E86" s="153" t="s">
        <v>3</v>
      </c>
      <c r="F86" s="154" t="s">
        <v>140</v>
      </c>
      <c r="H86" s="155">
        <v>17.135999999999999</v>
      </c>
      <c r="L86" s="152"/>
      <c r="M86" s="156"/>
      <c r="N86" s="157"/>
      <c r="O86" s="157"/>
      <c r="P86" s="157"/>
      <c r="Q86" s="157"/>
      <c r="R86" s="157"/>
      <c r="S86" s="157"/>
      <c r="T86" s="158"/>
      <c r="AT86" s="153" t="s">
        <v>138</v>
      </c>
      <c r="AU86" s="153" t="s">
        <v>77</v>
      </c>
      <c r="AV86" s="13" t="s">
        <v>135</v>
      </c>
      <c r="AW86" s="13" t="s">
        <v>31</v>
      </c>
      <c r="AX86" s="13" t="s">
        <v>77</v>
      </c>
      <c r="AY86" s="153" t="s">
        <v>129</v>
      </c>
    </row>
    <row r="87" spans="1:65" s="2" customFormat="1" ht="16.5" customHeight="1">
      <c r="A87" s="29"/>
      <c r="B87" s="128"/>
      <c r="C87" s="129" t="s">
        <v>79</v>
      </c>
      <c r="D87" s="129" t="s">
        <v>130</v>
      </c>
      <c r="E87" s="130" t="s">
        <v>301</v>
      </c>
      <c r="F87" s="131" t="s">
        <v>302</v>
      </c>
      <c r="G87" s="132" t="s">
        <v>154</v>
      </c>
      <c r="H87" s="133">
        <v>168</v>
      </c>
      <c r="I87" s="134">
        <v>0</v>
      </c>
      <c r="J87" s="134">
        <f>ROUND(I87*H87,2)</f>
        <v>0</v>
      </c>
      <c r="K87" s="131" t="s">
        <v>134</v>
      </c>
      <c r="L87" s="30"/>
      <c r="M87" s="135" t="s">
        <v>3</v>
      </c>
      <c r="N87" s="136" t="s">
        <v>42</v>
      </c>
      <c r="O87" s="137">
        <v>0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39" t="s">
        <v>135</v>
      </c>
      <c r="AT87" s="139" t="s">
        <v>130</v>
      </c>
      <c r="AU87" s="139" t="s">
        <v>77</v>
      </c>
      <c r="AY87" s="17" t="s">
        <v>129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7" t="s">
        <v>135</v>
      </c>
      <c r="BK87" s="140">
        <f>ROUND(I87*H87,2)</f>
        <v>0</v>
      </c>
      <c r="BL87" s="17" t="s">
        <v>135</v>
      </c>
      <c r="BM87" s="139" t="s">
        <v>135</v>
      </c>
    </row>
    <row r="88" spans="1:65" s="2" customFormat="1" ht="87.75">
      <c r="A88" s="29"/>
      <c r="B88" s="30"/>
      <c r="C88" s="29"/>
      <c r="D88" s="141" t="s">
        <v>136</v>
      </c>
      <c r="E88" s="29"/>
      <c r="F88" s="142" t="s">
        <v>303</v>
      </c>
      <c r="G88" s="29"/>
      <c r="H88" s="29"/>
      <c r="I88" s="29"/>
      <c r="J88" s="29"/>
      <c r="K88" s="29"/>
      <c r="L88" s="30"/>
      <c r="M88" s="143"/>
      <c r="N88" s="144"/>
      <c r="O88" s="51"/>
      <c r="P88" s="51"/>
      <c r="Q88" s="51"/>
      <c r="R88" s="51"/>
      <c r="S88" s="51"/>
      <c r="T88" s="52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7" t="s">
        <v>136</v>
      </c>
      <c r="AU88" s="17" t="s">
        <v>77</v>
      </c>
    </row>
    <row r="89" spans="1:65" s="12" customFormat="1">
      <c r="B89" s="145"/>
      <c r="D89" s="141" t="s">
        <v>138</v>
      </c>
      <c r="E89" s="146" t="s">
        <v>3</v>
      </c>
      <c r="F89" s="147" t="s">
        <v>304</v>
      </c>
      <c r="H89" s="148">
        <v>168</v>
      </c>
      <c r="L89" s="145"/>
      <c r="M89" s="149"/>
      <c r="N89" s="150"/>
      <c r="O89" s="150"/>
      <c r="P89" s="150"/>
      <c r="Q89" s="150"/>
      <c r="R89" s="150"/>
      <c r="S89" s="150"/>
      <c r="T89" s="151"/>
      <c r="AT89" s="146" t="s">
        <v>138</v>
      </c>
      <c r="AU89" s="146" t="s">
        <v>77</v>
      </c>
      <c r="AV89" s="12" t="s">
        <v>79</v>
      </c>
      <c r="AW89" s="12" t="s">
        <v>31</v>
      </c>
      <c r="AX89" s="12" t="s">
        <v>69</v>
      </c>
      <c r="AY89" s="146" t="s">
        <v>129</v>
      </c>
    </row>
    <row r="90" spans="1:65" s="13" customFormat="1">
      <c r="B90" s="152"/>
      <c r="D90" s="141" t="s">
        <v>138</v>
      </c>
      <c r="E90" s="153" t="s">
        <v>3</v>
      </c>
      <c r="F90" s="154" t="s">
        <v>140</v>
      </c>
      <c r="H90" s="155">
        <v>168</v>
      </c>
      <c r="L90" s="152"/>
      <c r="M90" s="156"/>
      <c r="N90" s="157"/>
      <c r="O90" s="157"/>
      <c r="P90" s="157"/>
      <c r="Q90" s="157"/>
      <c r="R90" s="157"/>
      <c r="S90" s="157"/>
      <c r="T90" s="158"/>
      <c r="AT90" s="153" t="s">
        <v>138</v>
      </c>
      <c r="AU90" s="153" t="s">
        <v>77</v>
      </c>
      <c r="AV90" s="13" t="s">
        <v>135</v>
      </c>
      <c r="AW90" s="13" t="s">
        <v>31</v>
      </c>
      <c r="AX90" s="13" t="s">
        <v>77</v>
      </c>
      <c r="AY90" s="153" t="s">
        <v>129</v>
      </c>
    </row>
    <row r="91" spans="1:65" s="11" customFormat="1" ht="25.9" customHeight="1">
      <c r="B91" s="118"/>
      <c r="D91" s="119" t="s">
        <v>68</v>
      </c>
      <c r="E91" s="120" t="s">
        <v>178</v>
      </c>
      <c r="F91" s="120" t="s">
        <v>305</v>
      </c>
      <c r="J91" s="121">
        <f>BK91</f>
        <v>0</v>
      </c>
      <c r="L91" s="118"/>
      <c r="M91" s="122"/>
      <c r="N91" s="123"/>
      <c r="O91" s="123"/>
      <c r="P91" s="124">
        <f>SUM(P92:P115)</f>
        <v>0</v>
      </c>
      <c r="Q91" s="123"/>
      <c r="R91" s="124">
        <f>SUM(R92:R115)</f>
        <v>0</v>
      </c>
      <c r="S91" s="123"/>
      <c r="T91" s="125">
        <f>SUM(T92:T115)</f>
        <v>0</v>
      </c>
      <c r="AR91" s="119" t="s">
        <v>77</v>
      </c>
      <c r="AT91" s="126" t="s">
        <v>68</v>
      </c>
      <c r="AU91" s="126" t="s">
        <v>69</v>
      </c>
      <c r="AY91" s="119" t="s">
        <v>129</v>
      </c>
      <c r="BK91" s="127">
        <f>SUM(BK92:BK115)</f>
        <v>0</v>
      </c>
    </row>
    <row r="92" spans="1:65" s="2" customFormat="1" ht="16.5" customHeight="1">
      <c r="A92" s="29"/>
      <c r="B92" s="128"/>
      <c r="C92" s="129" t="s">
        <v>147</v>
      </c>
      <c r="D92" s="129" t="s">
        <v>130</v>
      </c>
      <c r="E92" s="130" t="s">
        <v>306</v>
      </c>
      <c r="F92" s="131" t="s">
        <v>307</v>
      </c>
      <c r="G92" s="132" t="s">
        <v>174</v>
      </c>
      <c r="H92" s="133">
        <v>2</v>
      </c>
      <c r="I92" s="134">
        <v>0</v>
      </c>
      <c r="J92" s="134">
        <f>ROUND(I92*H92,2)</f>
        <v>0</v>
      </c>
      <c r="K92" s="131" t="s">
        <v>134</v>
      </c>
      <c r="L92" s="30"/>
      <c r="M92" s="135" t="s">
        <v>3</v>
      </c>
      <c r="N92" s="136" t="s">
        <v>42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39" t="s">
        <v>135</v>
      </c>
      <c r="AT92" s="139" t="s">
        <v>130</v>
      </c>
      <c r="AU92" s="139" t="s">
        <v>77</v>
      </c>
      <c r="AY92" s="17" t="s">
        <v>129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135</v>
      </c>
      <c r="BK92" s="140">
        <f>ROUND(I92*H92,2)</f>
        <v>0</v>
      </c>
      <c r="BL92" s="17" t="s">
        <v>135</v>
      </c>
      <c r="BM92" s="139" t="s">
        <v>150</v>
      </c>
    </row>
    <row r="93" spans="1:65" s="2" customFormat="1" ht="19.5">
      <c r="A93" s="29"/>
      <c r="B93" s="30"/>
      <c r="C93" s="29"/>
      <c r="D93" s="141" t="s">
        <v>136</v>
      </c>
      <c r="E93" s="29"/>
      <c r="F93" s="142" t="s">
        <v>308</v>
      </c>
      <c r="G93" s="29"/>
      <c r="H93" s="29"/>
      <c r="I93" s="29"/>
      <c r="J93" s="29"/>
      <c r="K93" s="29"/>
      <c r="L93" s="30"/>
      <c r="M93" s="143"/>
      <c r="N93" s="144"/>
      <c r="O93" s="51"/>
      <c r="P93" s="51"/>
      <c r="Q93" s="51"/>
      <c r="R93" s="51"/>
      <c r="S93" s="51"/>
      <c r="T93" s="52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136</v>
      </c>
      <c r="AU93" s="17" t="s">
        <v>77</v>
      </c>
    </row>
    <row r="94" spans="1:65" s="12" customFormat="1">
      <c r="B94" s="145"/>
      <c r="D94" s="141" t="s">
        <v>138</v>
      </c>
      <c r="E94" s="146" t="s">
        <v>3</v>
      </c>
      <c r="F94" s="147" t="s">
        <v>309</v>
      </c>
      <c r="H94" s="148">
        <v>2</v>
      </c>
      <c r="L94" s="145"/>
      <c r="M94" s="149"/>
      <c r="N94" s="150"/>
      <c r="O94" s="150"/>
      <c r="P94" s="150"/>
      <c r="Q94" s="150"/>
      <c r="R94" s="150"/>
      <c r="S94" s="150"/>
      <c r="T94" s="151"/>
      <c r="AT94" s="146" t="s">
        <v>138</v>
      </c>
      <c r="AU94" s="146" t="s">
        <v>77</v>
      </c>
      <c r="AV94" s="12" t="s">
        <v>79</v>
      </c>
      <c r="AW94" s="12" t="s">
        <v>31</v>
      </c>
      <c r="AX94" s="12" t="s">
        <v>69</v>
      </c>
      <c r="AY94" s="146" t="s">
        <v>129</v>
      </c>
    </row>
    <row r="95" spans="1:65" s="13" customFormat="1">
      <c r="B95" s="152"/>
      <c r="D95" s="141" t="s">
        <v>138</v>
      </c>
      <c r="E95" s="153" t="s">
        <v>3</v>
      </c>
      <c r="F95" s="154" t="s">
        <v>140</v>
      </c>
      <c r="H95" s="155">
        <v>2</v>
      </c>
      <c r="L95" s="152"/>
      <c r="M95" s="156"/>
      <c r="N95" s="157"/>
      <c r="O95" s="157"/>
      <c r="P95" s="157"/>
      <c r="Q95" s="157"/>
      <c r="R95" s="157"/>
      <c r="S95" s="157"/>
      <c r="T95" s="158"/>
      <c r="AT95" s="153" t="s">
        <v>138</v>
      </c>
      <c r="AU95" s="153" t="s">
        <v>77</v>
      </c>
      <c r="AV95" s="13" t="s">
        <v>135</v>
      </c>
      <c r="AW95" s="13" t="s">
        <v>31</v>
      </c>
      <c r="AX95" s="13" t="s">
        <v>77</v>
      </c>
      <c r="AY95" s="153" t="s">
        <v>129</v>
      </c>
    </row>
    <row r="96" spans="1:65" s="2" customFormat="1" ht="16.5" customHeight="1">
      <c r="A96" s="29"/>
      <c r="B96" s="128"/>
      <c r="C96" s="129" t="s">
        <v>135</v>
      </c>
      <c r="D96" s="129" t="s">
        <v>130</v>
      </c>
      <c r="E96" s="130" t="s">
        <v>310</v>
      </c>
      <c r="F96" s="131" t="s">
        <v>311</v>
      </c>
      <c r="G96" s="132" t="s">
        <v>174</v>
      </c>
      <c r="H96" s="133">
        <v>2</v>
      </c>
      <c r="I96" s="134">
        <v>0</v>
      </c>
      <c r="J96" s="134">
        <f>ROUND(I96*H96,2)</f>
        <v>0</v>
      </c>
      <c r="K96" s="131" t="s">
        <v>134</v>
      </c>
      <c r="L96" s="30"/>
      <c r="M96" s="135" t="s">
        <v>3</v>
      </c>
      <c r="N96" s="136" t="s">
        <v>42</v>
      </c>
      <c r="O96" s="137">
        <v>0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39" t="s">
        <v>135</v>
      </c>
      <c r="AT96" s="139" t="s">
        <v>130</v>
      </c>
      <c r="AU96" s="139" t="s">
        <v>77</v>
      </c>
      <c r="AY96" s="17" t="s">
        <v>129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7" t="s">
        <v>135</v>
      </c>
      <c r="BK96" s="140">
        <f>ROUND(I96*H96,2)</f>
        <v>0</v>
      </c>
      <c r="BL96" s="17" t="s">
        <v>135</v>
      </c>
      <c r="BM96" s="139" t="s">
        <v>155</v>
      </c>
    </row>
    <row r="97" spans="1:65" s="2" customFormat="1" ht="19.5">
      <c r="A97" s="29"/>
      <c r="B97" s="30"/>
      <c r="C97" s="29"/>
      <c r="D97" s="141" t="s">
        <v>136</v>
      </c>
      <c r="E97" s="29"/>
      <c r="F97" s="142" t="s">
        <v>312</v>
      </c>
      <c r="G97" s="29"/>
      <c r="H97" s="29"/>
      <c r="I97" s="29"/>
      <c r="J97" s="29"/>
      <c r="K97" s="29"/>
      <c r="L97" s="30"/>
      <c r="M97" s="143"/>
      <c r="N97" s="144"/>
      <c r="O97" s="51"/>
      <c r="P97" s="51"/>
      <c r="Q97" s="51"/>
      <c r="R97" s="51"/>
      <c r="S97" s="51"/>
      <c r="T97" s="52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7" t="s">
        <v>136</v>
      </c>
      <c r="AU97" s="17" t="s">
        <v>77</v>
      </c>
    </row>
    <row r="98" spans="1:65" s="2" customFormat="1" ht="24.2" customHeight="1">
      <c r="A98" s="29"/>
      <c r="B98" s="128"/>
      <c r="C98" s="129" t="s">
        <v>141</v>
      </c>
      <c r="D98" s="129" t="s">
        <v>130</v>
      </c>
      <c r="E98" s="130" t="s">
        <v>313</v>
      </c>
      <c r="F98" s="131" t="s">
        <v>314</v>
      </c>
      <c r="G98" s="132" t="s">
        <v>315</v>
      </c>
      <c r="H98" s="133">
        <v>2</v>
      </c>
      <c r="I98" s="134">
        <v>0</v>
      </c>
      <c r="J98" s="134">
        <f>ROUND(I98*H98,2)</f>
        <v>0</v>
      </c>
      <c r="K98" s="131" t="s">
        <v>134</v>
      </c>
      <c r="L98" s="30"/>
      <c r="M98" s="135" t="s">
        <v>3</v>
      </c>
      <c r="N98" s="136" t="s">
        <v>42</v>
      </c>
      <c r="O98" s="137">
        <v>0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39" t="s">
        <v>135</v>
      </c>
      <c r="AT98" s="139" t="s">
        <v>130</v>
      </c>
      <c r="AU98" s="139" t="s">
        <v>77</v>
      </c>
      <c r="AY98" s="17" t="s">
        <v>129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7" t="s">
        <v>135</v>
      </c>
      <c r="BK98" s="140">
        <f>ROUND(I98*H98,2)</f>
        <v>0</v>
      </c>
      <c r="BL98" s="17" t="s">
        <v>135</v>
      </c>
      <c r="BM98" s="139" t="s">
        <v>159</v>
      </c>
    </row>
    <row r="99" spans="1:65" s="2" customFormat="1" ht="19.5">
      <c r="A99" s="29"/>
      <c r="B99" s="30"/>
      <c r="C99" s="29"/>
      <c r="D99" s="141" t="s">
        <v>136</v>
      </c>
      <c r="E99" s="29"/>
      <c r="F99" s="142" t="s">
        <v>316</v>
      </c>
      <c r="G99" s="29"/>
      <c r="H99" s="29"/>
      <c r="I99" s="29"/>
      <c r="J99" s="29"/>
      <c r="K99" s="29"/>
      <c r="L99" s="30"/>
      <c r="M99" s="143"/>
      <c r="N99" s="144"/>
      <c r="O99" s="51"/>
      <c r="P99" s="51"/>
      <c r="Q99" s="51"/>
      <c r="R99" s="51"/>
      <c r="S99" s="51"/>
      <c r="T99" s="52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136</v>
      </c>
      <c r="AU99" s="17" t="s">
        <v>77</v>
      </c>
    </row>
    <row r="100" spans="1:65" s="2" customFormat="1" ht="16.5" customHeight="1">
      <c r="A100" s="29"/>
      <c r="B100" s="128"/>
      <c r="C100" s="129" t="s">
        <v>150</v>
      </c>
      <c r="D100" s="129" t="s">
        <v>130</v>
      </c>
      <c r="E100" s="130" t="s">
        <v>317</v>
      </c>
      <c r="F100" s="131" t="s">
        <v>318</v>
      </c>
      <c r="G100" s="132" t="s">
        <v>174</v>
      </c>
      <c r="H100" s="133">
        <v>2</v>
      </c>
      <c r="I100" s="134">
        <v>0</v>
      </c>
      <c r="J100" s="134">
        <f>ROUND(I100*H100,2)</f>
        <v>0</v>
      </c>
      <c r="K100" s="131" t="s">
        <v>134</v>
      </c>
      <c r="L100" s="30"/>
      <c r="M100" s="135" t="s">
        <v>3</v>
      </c>
      <c r="N100" s="136" t="s">
        <v>42</v>
      </c>
      <c r="O100" s="137">
        <v>0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39" t="s">
        <v>135</v>
      </c>
      <c r="AT100" s="139" t="s">
        <v>130</v>
      </c>
      <c r="AU100" s="139" t="s">
        <v>77</v>
      </c>
      <c r="AY100" s="17" t="s">
        <v>129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135</v>
      </c>
      <c r="BK100" s="140">
        <f>ROUND(I100*H100,2)</f>
        <v>0</v>
      </c>
      <c r="BL100" s="17" t="s">
        <v>135</v>
      </c>
      <c r="BM100" s="139" t="s">
        <v>163</v>
      </c>
    </row>
    <row r="101" spans="1:65" s="2" customFormat="1" ht="19.5">
      <c r="A101" s="29"/>
      <c r="B101" s="30"/>
      <c r="C101" s="29"/>
      <c r="D101" s="141" t="s">
        <v>136</v>
      </c>
      <c r="E101" s="29"/>
      <c r="F101" s="142" t="s">
        <v>308</v>
      </c>
      <c r="G101" s="29"/>
      <c r="H101" s="29"/>
      <c r="I101" s="29"/>
      <c r="J101" s="29"/>
      <c r="K101" s="29"/>
      <c r="L101" s="30"/>
      <c r="M101" s="143"/>
      <c r="N101" s="144"/>
      <c r="O101" s="51"/>
      <c r="P101" s="51"/>
      <c r="Q101" s="51"/>
      <c r="R101" s="51"/>
      <c r="S101" s="51"/>
      <c r="T101" s="52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7" t="s">
        <v>136</v>
      </c>
      <c r="AU101" s="17" t="s">
        <v>77</v>
      </c>
    </row>
    <row r="102" spans="1:65" s="12" customFormat="1">
      <c r="B102" s="145"/>
      <c r="D102" s="141" t="s">
        <v>138</v>
      </c>
      <c r="E102" s="146" t="s">
        <v>3</v>
      </c>
      <c r="F102" s="147" t="s">
        <v>319</v>
      </c>
      <c r="H102" s="148">
        <v>2</v>
      </c>
      <c r="L102" s="145"/>
      <c r="M102" s="149"/>
      <c r="N102" s="150"/>
      <c r="O102" s="150"/>
      <c r="P102" s="150"/>
      <c r="Q102" s="150"/>
      <c r="R102" s="150"/>
      <c r="S102" s="150"/>
      <c r="T102" s="151"/>
      <c r="AT102" s="146" t="s">
        <v>138</v>
      </c>
      <c r="AU102" s="146" t="s">
        <v>77</v>
      </c>
      <c r="AV102" s="12" t="s">
        <v>79</v>
      </c>
      <c r="AW102" s="12" t="s">
        <v>31</v>
      </c>
      <c r="AX102" s="12" t="s">
        <v>69</v>
      </c>
      <c r="AY102" s="146" t="s">
        <v>129</v>
      </c>
    </row>
    <row r="103" spans="1:65" s="13" customFormat="1">
      <c r="B103" s="152"/>
      <c r="D103" s="141" t="s">
        <v>138</v>
      </c>
      <c r="E103" s="153" t="s">
        <v>3</v>
      </c>
      <c r="F103" s="154" t="s">
        <v>140</v>
      </c>
      <c r="H103" s="155">
        <v>2</v>
      </c>
      <c r="L103" s="152"/>
      <c r="M103" s="156"/>
      <c r="N103" s="157"/>
      <c r="O103" s="157"/>
      <c r="P103" s="157"/>
      <c r="Q103" s="157"/>
      <c r="R103" s="157"/>
      <c r="S103" s="157"/>
      <c r="T103" s="158"/>
      <c r="AT103" s="153" t="s">
        <v>138</v>
      </c>
      <c r="AU103" s="153" t="s">
        <v>77</v>
      </c>
      <c r="AV103" s="13" t="s">
        <v>135</v>
      </c>
      <c r="AW103" s="13" t="s">
        <v>31</v>
      </c>
      <c r="AX103" s="13" t="s">
        <v>77</v>
      </c>
      <c r="AY103" s="153" t="s">
        <v>129</v>
      </c>
    </row>
    <row r="104" spans="1:65" s="2" customFormat="1" ht="16.5" customHeight="1">
      <c r="A104" s="29"/>
      <c r="B104" s="128"/>
      <c r="C104" s="129" t="s">
        <v>166</v>
      </c>
      <c r="D104" s="129" t="s">
        <v>130</v>
      </c>
      <c r="E104" s="130" t="s">
        <v>320</v>
      </c>
      <c r="F104" s="131" t="s">
        <v>321</v>
      </c>
      <c r="G104" s="132" t="s">
        <v>174</v>
      </c>
      <c r="H104" s="133">
        <v>2</v>
      </c>
      <c r="I104" s="134">
        <v>0</v>
      </c>
      <c r="J104" s="134">
        <f>ROUND(I104*H104,2)</f>
        <v>0</v>
      </c>
      <c r="K104" s="131" t="s">
        <v>134</v>
      </c>
      <c r="L104" s="30"/>
      <c r="M104" s="135" t="s">
        <v>3</v>
      </c>
      <c r="N104" s="136" t="s">
        <v>42</v>
      </c>
      <c r="O104" s="137">
        <v>0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39" t="s">
        <v>135</v>
      </c>
      <c r="AT104" s="139" t="s">
        <v>130</v>
      </c>
      <c r="AU104" s="139" t="s">
        <v>77</v>
      </c>
      <c r="AY104" s="17" t="s">
        <v>129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7" t="s">
        <v>135</v>
      </c>
      <c r="BK104" s="140">
        <f>ROUND(I104*H104,2)</f>
        <v>0</v>
      </c>
      <c r="BL104" s="17" t="s">
        <v>135</v>
      </c>
      <c r="BM104" s="139" t="s">
        <v>169</v>
      </c>
    </row>
    <row r="105" spans="1:65" s="2" customFormat="1" ht="19.5">
      <c r="A105" s="29"/>
      <c r="B105" s="30"/>
      <c r="C105" s="29"/>
      <c r="D105" s="141" t="s">
        <v>136</v>
      </c>
      <c r="E105" s="29"/>
      <c r="F105" s="142" t="s">
        <v>312</v>
      </c>
      <c r="G105" s="29"/>
      <c r="H105" s="29"/>
      <c r="I105" s="29"/>
      <c r="J105" s="29"/>
      <c r="K105" s="29"/>
      <c r="L105" s="30"/>
      <c r="M105" s="143"/>
      <c r="N105" s="144"/>
      <c r="O105" s="51"/>
      <c r="P105" s="51"/>
      <c r="Q105" s="51"/>
      <c r="R105" s="51"/>
      <c r="S105" s="51"/>
      <c r="T105" s="52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136</v>
      </c>
      <c r="AU105" s="17" t="s">
        <v>77</v>
      </c>
    </row>
    <row r="106" spans="1:65" s="2" customFormat="1" ht="24.2" customHeight="1">
      <c r="A106" s="29"/>
      <c r="B106" s="128"/>
      <c r="C106" s="129" t="s">
        <v>155</v>
      </c>
      <c r="D106" s="129" t="s">
        <v>130</v>
      </c>
      <c r="E106" s="130" t="s">
        <v>322</v>
      </c>
      <c r="F106" s="131" t="s">
        <v>323</v>
      </c>
      <c r="G106" s="132" t="s">
        <v>315</v>
      </c>
      <c r="H106" s="133">
        <v>2</v>
      </c>
      <c r="I106" s="134">
        <v>0</v>
      </c>
      <c r="J106" s="134">
        <f>ROUND(I106*H106,2)</f>
        <v>0</v>
      </c>
      <c r="K106" s="131" t="s">
        <v>134</v>
      </c>
      <c r="L106" s="30"/>
      <c r="M106" s="135" t="s">
        <v>3</v>
      </c>
      <c r="N106" s="136" t="s">
        <v>42</v>
      </c>
      <c r="O106" s="137">
        <v>0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39" t="s">
        <v>135</v>
      </c>
      <c r="AT106" s="139" t="s">
        <v>130</v>
      </c>
      <c r="AU106" s="139" t="s">
        <v>77</v>
      </c>
      <c r="AY106" s="17" t="s">
        <v>129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135</v>
      </c>
      <c r="BK106" s="140">
        <f>ROUND(I106*H106,2)</f>
        <v>0</v>
      </c>
      <c r="BL106" s="17" t="s">
        <v>135</v>
      </c>
      <c r="BM106" s="139" t="s">
        <v>175</v>
      </c>
    </row>
    <row r="107" spans="1:65" s="2" customFormat="1" ht="19.5">
      <c r="A107" s="29"/>
      <c r="B107" s="30"/>
      <c r="C107" s="29"/>
      <c r="D107" s="141" t="s">
        <v>136</v>
      </c>
      <c r="E107" s="29"/>
      <c r="F107" s="142" t="s">
        <v>316</v>
      </c>
      <c r="G107" s="29"/>
      <c r="H107" s="29"/>
      <c r="I107" s="29"/>
      <c r="J107" s="29"/>
      <c r="K107" s="29"/>
      <c r="L107" s="30"/>
      <c r="M107" s="143"/>
      <c r="N107" s="144"/>
      <c r="O107" s="51"/>
      <c r="P107" s="51"/>
      <c r="Q107" s="51"/>
      <c r="R107" s="51"/>
      <c r="S107" s="51"/>
      <c r="T107" s="52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136</v>
      </c>
      <c r="AU107" s="17" t="s">
        <v>77</v>
      </c>
    </row>
    <row r="108" spans="1:65" s="2" customFormat="1" ht="24.2" customHeight="1">
      <c r="A108" s="29"/>
      <c r="B108" s="128"/>
      <c r="C108" s="129" t="s">
        <v>178</v>
      </c>
      <c r="D108" s="129" t="s">
        <v>130</v>
      </c>
      <c r="E108" s="130" t="s">
        <v>324</v>
      </c>
      <c r="F108" s="131" t="s">
        <v>325</v>
      </c>
      <c r="G108" s="132" t="s">
        <v>220</v>
      </c>
      <c r="H108" s="133">
        <v>41.4</v>
      </c>
      <c r="I108" s="134">
        <v>0</v>
      </c>
      <c r="J108" s="134">
        <f>ROUND(I108*H108,2)</f>
        <v>0</v>
      </c>
      <c r="K108" s="131" t="s">
        <v>134</v>
      </c>
      <c r="L108" s="30"/>
      <c r="M108" s="135" t="s">
        <v>3</v>
      </c>
      <c r="N108" s="136" t="s">
        <v>42</v>
      </c>
      <c r="O108" s="137">
        <v>0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39" t="s">
        <v>135</v>
      </c>
      <c r="AT108" s="139" t="s">
        <v>130</v>
      </c>
      <c r="AU108" s="139" t="s">
        <v>77</v>
      </c>
      <c r="AY108" s="17" t="s">
        <v>129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135</v>
      </c>
      <c r="BK108" s="140">
        <f>ROUND(I108*H108,2)</f>
        <v>0</v>
      </c>
      <c r="BL108" s="17" t="s">
        <v>135</v>
      </c>
      <c r="BM108" s="139" t="s">
        <v>181</v>
      </c>
    </row>
    <row r="109" spans="1:65" s="2" customFormat="1" ht="58.5">
      <c r="A109" s="29"/>
      <c r="B109" s="30"/>
      <c r="C109" s="29"/>
      <c r="D109" s="141" t="s">
        <v>136</v>
      </c>
      <c r="E109" s="29"/>
      <c r="F109" s="142" t="s">
        <v>326</v>
      </c>
      <c r="G109" s="29"/>
      <c r="H109" s="29"/>
      <c r="I109" s="29"/>
      <c r="J109" s="29"/>
      <c r="K109" s="29"/>
      <c r="L109" s="30"/>
      <c r="M109" s="143"/>
      <c r="N109" s="144"/>
      <c r="O109" s="51"/>
      <c r="P109" s="51"/>
      <c r="Q109" s="51"/>
      <c r="R109" s="51"/>
      <c r="S109" s="51"/>
      <c r="T109" s="52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136</v>
      </c>
      <c r="AU109" s="17" t="s">
        <v>77</v>
      </c>
    </row>
    <row r="110" spans="1:65" s="12" customFormat="1">
      <c r="B110" s="145"/>
      <c r="D110" s="141" t="s">
        <v>138</v>
      </c>
      <c r="E110" s="146" t="s">
        <v>3</v>
      </c>
      <c r="F110" s="147" t="s">
        <v>327</v>
      </c>
      <c r="H110" s="148">
        <v>41.4</v>
      </c>
      <c r="L110" s="145"/>
      <c r="M110" s="149"/>
      <c r="N110" s="150"/>
      <c r="O110" s="150"/>
      <c r="P110" s="150"/>
      <c r="Q110" s="150"/>
      <c r="R110" s="150"/>
      <c r="S110" s="150"/>
      <c r="T110" s="151"/>
      <c r="AT110" s="146" t="s">
        <v>138</v>
      </c>
      <c r="AU110" s="146" t="s">
        <v>77</v>
      </c>
      <c r="AV110" s="12" t="s">
        <v>79</v>
      </c>
      <c r="AW110" s="12" t="s">
        <v>31</v>
      </c>
      <c r="AX110" s="12" t="s">
        <v>69</v>
      </c>
      <c r="AY110" s="146" t="s">
        <v>129</v>
      </c>
    </row>
    <row r="111" spans="1:65" s="13" customFormat="1">
      <c r="B111" s="152"/>
      <c r="D111" s="141" t="s">
        <v>138</v>
      </c>
      <c r="E111" s="153" t="s">
        <v>3</v>
      </c>
      <c r="F111" s="154" t="s">
        <v>140</v>
      </c>
      <c r="H111" s="155">
        <v>41.4</v>
      </c>
      <c r="L111" s="152"/>
      <c r="M111" s="156"/>
      <c r="N111" s="157"/>
      <c r="O111" s="157"/>
      <c r="P111" s="157"/>
      <c r="Q111" s="157"/>
      <c r="R111" s="157"/>
      <c r="S111" s="157"/>
      <c r="T111" s="158"/>
      <c r="AT111" s="153" t="s">
        <v>138</v>
      </c>
      <c r="AU111" s="153" t="s">
        <v>77</v>
      </c>
      <c r="AV111" s="13" t="s">
        <v>135</v>
      </c>
      <c r="AW111" s="13" t="s">
        <v>31</v>
      </c>
      <c r="AX111" s="13" t="s">
        <v>77</v>
      </c>
      <c r="AY111" s="153" t="s">
        <v>129</v>
      </c>
    </row>
    <row r="112" spans="1:65" s="2" customFormat="1" ht="16.5" customHeight="1">
      <c r="A112" s="29"/>
      <c r="B112" s="128"/>
      <c r="C112" s="129" t="s">
        <v>159</v>
      </c>
      <c r="D112" s="129" t="s">
        <v>130</v>
      </c>
      <c r="E112" s="130" t="s">
        <v>328</v>
      </c>
      <c r="F112" s="131" t="s">
        <v>329</v>
      </c>
      <c r="G112" s="132" t="s">
        <v>220</v>
      </c>
      <c r="H112" s="133">
        <v>41.4</v>
      </c>
      <c r="I112" s="134">
        <v>0</v>
      </c>
      <c r="J112" s="134">
        <f>ROUND(I112*H112,2)</f>
        <v>0</v>
      </c>
      <c r="K112" s="131" t="s">
        <v>134</v>
      </c>
      <c r="L112" s="30"/>
      <c r="M112" s="135" t="s">
        <v>3</v>
      </c>
      <c r="N112" s="136" t="s">
        <v>42</v>
      </c>
      <c r="O112" s="137">
        <v>0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39" t="s">
        <v>135</v>
      </c>
      <c r="AT112" s="139" t="s">
        <v>130</v>
      </c>
      <c r="AU112" s="139" t="s">
        <v>77</v>
      </c>
      <c r="AY112" s="17" t="s">
        <v>129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135</v>
      </c>
      <c r="BK112" s="140">
        <f>ROUND(I112*H112,2)</f>
        <v>0</v>
      </c>
      <c r="BL112" s="17" t="s">
        <v>135</v>
      </c>
      <c r="BM112" s="139" t="s">
        <v>187</v>
      </c>
    </row>
    <row r="113" spans="1:51" s="2" customFormat="1" ht="68.25">
      <c r="A113" s="29"/>
      <c r="B113" s="30"/>
      <c r="C113" s="29"/>
      <c r="D113" s="141" t="s">
        <v>136</v>
      </c>
      <c r="E113" s="29"/>
      <c r="F113" s="142" t="s">
        <v>330</v>
      </c>
      <c r="G113" s="29"/>
      <c r="H113" s="29"/>
      <c r="I113" s="29"/>
      <c r="J113" s="29"/>
      <c r="K113" s="29"/>
      <c r="L113" s="30"/>
      <c r="M113" s="143"/>
      <c r="N113" s="144"/>
      <c r="O113" s="51"/>
      <c r="P113" s="51"/>
      <c r="Q113" s="51"/>
      <c r="R113" s="51"/>
      <c r="S113" s="51"/>
      <c r="T113" s="52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136</v>
      </c>
      <c r="AU113" s="17" t="s">
        <v>77</v>
      </c>
    </row>
    <row r="114" spans="1:51" s="12" customFormat="1">
      <c r="B114" s="145"/>
      <c r="D114" s="141" t="s">
        <v>138</v>
      </c>
      <c r="E114" s="146" t="s">
        <v>3</v>
      </c>
      <c r="F114" s="147" t="s">
        <v>327</v>
      </c>
      <c r="H114" s="148">
        <v>41.4</v>
      </c>
      <c r="L114" s="145"/>
      <c r="M114" s="149"/>
      <c r="N114" s="150"/>
      <c r="O114" s="150"/>
      <c r="P114" s="150"/>
      <c r="Q114" s="150"/>
      <c r="R114" s="150"/>
      <c r="S114" s="150"/>
      <c r="T114" s="151"/>
      <c r="AT114" s="146" t="s">
        <v>138</v>
      </c>
      <c r="AU114" s="146" t="s">
        <v>77</v>
      </c>
      <c r="AV114" s="12" t="s">
        <v>79</v>
      </c>
      <c r="AW114" s="12" t="s">
        <v>31</v>
      </c>
      <c r="AX114" s="12" t="s">
        <v>69</v>
      </c>
      <c r="AY114" s="146" t="s">
        <v>129</v>
      </c>
    </row>
    <row r="115" spans="1:51" s="13" customFormat="1">
      <c r="B115" s="152"/>
      <c r="D115" s="141" t="s">
        <v>138</v>
      </c>
      <c r="E115" s="153" t="s">
        <v>3</v>
      </c>
      <c r="F115" s="154" t="s">
        <v>140</v>
      </c>
      <c r="H115" s="155">
        <v>41.4</v>
      </c>
      <c r="L115" s="152"/>
      <c r="M115" s="165"/>
      <c r="N115" s="166"/>
      <c r="O115" s="166"/>
      <c r="P115" s="166"/>
      <c r="Q115" s="166"/>
      <c r="R115" s="166"/>
      <c r="S115" s="166"/>
      <c r="T115" s="167"/>
      <c r="AT115" s="153" t="s">
        <v>138</v>
      </c>
      <c r="AU115" s="153" t="s">
        <v>77</v>
      </c>
      <c r="AV115" s="13" t="s">
        <v>135</v>
      </c>
      <c r="AW115" s="13" t="s">
        <v>31</v>
      </c>
      <c r="AX115" s="13" t="s">
        <v>77</v>
      </c>
      <c r="AY115" s="153" t="s">
        <v>129</v>
      </c>
    </row>
    <row r="116" spans="1:51" s="2" customFormat="1" ht="6.95" customHeight="1">
      <c r="A116" s="2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30"/>
      <c r="M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</sheetData>
  <autoFilter ref="C80:K11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6"/>
  <sheetViews>
    <sheetView showGridLines="0" workbookViewId="0">
      <selection activeCell="I142" sqref="I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55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89" t="str">
        <f>'Rekapitulace stavby'!K6</f>
        <v>Rekonstrukce železniční zastávky Skrbeň</v>
      </c>
      <c r="F7" s="290"/>
      <c r="G7" s="290"/>
      <c r="H7" s="290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9" t="s">
        <v>331</v>
      </c>
      <c r="F9" s="288"/>
      <c r="G9" s="288"/>
      <c r="H9" s="288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ROUND(J85,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ROUND((SUM(BE85:BE165)),  2)</f>
        <v>0</v>
      </c>
      <c r="G33" s="29"/>
      <c r="H33" s="29"/>
      <c r="I33" s="94">
        <v>0.21</v>
      </c>
      <c r="J33" s="93">
        <f>ROUND(((SUM(BE85:BE165))*I33),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ROUND((SUM(BF85:BF165)),  2)</f>
        <v>0</v>
      </c>
      <c r="G34" s="29"/>
      <c r="H34" s="29"/>
      <c r="I34" s="94">
        <v>0.15</v>
      </c>
      <c r="J34" s="93">
        <f>ROUND(((SUM(BF85:BF165))*I34),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ROUND((SUM(BG85:BG165)),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ROUND((SUM(BH85:BH165)),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ROUND((SUM(BI85:BI165)),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9" t="str">
        <f>E7</f>
        <v>Rekonstrukce železniční zastávky Skrbeň</v>
      </c>
      <c r="F48" s="290"/>
      <c r="G48" s="290"/>
      <c r="H48" s="290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79" t="str">
        <f>E9</f>
        <v>SO 02 - Železniční spodek</v>
      </c>
      <c r="F50" s="288"/>
      <c r="G50" s="288"/>
      <c r="H50" s="288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J85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J86</f>
        <v>0</v>
      </c>
      <c r="L60" s="104"/>
    </row>
    <row r="61" spans="1:47" s="9" customFormat="1" ht="24.95" customHeight="1">
      <c r="B61" s="104"/>
      <c r="D61" s="105" t="s">
        <v>332</v>
      </c>
      <c r="E61" s="106"/>
      <c r="F61" s="106"/>
      <c r="G61" s="106"/>
      <c r="H61" s="106"/>
      <c r="I61" s="106"/>
      <c r="J61" s="107">
        <f>J103</f>
        <v>0</v>
      </c>
      <c r="L61" s="104"/>
    </row>
    <row r="62" spans="1:47" s="9" customFormat="1" ht="24.95" customHeight="1">
      <c r="B62" s="104"/>
      <c r="D62" s="105" t="s">
        <v>296</v>
      </c>
      <c r="E62" s="106"/>
      <c r="F62" s="106"/>
      <c r="G62" s="106"/>
      <c r="H62" s="106"/>
      <c r="I62" s="106"/>
      <c r="J62" s="107">
        <f>J112</f>
        <v>0</v>
      </c>
      <c r="L62" s="104"/>
    </row>
    <row r="63" spans="1:47" s="9" customFormat="1" ht="24.95" customHeight="1">
      <c r="B63" s="104"/>
      <c r="D63" s="105" t="s">
        <v>333</v>
      </c>
      <c r="E63" s="106"/>
      <c r="F63" s="106"/>
      <c r="G63" s="106"/>
      <c r="H63" s="106"/>
      <c r="I63" s="106"/>
      <c r="J63" s="107">
        <f>J121</f>
        <v>0</v>
      </c>
      <c r="L63" s="104"/>
    </row>
    <row r="64" spans="1:47" s="9" customFormat="1" ht="24.95" customHeight="1">
      <c r="B64" s="104"/>
      <c r="D64" s="105" t="s">
        <v>297</v>
      </c>
      <c r="E64" s="106"/>
      <c r="F64" s="106"/>
      <c r="G64" s="106"/>
      <c r="H64" s="106"/>
      <c r="I64" s="106"/>
      <c r="J64" s="107">
        <f>J152</f>
        <v>0</v>
      </c>
      <c r="L64" s="104"/>
    </row>
    <row r="65" spans="1:31" s="9" customFormat="1" ht="24.95" customHeight="1">
      <c r="B65" s="104"/>
      <c r="D65" s="105" t="s">
        <v>114</v>
      </c>
      <c r="E65" s="106"/>
      <c r="F65" s="106"/>
      <c r="G65" s="106"/>
      <c r="H65" s="106"/>
      <c r="I65" s="106"/>
      <c r="J65" s="107">
        <f>J157</f>
        <v>0</v>
      </c>
      <c r="L65" s="104"/>
    </row>
    <row r="66" spans="1:31" s="2" customFormat="1" ht="21.75" customHeight="1">
      <c r="A66" s="29"/>
      <c r="B66" s="30"/>
      <c r="C66" s="29"/>
      <c r="D66" s="29"/>
      <c r="E66" s="29"/>
      <c r="F66" s="29"/>
      <c r="G66" s="29"/>
      <c r="H66" s="29"/>
      <c r="I66" s="29"/>
      <c r="J66" s="29"/>
      <c r="K66" s="29"/>
      <c r="L66" s="88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31" s="2" customFormat="1" ht="6.95" customHeight="1">
      <c r="A67" s="2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88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71" spans="1:31" s="2" customFormat="1" ht="6.95" customHeight="1">
      <c r="A71" s="29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24.95" customHeight="1">
      <c r="A72" s="29"/>
      <c r="B72" s="30"/>
      <c r="C72" s="21" t="s">
        <v>115</v>
      </c>
      <c r="D72" s="29"/>
      <c r="E72" s="29"/>
      <c r="F72" s="29"/>
      <c r="G72" s="29"/>
      <c r="H72" s="29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6.95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6" t="s">
        <v>15</v>
      </c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6.5" customHeight="1">
      <c r="A75" s="29"/>
      <c r="B75" s="30"/>
      <c r="C75" s="29"/>
      <c r="D75" s="29"/>
      <c r="E75" s="289" t="str">
        <f>E7</f>
        <v>Rekonstrukce železniční zastávky Skrbeň</v>
      </c>
      <c r="F75" s="290"/>
      <c r="G75" s="290"/>
      <c r="H75" s="290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6" t="s">
        <v>105</v>
      </c>
      <c r="D76" s="29"/>
      <c r="E76" s="29"/>
      <c r="F76" s="29"/>
      <c r="G76" s="29"/>
      <c r="H76" s="29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279" t="str">
        <f>E9</f>
        <v>SO 02 - Železniční spodek</v>
      </c>
      <c r="F77" s="288"/>
      <c r="G77" s="288"/>
      <c r="H77" s="288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2" customHeight="1">
      <c r="A79" s="29"/>
      <c r="B79" s="30"/>
      <c r="C79" s="26" t="s">
        <v>19</v>
      </c>
      <c r="D79" s="29"/>
      <c r="E79" s="29"/>
      <c r="F79" s="24" t="str">
        <f>F12</f>
        <v xml:space="preserve"> </v>
      </c>
      <c r="G79" s="29"/>
      <c r="H79" s="29"/>
      <c r="I79" s="26" t="s">
        <v>21</v>
      </c>
      <c r="J79" s="48" t="str">
        <f>IF(J12="","",J12)</f>
        <v>7. 9. 2023</v>
      </c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2" customHeight="1">
      <c r="A81" s="29"/>
      <c r="B81" s="30"/>
      <c r="C81" s="26" t="s">
        <v>23</v>
      </c>
      <c r="D81" s="29"/>
      <c r="E81" s="29"/>
      <c r="F81" s="24" t="str">
        <f>E15</f>
        <v>Správa železnic, státní organizace</v>
      </c>
      <c r="G81" s="29"/>
      <c r="H81" s="29"/>
      <c r="I81" s="26" t="s">
        <v>29</v>
      </c>
      <c r="J81" s="27" t="str">
        <f>E21</f>
        <v>DRAWINGS s.r.o.</v>
      </c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5.2" customHeight="1">
      <c r="A82" s="29"/>
      <c r="B82" s="30"/>
      <c r="C82" s="26" t="s">
        <v>27</v>
      </c>
      <c r="D82" s="29"/>
      <c r="E82" s="29"/>
      <c r="F82" s="24" t="str">
        <f>IF(E18="","",E18)</f>
        <v xml:space="preserve"> </v>
      </c>
      <c r="G82" s="29"/>
      <c r="H82" s="29"/>
      <c r="I82" s="26" t="s">
        <v>32</v>
      </c>
      <c r="J82" s="27" t="str">
        <f>E24</f>
        <v xml:space="preserve"> </v>
      </c>
      <c r="K82" s="29"/>
      <c r="L82" s="8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0.3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8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10" customFormat="1" ht="29.25" customHeight="1">
      <c r="A84" s="108"/>
      <c r="B84" s="109"/>
      <c r="C84" s="110" t="s">
        <v>116</v>
      </c>
      <c r="D84" s="111" t="s">
        <v>54</v>
      </c>
      <c r="E84" s="111" t="s">
        <v>50</v>
      </c>
      <c r="F84" s="111" t="s">
        <v>51</v>
      </c>
      <c r="G84" s="111" t="s">
        <v>117</v>
      </c>
      <c r="H84" s="111" t="s">
        <v>118</v>
      </c>
      <c r="I84" s="111" t="s">
        <v>119</v>
      </c>
      <c r="J84" s="111" t="s">
        <v>109</v>
      </c>
      <c r="K84" s="112" t="s">
        <v>120</v>
      </c>
      <c r="L84" s="113"/>
      <c r="M84" s="55" t="s">
        <v>3</v>
      </c>
      <c r="N84" s="56" t="s">
        <v>39</v>
      </c>
      <c r="O84" s="56" t="s">
        <v>121</v>
      </c>
      <c r="P84" s="56" t="s">
        <v>122</v>
      </c>
      <c r="Q84" s="56" t="s">
        <v>123</v>
      </c>
      <c r="R84" s="56" t="s">
        <v>124</v>
      </c>
      <c r="S84" s="56" t="s">
        <v>125</v>
      </c>
      <c r="T84" s="57" t="s">
        <v>126</v>
      </c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</row>
    <row r="85" spans="1:65" s="2" customFormat="1" ht="22.9" customHeight="1">
      <c r="A85" s="29"/>
      <c r="B85" s="30"/>
      <c r="C85" s="62" t="s">
        <v>127</v>
      </c>
      <c r="D85" s="29"/>
      <c r="E85" s="29"/>
      <c r="F85" s="29"/>
      <c r="G85" s="29"/>
      <c r="H85" s="29"/>
      <c r="I85" s="29"/>
      <c r="J85" s="114">
        <f>BK85</f>
        <v>0</v>
      </c>
      <c r="K85" s="29"/>
      <c r="L85" s="30"/>
      <c r="M85" s="58"/>
      <c r="N85" s="49"/>
      <c r="O85" s="59"/>
      <c r="P85" s="115">
        <f>P86+P103+P112+P121+P152+P157</f>
        <v>0</v>
      </c>
      <c r="Q85" s="59"/>
      <c r="R85" s="115">
        <f>R86+R103+R112+R121+R152+R157</f>
        <v>0</v>
      </c>
      <c r="S85" s="59"/>
      <c r="T85" s="116">
        <f>T86+T103+T112+T121+T152+T157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68</v>
      </c>
      <c r="AU85" s="17" t="s">
        <v>110</v>
      </c>
      <c r="BK85" s="117">
        <f>BK86+BK103+BK112+BK121+BK152+BK157</f>
        <v>0</v>
      </c>
    </row>
    <row r="86" spans="1:65" s="11" customFormat="1" ht="25.9" customHeight="1">
      <c r="B86" s="118"/>
      <c r="D86" s="119" t="s">
        <v>68</v>
      </c>
      <c r="E86" s="120" t="s">
        <v>77</v>
      </c>
      <c r="F86" s="120" t="s">
        <v>128</v>
      </c>
      <c r="J86" s="121">
        <f>BK86</f>
        <v>0</v>
      </c>
      <c r="L86" s="118"/>
      <c r="M86" s="122"/>
      <c r="N86" s="123"/>
      <c r="O86" s="123"/>
      <c r="P86" s="124">
        <f>SUM(P87:P102)</f>
        <v>0</v>
      </c>
      <c r="Q86" s="123"/>
      <c r="R86" s="124">
        <f>SUM(R87:R102)</f>
        <v>0</v>
      </c>
      <c r="S86" s="123"/>
      <c r="T86" s="125">
        <f>SUM(T87:T102)</f>
        <v>0</v>
      </c>
      <c r="AR86" s="119" t="s">
        <v>77</v>
      </c>
      <c r="AT86" s="126" t="s">
        <v>68</v>
      </c>
      <c r="AU86" s="126" t="s">
        <v>69</v>
      </c>
      <c r="AY86" s="119" t="s">
        <v>129</v>
      </c>
      <c r="BK86" s="127">
        <f>SUM(BK87:BK102)</f>
        <v>0</v>
      </c>
    </row>
    <row r="87" spans="1:65" s="2" customFormat="1" ht="16.5" customHeight="1">
      <c r="A87" s="29"/>
      <c r="B87" s="128"/>
      <c r="C87" s="129" t="s">
        <v>77</v>
      </c>
      <c r="D87" s="129" t="s">
        <v>130</v>
      </c>
      <c r="E87" s="130" t="s">
        <v>334</v>
      </c>
      <c r="F87" s="131" t="s">
        <v>335</v>
      </c>
      <c r="G87" s="132" t="s">
        <v>133</v>
      </c>
      <c r="H87" s="133">
        <v>230.108</v>
      </c>
      <c r="I87" s="134">
        <v>0</v>
      </c>
      <c r="J87" s="134">
        <f>ROUND(I87*H87,2)</f>
        <v>0</v>
      </c>
      <c r="K87" s="131" t="s">
        <v>134</v>
      </c>
      <c r="L87" s="30"/>
      <c r="M87" s="135" t="s">
        <v>3</v>
      </c>
      <c r="N87" s="136" t="s">
        <v>42</v>
      </c>
      <c r="O87" s="137">
        <v>0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39" t="s">
        <v>135</v>
      </c>
      <c r="AT87" s="139" t="s">
        <v>130</v>
      </c>
      <c r="AU87" s="139" t="s">
        <v>77</v>
      </c>
      <c r="AY87" s="17" t="s">
        <v>129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7" t="s">
        <v>135</v>
      </c>
      <c r="BK87" s="140">
        <f>ROUND(I87*H87,2)</f>
        <v>0</v>
      </c>
      <c r="BL87" s="17" t="s">
        <v>135</v>
      </c>
      <c r="BM87" s="139" t="s">
        <v>79</v>
      </c>
    </row>
    <row r="88" spans="1:65" s="2" customFormat="1" ht="214.5">
      <c r="A88" s="29"/>
      <c r="B88" s="30"/>
      <c r="C88" s="29"/>
      <c r="D88" s="141" t="s">
        <v>136</v>
      </c>
      <c r="E88" s="29"/>
      <c r="F88" s="142" t="s">
        <v>336</v>
      </c>
      <c r="G88" s="29"/>
      <c r="H88" s="29"/>
      <c r="I88" s="29"/>
      <c r="J88" s="29"/>
      <c r="K88" s="29"/>
      <c r="L88" s="30"/>
      <c r="M88" s="143"/>
      <c r="N88" s="144"/>
      <c r="O88" s="51"/>
      <c r="P88" s="51"/>
      <c r="Q88" s="51"/>
      <c r="R88" s="51"/>
      <c r="S88" s="51"/>
      <c r="T88" s="52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7" t="s">
        <v>136</v>
      </c>
      <c r="AU88" s="17" t="s">
        <v>77</v>
      </c>
    </row>
    <row r="89" spans="1:65" s="12" customFormat="1">
      <c r="B89" s="145"/>
      <c r="D89" s="141" t="s">
        <v>138</v>
      </c>
      <c r="E89" s="146" t="s">
        <v>3</v>
      </c>
      <c r="F89" s="147" t="s">
        <v>337</v>
      </c>
      <c r="H89" s="148">
        <v>230.108</v>
      </c>
      <c r="L89" s="145"/>
      <c r="M89" s="149"/>
      <c r="N89" s="150"/>
      <c r="O89" s="150"/>
      <c r="P89" s="150"/>
      <c r="Q89" s="150"/>
      <c r="R89" s="150"/>
      <c r="S89" s="150"/>
      <c r="T89" s="151"/>
      <c r="AT89" s="146" t="s">
        <v>138</v>
      </c>
      <c r="AU89" s="146" t="s">
        <v>77</v>
      </c>
      <c r="AV89" s="12" t="s">
        <v>79</v>
      </c>
      <c r="AW89" s="12" t="s">
        <v>31</v>
      </c>
      <c r="AX89" s="12" t="s">
        <v>69</v>
      </c>
      <c r="AY89" s="146" t="s">
        <v>129</v>
      </c>
    </row>
    <row r="90" spans="1:65" s="13" customFormat="1">
      <c r="B90" s="152"/>
      <c r="D90" s="141" t="s">
        <v>138</v>
      </c>
      <c r="E90" s="153" t="s">
        <v>3</v>
      </c>
      <c r="F90" s="154" t="s">
        <v>140</v>
      </c>
      <c r="H90" s="155">
        <v>230.108</v>
      </c>
      <c r="L90" s="152"/>
      <c r="M90" s="156"/>
      <c r="N90" s="157"/>
      <c r="O90" s="157"/>
      <c r="P90" s="157"/>
      <c r="Q90" s="157"/>
      <c r="R90" s="157"/>
      <c r="S90" s="157"/>
      <c r="T90" s="158"/>
      <c r="AT90" s="153" t="s">
        <v>138</v>
      </c>
      <c r="AU90" s="153" t="s">
        <v>77</v>
      </c>
      <c r="AV90" s="13" t="s">
        <v>135</v>
      </c>
      <c r="AW90" s="13" t="s">
        <v>31</v>
      </c>
      <c r="AX90" s="13" t="s">
        <v>77</v>
      </c>
      <c r="AY90" s="153" t="s">
        <v>129</v>
      </c>
    </row>
    <row r="91" spans="1:65" s="2" customFormat="1" ht="16.5" customHeight="1">
      <c r="A91" s="29"/>
      <c r="B91" s="128"/>
      <c r="C91" s="129" t="s">
        <v>79</v>
      </c>
      <c r="D91" s="129" t="s">
        <v>130</v>
      </c>
      <c r="E91" s="130" t="s">
        <v>338</v>
      </c>
      <c r="F91" s="131" t="s">
        <v>339</v>
      </c>
      <c r="G91" s="132" t="s">
        <v>133</v>
      </c>
      <c r="H91" s="133">
        <v>76.775000000000006</v>
      </c>
      <c r="I91" s="134">
        <v>0</v>
      </c>
      <c r="J91" s="134">
        <f>ROUND(I91*H91,2)</f>
        <v>0</v>
      </c>
      <c r="K91" s="131" t="s">
        <v>134</v>
      </c>
      <c r="L91" s="30"/>
      <c r="M91" s="135" t="s">
        <v>3</v>
      </c>
      <c r="N91" s="136" t="s">
        <v>42</v>
      </c>
      <c r="O91" s="137">
        <v>0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39" t="s">
        <v>135</v>
      </c>
      <c r="AT91" s="139" t="s">
        <v>130</v>
      </c>
      <c r="AU91" s="139" t="s">
        <v>77</v>
      </c>
      <c r="AY91" s="17" t="s">
        <v>129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135</v>
      </c>
      <c r="BK91" s="140">
        <f>ROUND(I91*H91,2)</f>
        <v>0</v>
      </c>
      <c r="BL91" s="17" t="s">
        <v>135</v>
      </c>
      <c r="BM91" s="139" t="s">
        <v>135</v>
      </c>
    </row>
    <row r="92" spans="1:65" s="2" customFormat="1" ht="214.5">
      <c r="A92" s="29"/>
      <c r="B92" s="30"/>
      <c r="C92" s="29"/>
      <c r="D92" s="141" t="s">
        <v>136</v>
      </c>
      <c r="E92" s="29"/>
      <c r="F92" s="142" t="s">
        <v>340</v>
      </c>
      <c r="G92" s="29"/>
      <c r="H92" s="29"/>
      <c r="I92" s="29"/>
      <c r="J92" s="29"/>
      <c r="K92" s="29"/>
      <c r="L92" s="30"/>
      <c r="M92" s="143"/>
      <c r="N92" s="144"/>
      <c r="O92" s="51"/>
      <c r="P92" s="51"/>
      <c r="Q92" s="51"/>
      <c r="R92" s="51"/>
      <c r="S92" s="51"/>
      <c r="T92" s="52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T92" s="17" t="s">
        <v>136</v>
      </c>
      <c r="AU92" s="17" t="s">
        <v>77</v>
      </c>
    </row>
    <row r="93" spans="1:65" s="12" customFormat="1" ht="22.5">
      <c r="B93" s="145"/>
      <c r="D93" s="141" t="s">
        <v>138</v>
      </c>
      <c r="E93" s="146" t="s">
        <v>3</v>
      </c>
      <c r="F93" s="147" t="s">
        <v>341</v>
      </c>
      <c r="H93" s="148">
        <v>76.775000000000006</v>
      </c>
      <c r="L93" s="145"/>
      <c r="M93" s="149"/>
      <c r="N93" s="150"/>
      <c r="O93" s="150"/>
      <c r="P93" s="150"/>
      <c r="Q93" s="150"/>
      <c r="R93" s="150"/>
      <c r="S93" s="150"/>
      <c r="T93" s="151"/>
      <c r="AT93" s="146" t="s">
        <v>138</v>
      </c>
      <c r="AU93" s="146" t="s">
        <v>77</v>
      </c>
      <c r="AV93" s="12" t="s">
        <v>79</v>
      </c>
      <c r="AW93" s="12" t="s">
        <v>31</v>
      </c>
      <c r="AX93" s="12" t="s">
        <v>69</v>
      </c>
      <c r="AY93" s="146" t="s">
        <v>129</v>
      </c>
    </row>
    <row r="94" spans="1:65" s="13" customFormat="1">
      <c r="B94" s="152"/>
      <c r="D94" s="141" t="s">
        <v>138</v>
      </c>
      <c r="E94" s="153" t="s">
        <v>3</v>
      </c>
      <c r="F94" s="154" t="s">
        <v>140</v>
      </c>
      <c r="H94" s="155">
        <v>76.775000000000006</v>
      </c>
      <c r="L94" s="152"/>
      <c r="M94" s="156"/>
      <c r="N94" s="157"/>
      <c r="O94" s="157"/>
      <c r="P94" s="157"/>
      <c r="Q94" s="157"/>
      <c r="R94" s="157"/>
      <c r="S94" s="157"/>
      <c r="T94" s="158"/>
      <c r="AT94" s="153" t="s">
        <v>138</v>
      </c>
      <c r="AU94" s="153" t="s">
        <v>77</v>
      </c>
      <c r="AV94" s="13" t="s">
        <v>135</v>
      </c>
      <c r="AW94" s="13" t="s">
        <v>31</v>
      </c>
      <c r="AX94" s="13" t="s">
        <v>77</v>
      </c>
      <c r="AY94" s="153" t="s">
        <v>129</v>
      </c>
    </row>
    <row r="95" spans="1:65" s="2" customFormat="1" ht="16.5" customHeight="1">
      <c r="A95" s="29"/>
      <c r="B95" s="128"/>
      <c r="C95" s="129" t="s">
        <v>147</v>
      </c>
      <c r="D95" s="129" t="s">
        <v>130</v>
      </c>
      <c r="E95" s="130" t="s">
        <v>342</v>
      </c>
      <c r="F95" s="131" t="s">
        <v>343</v>
      </c>
      <c r="G95" s="132" t="s">
        <v>133</v>
      </c>
      <c r="H95" s="133">
        <v>33.344999999999999</v>
      </c>
      <c r="I95" s="134">
        <v>0</v>
      </c>
      <c r="J95" s="134">
        <f>ROUND(I95*H95,2)</f>
        <v>0</v>
      </c>
      <c r="K95" s="131" t="s">
        <v>134</v>
      </c>
      <c r="L95" s="30"/>
      <c r="M95" s="135" t="s">
        <v>3</v>
      </c>
      <c r="N95" s="136" t="s">
        <v>42</v>
      </c>
      <c r="O95" s="137">
        <v>0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39" t="s">
        <v>135</v>
      </c>
      <c r="AT95" s="139" t="s">
        <v>130</v>
      </c>
      <c r="AU95" s="139" t="s">
        <v>77</v>
      </c>
      <c r="AY95" s="17" t="s">
        <v>129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135</v>
      </c>
      <c r="BK95" s="140">
        <f>ROUND(I95*H95,2)</f>
        <v>0</v>
      </c>
      <c r="BL95" s="17" t="s">
        <v>135</v>
      </c>
      <c r="BM95" s="139" t="s">
        <v>150</v>
      </c>
    </row>
    <row r="96" spans="1:65" s="2" customFormat="1" ht="214.5">
      <c r="A96" s="29"/>
      <c r="B96" s="30"/>
      <c r="C96" s="29"/>
      <c r="D96" s="141" t="s">
        <v>136</v>
      </c>
      <c r="E96" s="29"/>
      <c r="F96" s="142" t="s">
        <v>340</v>
      </c>
      <c r="G96" s="29"/>
      <c r="H96" s="29"/>
      <c r="I96" s="29"/>
      <c r="J96" s="29"/>
      <c r="K96" s="29"/>
      <c r="L96" s="30"/>
      <c r="M96" s="143"/>
      <c r="N96" s="144"/>
      <c r="O96" s="51"/>
      <c r="P96" s="51"/>
      <c r="Q96" s="51"/>
      <c r="R96" s="51"/>
      <c r="S96" s="51"/>
      <c r="T96" s="52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7" t="s">
        <v>136</v>
      </c>
      <c r="AU96" s="17" t="s">
        <v>77</v>
      </c>
    </row>
    <row r="97" spans="1:65" s="12" customFormat="1" ht="22.5">
      <c r="B97" s="145"/>
      <c r="D97" s="141" t="s">
        <v>138</v>
      </c>
      <c r="E97" s="146" t="s">
        <v>3</v>
      </c>
      <c r="F97" s="147" t="s">
        <v>344</v>
      </c>
      <c r="H97" s="148">
        <v>33.344999999999999</v>
      </c>
      <c r="L97" s="145"/>
      <c r="M97" s="149"/>
      <c r="N97" s="150"/>
      <c r="O97" s="150"/>
      <c r="P97" s="150"/>
      <c r="Q97" s="150"/>
      <c r="R97" s="150"/>
      <c r="S97" s="150"/>
      <c r="T97" s="151"/>
      <c r="AT97" s="146" t="s">
        <v>138</v>
      </c>
      <c r="AU97" s="146" t="s">
        <v>77</v>
      </c>
      <c r="AV97" s="12" t="s">
        <v>79</v>
      </c>
      <c r="AW97" s="12" t="s">
        <v>31</v>
      </c>
      <c r="AX97" s="12" t="s">
        <v>69</v>
      </c>
      <c r="AY97" s="146" t="s">
        <v>129</v>
      </c>
    </row>
    <row r="98" spans="1:65" s="13" customFormat="1">
      <c r="B98" s="152"/>
      <c r="D98" s="141" t="s">
        <v>138</v>
      </c>
      <c r="E98" s="153" t="s">
        <v>3</v>
      </c>
      <c r="F98" s="154" t="s">
        <v>140</v>
      </c>
      <c r="H98" s="155">
        <v>33.344999999999999</v>
      </c>
      <c r="L98" s="152"/>
      <c r="M98" s="156"/>
      <c r="N98" s="157"/>
      <c r="O98" s="157"/>
      <c r="P98" s="157"/>
      <c r="Q98" s="157"/>
      <c r="R98" s="157"/>
      <c r="S98" s="157"/>
      <c r="T98" s="158"/>
      <c r="AT98" s="153" t="s">
        <v>138</v>
      </c>
      <c r="AU98" s="153" t="s">
        <v>77</v>
      </c>
      <c r="AV98" s="13" t="s">
        <v>135</v>
      </c>
      <c r="AW98" s="13" t="s">
        <v>31</v>
      </c>
      <c r="AX98" s="13" t="s">
        <v>77</v>
      </c>
      <c r="AY98" s="153" t="s">
        <v>129</v>
      </c>
    </row>
    <row r="99" spans="1:65" s="2" customFormat="1" ht="16.5" customHeight="1">
      <c r="A99" s="29"/>
      <c r="B99" s="128"/>
      <c r="C99" s="129" t="s">
        <v>135</v>
      </c>
      <c r="D99" s="129" t="s">
        <v>130</v>
      </c>
      <c r="E99" s="130" t="s">
        <v>345</v>
      </c>
      <c r="F99" s="131" t="s">
        <v>346</v>
      </c>
      <c r="G99" s="132" t="s">
        <v>220</v>
      </c>
      <c r="H99" s="133">
        <v>432</v>
      </c>
      <c r="I99" s="134">
        <v>0</v>
      </c>
      <c r="J99" s="134">
        <f>ROUND(I99*H99,2)</f>
        <v>0</v>
      </c>
      <c r="K99" s="131" t="s">
        <v>134</v>
      </c>
      <c r="L99" s="30"/>
      <c r="M99" s="135" t="s">
        <v>3</v>
      </c>
      <c r="N99" s="136" t="s">
        <v>42</v>
      </c>
      <c r="O99" s="137">
        <v>0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39" t="s">
        <v>135</v>
      </c>
      <c r="AT99" s="139" t="s">
        <v>130</v>
      </c>
      <c r="AU99" s="139" t="s">
        <v>77</v>
      </c>
      <c r="AY99" s="17" t="s">
        <v>129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135</v>
      </c>
      <c r="BK99" s="140">
        <f>ROUND(I99*H99,2)</f>
        <v>0</v>
      </c>
      <c r="BL99" s="17" t="s">
        <v>135</v>
      </c>
      <c r="BM99" s="139" t="s">
        <v>155</v>
      </c>
    </row>
    <row r="100" spans="1:65" s="2" customFormat="1" ht="19.5">
      <c r="A100" s="29"/>
      <c r="B100" s="30"/>
      <c r="C100" s="29"/>
      <c r="D100" s="141" t="s">
        <v>136</v>
      </c>
      <c r="E100" s="29"/>
      <c r="F100" s="142" t="s">
        <v>347</v>
      </c>
      <c r="G100" s="29"/>
      <c r="H100" s="29"/>
      <c r="I100" s="29"/>
      <c r="J100" s="29"/>
      <c r="K100" s="29"/>
      <c r="L100" s="30"/>
      <c r="M100" s="143"/>
      <c r="N100" s="144"/>
      <c r="O100" s="51"/>
      <c r="P100" s="51"/>
      <c r="Q100" s="51"/>
      <c r="R100" s="51"/>
      <c r="S100" s="51"/>
      <c r="T100" s="52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136</v>
      </c>
      <c r="AU100" s="17" t="s">
        <v>77</v>
      </c>
    </row>
    <row r="101" spans="1:65" s="12" customFormat="1">
      <c r="B101" s="145"/>
      <c r="D101" s="141" t="s">
        <v>138</v>
      </c>
      <c r="E101" s="146" t="s">
        <v>3</v>
      </c>
      <c r="F101" s="147" t="s">
        <v>348</v>
      </c>
      <c r="H101" s="148">
        <v>432</v>
      </c>
      <c r="L101" s="145"/>
      <c r="M101" s="149"/>
      <c r="N101" s="150"/>
      <c r="O101" s="150"/>
      <c r="P101" s="150"/>
      <c r="Q101" s="150"/>
      <c r="R101" s="150"/>
      <c r="S101" s="150"/>
      <c r="T101" s="151"/>
      <c r="AT101" s="146" t="s">
        <v>138</v>
      </c>
      <c r="AU101" s="146" t="s">
        <v>77</v>
      </c>
      <c r="AV101" s="12" t="s">
        <v>79</v>
      </c>
      <c r="AW101" s="12" t="s">
        <v>31</v>
      </c>
      <c r="AX101" s="12" t="s">
        <v>69</v>
      </c>
      <c r="AY101" s="146" t="s">
        <v>129</v>
      </c>
    </row>
    <row r="102" spans="1:65" s="13" customFormat="1">
      <c r="B102" s="152"/>
      <c r="D102" s="141" t="s">
        <v>138</v>
      </c>
      <c r="E102" s="153" t="s">
        <v>3</v>
      </c>
      <c r="F102" s="154" t="s">
        <v>140</v>
      </c>
      <c r="H102" s="155">
        <v>432</v>
      </c>
      <c r="L102" s="152"/>
      <c r="M102" s="156"/>
      <c r="N102" s="157"/>
      <c r="O102" s="157"/>
      <c r="P102" s="157"/>
      <c r="Q102" s="157"/>
      <c r="R102" s="157"/>
      <c r="S102" s="157"/>
      <c r="T102" s="158"/>
      <c r="AT102" s="153" t="s">
        <v>138</v>
      </c>
      <c r="AU102" s="153" t="s">
        <v>77</v>
      </c>
      <c r="AV102" s="13" t="s">
        <v>135</v>
      </c>
      <c r="AW102" s="13" t="s">
        <v>31</v>
      </c>
      <c r="AX102" s="13" t="s">
        <v>77</v>
      </c>
      <c r="AY102" s="153" t="s">
        <v>129</v>
      </c>
    </row>
    <row r="103" spans="1:65" s="11" customFormat="1" ht="25.9" customHeight="1">
      <c r="B103" s="118"/>
      <c r="D103" s="119" t="s">
        <v>68</v>
      </c>
      <c r="E103" s="120" t="s">
        <v>79</v>
      </c>
      <c r="F103" s="120" t="s">
        <v>349</v>
      </c>
      <c r="J103" s="121">
        <f>BK103</f>
        <v>0</v>
      </c>
      <c r="L103" s="118"/>
      <c r="M103" s="122"/>
      <c r="N103" s="123"/>
      <c r="O103" s="123"/>
      <c r="P103" s="124">
        <f>SUM(P104:P111)</f>
        <v>0</v>
      </c>
      <c r="Q103" s="123"/>
      <c r="R103" s="124">
        <f>SUM(R104:R111)</f>
        <v>0</v>
      </c>
      <c r="S103" s="123"/>
      <c r="T103" s="125">
        <f>SUM(T104:T111)</f>
        <v>0</v>
      </c>
      <c r="AR103" s="119" t="s">
        <v>77</v>
      </c>
      <c r="AT103" s="126" t="s">
        <v>68</v>
      </c>
      <c r="AU103" s="126" t="s">
        <v>69</v>
      </c>
      <c r="AY103" s="119" t="s">
        <v>129</v>
      </c>
      <c r="BK103" s="127">
        <f>SUM(BK104:BK111)</f>
        <v>0</v>
      </c>
    </row>
    <row r="104" spans="1:65" s="2" customFormat="1" ht="16.5" customHeight="1">
      <c r="A104" s="29"/>
      <c r="B104" s="128"/>
      <c r="C104" s="129" t="s">
        <v>141</v>
      </c>
      <c r="D104" s="129" t="s">
        <v>130</v>
      </c>
      <c r="E104" s="130" t="s">
        <v>350</v>
      </c>
      <c r="F104" s="131" t="s">
        <v>351</v>
      </c>
      <c r="G104" s="132" t="s">
        <v>220</v>
      </c>
      <c r="H104" s="133">
        <v>265.5</v>
      </c>
      <c r="I104" s="134">
        <v>0</v>
      </c>
      <c r="J104" s="134">
        <f>ROUND(I104*H104,2)</f>
        <v>0</v>
      </c>
      <c r="K104" s="131" t="s">
        <v>134</v>
      </c>
      <c r="L104" s="30"/>
      <c r="M104" s="135" t="s">
        <v>3</v>
      </c>
      <c r="N104" s="136" t="s">
        <v>42</v>
      </c>
      <c r="O104" s="137">
        <v>0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39" t="s">
        <v>135</v>
      </c>
      <c r="AT104" s="139" t="s">
        <v>130</v>
      </c>
      <c r="AU104" s="139" t="s">
        <v>77</v>
      </c>
      <c r="AY104" s="17" t="s">
        <v>129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7" t="s">
        <v>135</v>
      </c>
      <c r="BK104" s="140">
        <f>ROUND(I104*H104,2)</f>
        <v>0</v>
      </c>
      <c r="BL104" s="17" t="s">
        <v>135</v>
      </c>
      <c r="BM104" s="139" t="s">
        <v>159</v>
      </c>
    </row>
    <row r="105" spans="1:65" s="2" customFormat="1" ht="29.25">
      <c r="A105" s="29"/>
      <c r="B105" s="30"/>
      <c r="C105" s="29"/>
      <c r="D105" s="141" t="s">
        <v>136</v>
      </c>
      <c r="E105" s="29"/>
      <c r="F105" s="142" t="s">
        <v>352</v>
      </c>
      <c r="G105" s="29"/>
      <c r="H105" s="29"/>
      <c r="I105" s="29"/>
      <c r="J105" s="29"/>
      <c r="K105" s="29"/>
      <c r="L105" s="30"/>
      <c r="M105" s="143"/>
      <c r="N105" s="144"/>
      <c r="O105" s="51"/>
      <c r="P105" s="51"/>
      <c r="Q105" s="51"/>
      <c r="R105" s="51"/>
      <c r="S105" s="51"/>
      <c r="T105" s="52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136</v>
      </c>
      <c r="AU105" s="17" t="s">
        <v>77</v>
      </c>
    </row>
    <row r="106" spans="1:65" s="12" customFormat="1">
      <c r="B106" s="145"/>
      <c r="D106" s="141" t="s">
        <v>138</v>
      </c>
      <c r="E106" s="146" t="s">
        <v>3</v>
      </c>
      <c r="F106" s="147" t="s">
        <v>353</v>
      </c>
      <c r="H106" s="148">
        <v>265.5</v>
      </c>
      <c r="L106" s="145"/>
      <c r="M106" s="149"/>
      <c r="N106" s="150"/>
      <c r="O106" s="150"/>
      <c r="P106" s="150"/>
      <c r="Q106" s="150"/>
      <c r="R106" s="150"/>
      <c r="S106" s="150"/>
      <c r="T106" s="151"/>
      <c r="AT106" s="146" t="s">
        <v>138</v>
      </c>
      <c r="AU106" s="146" t="s">
        <v>77</v>
      </c>
      <c r="AV106" s="12" t="s">
        <v>79</v>
      </c>
      <c r="AW106" s="12" t="s">
        <v>31</v>
      </c>
      <c r="AX106" s="12" t="s">
        <v>69</v>
      </c>
      <c r="AY106" s="146" t="s">
        <v>129</v>
      </c>
    </row>
    <row r="107" spans="1:65" s="13" customFormat="1">
      <c r="B107" s="152"/>
      <c r="D107" s="141" t="s">
        <v>138</v>
      </c>
      <c r="E107" s="153" t="s">
        <v>3</v>
      </c>
      <c r="F107" s="154" t="s">
        <v>140</v>
      </c>
      <c r="H107" s="155">
        <v>265.5</v>
      </c>
      <c r="L107" s="152"/>
      <c r="M107" s="156"/>
      <c r="N107" s="157"/>
      <c r="O107" s="157"/>
      <c r="P107" s="157"/>
      <c r="Q107" s="157"/>
      <c r="R107" s="157"/>
      <c r="S107" s="157"/>
      <c r="T107" s="158"/>
      <c r="AT107" s="153" t="s">
        <v>138</v>
      </c>
      <c r="AU107" s="153" t="s">
        <v>77</v>
      </c>
      <c r="AV107" s="13" t="s">
        <v>135</v>
      </c>
      <c r="AW107" s="13" t="s">
        <v>31</v>
      </c>
      <c r="AX107" s="13" t="s">
        <v>77</v>
      </c>
      <c r="AY107" s="153" t="s">
        <v>129</v>
      </c>
    </row>
    <row r="108" spans="1:65" s="2" customFormat="1" ht="16.5" customHeight="1">
      <c r="A108" s="29"/>
      <c r="B108" s="128"/>
      <c r="C108" s="129" t="s">
        <v>150</v>
      </c>
      <c r="D108" s="129" t="s">
        <v>130</v>
      </c>
      <c r="E108" s="130" t="s">
        <v>354</v>
      </c>
      <c r="F108" s="131" t="s">
        <v>355</v>
      </c>
      <c r="G108" s="132" t="s">
        <v>133</v>
      </c>
      <c r="H108" s="133">
        <v>2.6549999999999998</v>
      </c>
      <c r="I108" s="134">
        <v>0</v>
      </c>
      <c r="J108" s="134">
        <f>ROUND(I108*H108,2)</f>
        <v>0</v>
      </c>
      <c r="K108" s="131" t="s">
        <v>134</v>
      </c>
      <c r="L108" s="30"/>
      <c r="M108" s="135" t="s">
        <v>3</v>
      </c>
      <c r="N108" s="136" t="s">
        <v>42</v>
      </c>
      <c r="O108" s="137">
        <v>0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39" t="s">
        <v>135</v>
      </c>
      <c r="AT108" s="139" t="s">
        <v>130</v>
      </c>
      <c r="AU108" s="139" t="s">
        <v>77</v>
      </c>
      <c r="AY108" s="17" t="s">
        <v>129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135</v>
      </c>
      <c r="BK108" s="140">
        <f>ROUND(I108*H108,2)</f>
        <v>0</v>
      </c>
      <c r="BL108" s="17" t="s">
        <v>135</v>
      </c>
      <c r="BM108" s="139" t="s">
        <v>163</v>
      </c>
    </row>
    <row r="109" spans="1:65" s="2" customFormat="1" ht="204.75">
      <c r="A109" s="29"/>
      <c r="B109" s="30"/>
      <c r="C109" s="29"/>
      <c r="D109" s="141" t="s">
        <v>136</v>
      </c>
      <c r="E109" s="29"/>
      <c r="F109" s="142" t="s">
        <v>356</v>
      </c>
      <c r="G109" s="29"/>
      <c r="H109" s="29"/>
      <c r="I109" s="29"/>
      <c r="J109" s="29"/>
      <c r="K109" s="29"/>
      <c r="L109" s="30"/>
      <c r="M109" s="143"/>
      <c r="N109" s="144"/>
      <c r="O109" s="51"/>
      <c r="P109" s="51"/>
      <c r="Q109" s="51"/>
      <c r="R109" s="51"/>
      <c r="S109" s="51"/>
      <c r="T109" s="52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136</v>
      </c>
      <c r="AU109" s="17" t="s">
        <v>77</v>
      </c>
    </row>
    <row r="110" spans="1:65" s="12" customFormat="1">
      <c r="B110" s="145"/>
      <c r="D110" s="141" t="s">
        <v>138</v>
      </c>
      <c r="E110" s="146" t="s">
        <v>3</v>
      </c>
      <c r="F110" s="147" t="s">
        <v>357</v>
      </c>
      <c r="H110" s="148">
        <v>2.6549999999999998</v>
      </c>
      <c r="L110" s="145"/>
      <c r="M110" s="149"/>
      <c r="N110" s="150"/>
      <c r="O110" s="150"/>
      <c r="P110" s="150"/>
      <c r="Q110" s="150"/>
      <c r="R110" s="150"/>
      <c r="S110" s="150"/>
      <c r="T110" s="151"/>
      <c r="AT110" s="146" t="s">
        <v>138</v>
      </c>
      <c r="AU110" s="146" t="s">
        <v>77</v>
      </c>
      <c r="AV110" s="12" t="s">
        <v>79</v>
      </c>
      <c r="AW110" s="12" t="s">
        <v>31</v>
      </c>
      <c r="AX110" s="12" t="s">
        <v>69</v>
      </c>
      <c r="AY110" s="146" t="s">
        <v>129</v>
      </c>
    </row>
    <row r="111" spans="1:65" s="13" customFormat="1">
      <c r="B111" s="152"/>
      <c r="D111" s="141" t="s">
        <v>138</v>
      </c>
      <c r="E111" s="153" t="s">
        <v>3</v>
      </c>
      <c r="F111" s="154" t="s">
        <v>140</v>
      </c>
      <c r="H111" s="155">
        <v>2.6549999999999998</v>
      </c>
      <c r="L111" s="152"/>
      <c r="M111" s="156"/>
      <c r="N111" s="157"/>
      <c r="O111" s="157"/>
      <c r="P111" s="157"/>
      <c r="Q111" s="157"/>
      <c r="R111" s="157"/>
      <c r="S111" s="157"/>
      <c r="T111" s="158"/>
      <c r="AT111" s="153" t="s">
        <v>138</v>
      </c>
      <c r="AU111" s="153" t="s">
        <v>77</v>
      </c>
      <c r="AV111" s="13" t="s">
        <v>135</v>
      </c>
      <c r="AW111" s="13" t="s">
        <v>31</v>
      </c>
      <c r="AX111" s="13" t="s">
        <v>77</v>
      </c>
      <c r="AY111" s="153" t="s">
        <v>129</v>
      </c>
    </row>
    <row r="112" spans="1:65" s="11" customFormat="1" ht="25.9" customHeight="1">
      <c r="B112" s="118"/>
      <c r="D112" s="119" t="s">
        <v>68</v>
      </c>
      <c r="E112" s="120" t="s">
        <v>141</v>
      </c>
      <c r="F112" s="120" t="s">
        <v>298</v>
      </c>
      <c r="J112" s="121">
        <f>BK112</f>
        <v>0</v>
      </c>
      <c r="L112" s="118"/>
      <c r="M112" s="122"/>
      <c r="N112" s="123"/>
      <c r="O112" s="123"/>
      <c r="P112" s="124">
        <f>SUM(P113:P120)</f>
        <v>0</v>
      </c>
      <c r="Q112" s="123"/>
      <c r="R112" s="124">
        <f>SUM(R113:R120)</f>
        <v>0</v>
      </c>
      <c r="S112" s="123"/>
      <c r="T112" s="125">
        <f>SUM(T113:T120)</f>
        <v>0</v>
      </c>
      <c r="AR112" s="119" t="s">
        <v>77</v>
      </c>
      <c r="AT112" s="126" t="s">
        <v>68</v>
      </c>
      <c r="AU112" s="126" t="s">
        <v>69</v>
      </c>
      <c r="AY112" s="119" t="s">
        <v>129</v>
      </c>
      <c r="BK112" s="127">
        <f>SUM(BK113:BK120)</f>
        <v>0</v>
      </c>
    </row>
    <row r="113" spans="1:65" s="2" customFormat="1" ht="16.5" customHeight="1">
      <c r="A113" s="29"/>
      <c r="B113" s="128"/>
      <c r="C113" s="129" t="s">
        <v>166</v>
      </c>
      <c r="D113" s="129" t="s">
        <v>130</v>
      </c>
      <c r="E113" s="130" t="s">
        <v>358</v>
      </c>
      <c r="F113" s="131" t="s">
        <v>359</v>
      </c>
      <c r="G113" s="132" t="s">
        <v>133</v>
      </c>
      <c r="H113" s="133">
        <v>116.932</v>
      </c>
      <c r="I113" s="134">
        <v>0</v>
      </c>
      <c r="J113" s="134">
        <f>ROUND(I113*H113,2)</f>
        <v>0</v>
      </c>
      <c r="K113" s="131" t="s">
        <v>134</v>
      </c>
      <c r="L113" s="30"/>
      <c r="M113" s="135" t="s">
        <v>3</v>
      </c>
      <c r="N113" s="136" t="s">
        <v>42</v>
      </c>
      <c r="O113" s="137">
        <v>0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39" t="s">
        <v>135</v>
      </c>
      <c r="AT113" s="139" t="s">
        <v>130</v>
      </c>
      <c r="AU113" s="139" t="s">
        <v>77</v>
      </c>
      <c r="AY113" s="17" t="s">
        <v>129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7" t="s">
        <v>135</v>
      </c>
      <c r="BK113" s="140">
        <f>ROUND(I113*H113,2)</f>
        <v>0</v>
      </c>
      <c r="BL113" s="17" t="s">
        <v>135</v>
      </c>
      <c r="BM113" s="139" t="s">
        <v>169</v>
      </c>
    </row>
    <row r="114" spans="1:65" s="2" customFormat="1" ht="87.75">
      <c r="A114" s="29"/>
      <c r="B114" s="30"/>
      <c r="C114" s="29"/>
      <c r="D114" s="141" t="s">
        <v>136</v>
      </c>
      <c r="E114" s="29"/>
      <c r="F114" s="142" t="s">
        <v>360</v>
      </c>
      <c r="G114" s="29"/>
      <c r="H114" s="29"/>
      <c r="I114" s="29"/>
      <c r="J114" s="29"/>
      <c r="K114" s="29"/>
      <c r="L114" s="30"/>
      <c r="M114" s="143"/>
      <c r="N114" s="144"/>
      <c r="O114" s="51"/>
      <c r="P114" s="51"/>
      <c r="Q114" s="51"/>
      <c r="R114" s="51"/>
      <c r="S114" s="51"/>
      <c r="T114" s="52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136</v>
      </c>
      <c r="AU114" s="17" t="s">
        <v>77</v>
      </c>
    </row>
    <row r="115" spans="1:65" s="12" customFormat="1">
      <c r="B115" s="145"/>
      <c r="D115" s="141" t="s">
        <v>138</v>
      </c>
      <c r="E115" s="146" t="s">
        <v>3</v>
      </c>
      <c r="F115" s="147" t="s">
        <v>361</v>
      </c>
      <c r="H115" s="148">
        <v>116.932</v>
      </c>
      <c r="L115" s="145"/>
      <c r="M115" s="149"/>
      <c r="N115" s="150"/>
      <c r="O115" s="150"/>
      <c r="P115" s="150"/>
      <c r="Q115" s="150"/>
      <c r="R115" s="150"/>
      <c r="S115" s="150"/>
      <c r="T115" s="151"/>
      <c r="AT115" s="146" t="s">
        <v>138</v>
      </c>
      <c r="AU115" s="146" t="s">
        <v>77</v>
      </c>
      <c r="AV115" s="12" t="s">
        <v>79</v>
      </c>
      <c r="AW115" s="12" t="s">
        <v>31</v>
      </c>
      <c r="AX115" s="12" t="s">
        <v>69</v>
      </c>
      <c r="AY115" s="146" t="s">
        <v>129</v>
      </c>
    </row>
    <row r="116" spans="1:65" s="13" customFormat="1">
      <c r="B116" s="152"/>
      <c r="D116" s="141" t="s">
        <v>138</v>
      </c>
      <c r="E116" s="153" t="s">
        <v>3</v>
      </c>
      <c r="F116" s="154" t="s">
        <v>140</v>
      </c>
      <c r="H116" s="155">
        <v>116.932</v>
      </c>
      <c r="L116" s="152"/>
      <c r="M116" s="156"/>
      <c r="N116" s="157"/>
      <c r="O116" s="157"/>
      <c r="P116" s="157"/>
      <c r="Q116" s="157"/>
      <c r="R116" s="157"/>
      <c r="S116" s="157"/>
      <c r="T116" s="158"/>
      <c r="AT116" s="153" t="s">
        <v>138</v>
      </c>
      <c r="AU116" s="153" t="s">
        <v>77</v>
      </c>
      <c r="AV116" s="13" t="s">
        <v>135</v>
      </c>
      <c r="AW116" s="13" t="s">
        <v>31</v>
      </c>
      <c r="AX116" s="13" t="s">
        <v>77</v>
      </c>
      <c r="AY116" s="153" t="s">
        <v>129</v>
      </c>
    </row>
    <row r="117" spans="1:65" s="2" customFormat="1" ht="24.2" customHeight="1">
      <c r="A117" s="29"/>
      <c r="B117" s="128"/>
      <c r="C117" s="129" t="s">
        <v>155</v>
      </c>
      <c r="D117" s="129" t="s">
        <v>130</v>
      </c>
      <c r="E117" s="130" t="s">
        <v>362</v>
      </c>
      <c r="F117" s="131" t="s">
        <v>363</v>
      </c>
      <c r="G117" s="132" t="s">
        <v>133</v>
      </c>
      <c r="H117" s="133">
        <v>213.75</v>
      </c>
      <c r="I117" s="134">
        <v>0</v>
      </c>
      <c r="J117" s="134">
        <f>ROUND(I117*H117,2)</f>
        <v>0</v>
      </c>
      <c r="K117" s="131" t="s">
        <v>134</v>
      </c>
      <c r="L117" s="30"/>
      <c r="M117" s="135" t="s">
        <v>3</v>
      </c>
      <c r="N117" s="136" t="s">
        <v>42</v>
      </c>
      <c r="O117" s="137">
        <v>0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39" t="s">
        <v>135</v>
      </c>
      <c r="AT117" s="139" t="s">
        <v>130</v>
      </c>
      <c r="AU117" s="139" t="s">
        <v>77</v>
      </c>
      <c r="AY117" s="17" t="s">
        <v>129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135</v>
      </c>
      <c r="BK117" s="140">
        <f>ROUND(I117*H117,2)</f>
        <v>0</v>
      </c>
      <c r="BL117" s="17" t="s">
        <v>135</v>
      </c>
      <c r="BM117" s="139" t="s">
        <v>175</v>
      </c>
    </row>
    <row r="118" spans="1:65" s="2" customFormat="1" ht="107.25">
      <c r="A118" s="29"/>
      <c r="B118" s="30"/>
      <c r="C118" s="29"/>
      <c r="D118" s="141" t="s">
        <v>136</v>
      </c>
      <c r="E118" s="29"/>
      <c r="F118" s="142" t="s">
        <v>364</v>
      </c>
      <c r="G118" s="29"/>
      <c r="H118" s="29"/>
      <c r="I118" s="29"/>
      <c r="J118" s="29"/>
      <c r="K118" s="29"/>
      <c r="L118" s="30"/>
      <c r="M118" s="143"/>
      <c r="N118" s="144"/>
      <c r="O118" s="51"/>
      <c r="P118" s="51"/>
      <c r="Q118" s="51"/>
      <c r="R118" s="51"/>
      <c r="S118" s="51"/>
      <c r="T118" s="52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7" t="s">
        <v>136</v>
      </c>
      <c r="AU118" s="17" t="s">
        <v>77</v>
      </c>
    </row>
    <row r="119" spans="1:65" s="12" customFormat="1">
      <c r="B119" s="145"/>
      <c r="D119" s="141" t="s">
        <v>138</v>
      </c>
      <c r="E119" s="146" t="s">
        <v>3</v>
      </c>
      <c r="F119" s="147" t="s">
        <v>365</v>
      </c>
      <c r="H119" s="148">
        <v>213.75</v>
      </c>
      <c r="L119" s="145"/>
      <c r="M119" s="149"/>
      <c r="N119" s="150"/>
      <c r="O119" s="150"/>
      <c r="P119" s="150"/>
      <c r="Q119" s="150"/>
      <c r="R119" s="150"/>
      <c r="S119" s="150"/>
      <c r="T119" s="151"/>
      <c r="AT119" s="146" t="s">
        <v>138</v>
      </c>
      <c r="AU119" s="146" t="s">
        <v>77</v>
      </c>
      <c r="AV119" s="12" t="s">
        <v>79</v>
      </c>
      <c r="AW119" s="12" t="s">
        <v>31</v>
      </c>
      <c r="AX119" s="12" t="s">
        <v>69</v>
      </c>
      <c r="AY119" s="146" t="s">
        <v>129</v>
      </c>
    </row>
    <row r="120" spans="1:65" s="13" customFormat="1">
      <c r="B120" s="152"/>
      <c r="D120" s="141" t="s">
        <v>138</v>
      </c>
      <c r="E120" s="153" t="s">
        <v>3</v>
      </c>
      <c r="F120" s="154" t="s">
        <v>140</v>
      </c>
      <c r="H120" s="155">
        <v>213.75</v>
      </c>
      <c r="L120" s="152"/>
      <c r="M120" s="156"/>
      <c r="N120" s="157"/>
      <c r="O120" s="157"/>
      <c r="P120" s="157"/>
      <c r="Q120" s="157"/>
      <c r="R120" s="157"/>
      <c r="S120" s="157"/>
      <c r="T120" s="158"/>
      <c r="AT120" s="153" t="s">
        <v>138</v>
      </c>
      <c r="AU120" s="153" t="s">
        <v>77</v>
      </c>
      <c r="AV120" s="13" t="s">
        <v>135</v>
      </c>
      <c r="AW120" s="13" t="s">
        <v>31</v>
      </c>
      <c r="AX120" s="13" t="s">
        <v>77</v>
      </c>
      <c r="AY120" s="153" t="s">
        <v>129</v>
      </c>
    </row>
    <row r="121" spans="1:65" s="11" customFormat="1" ht="25.9" customHeight="1">
      <c r="B121" s="118"/>
      <c r="D121" s="119" t="s">
        <v>68</v>
      </c>
      <c r="E121" s="120" t="s">
        <v>155</v>
      </c>
      <c r="F121" s="120" t="s">
        <v>366</v>
      </c>
      <c r="J121" s="121">
        <f>BK121</f>
        <v>0</v>
      </c>
      <c r="L121" s="118"/>
      <c r="M121" s="122"/>
      <c r="N121" s="123"/>
      <c r="O121" s="123"/>
      <c r="P121" s="124">
        <f>SUM(P122:P151)</f>
        <v>0</v>
      </c>
      <c r="Q121" s="123"/>
      <c r="R121" s="124">
        <f>SUM(R122:R151)</f>
        <v>0</v>
      </c>
      <c r="S121" s="123"/>
      <c r="T121" s="125">
        <f>SUM(T122:T151)</f>
        <v>0</v>
      </c>
      <c r="AR121" s="119" t="s">
        <v>77</v>
      </c>
      <c r="AT121" s="126" t="s">
        <v>68</v>
      </c>
      <c r="AU121" s="126" t="s">
        <v>69</v>
      </c>
      <c r="AY121" s="119" t="s">
        <v>129</v>
      </c>
      <c r="BK121" s="127">
        <f>SUM(BK122:BK151)</f>
        <v>0</v>
      </c>
    </row>
    <row r="122" spans="1:65" s="2" customFormat="1" ht="16.5" customHeight="1">
      <c r="A122" s="29"/>
      <c r="B122" s="128"/>
      <c r="C122" s="129" t="s">
        <v>178</v>
      </c>
      <c r="D122" s="129" t="s">
        <v>130</v>
      </c>
      <c r="E122" s="130" t="s">
        <v>367</v>
      </c>
      <c r="F122" s="131" t="s">
        <v>368</v>
      </c>
      <c r="G122" s="132" t="s">
        <v>154</v>
      </c>
      <c r="H122" s="133">
        <v>1</v>
      </c>
      <c r="I122" s="134">
        <v>0</v>
      </c>
      <c r="J122" s="134">
        <f>ROUND(I122*H122,2)</f>
        <v>0</v>
      </c>
      <c r="K122" s="131" t="s">
        <v>134</v>
      </c>
      <c r="L122" s="30"/>
      <c r="M122" s="135" t="s">
        <v>3</v>
      </c>
      <c r="N122" s="136" t="s">
        <v>42</v>
      </c>
      <c r="O122" s="137">
        <v>0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39" t="s">
        <v>135</v>
      </c>
      <c r="AT122" s="139" t="s">
        <v>130</v>
      </c>
      <c r="AU122" s="139" t="s">
        <v>77</v>
      </c>
      <c r="AY122" s="17" t="s">
        <v>129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135</v>
      </c>
      <c r="BK122" s="140">
        <f>ROUND(I122*H122,2)</f>
        <v>0</v>
      </c>
      <c r="BL122" s="17" t="s">
        <v>135</v>
      </c>
      <c r="BM122" s="139" t="s">
        <v>181</v>
      </c>
    </row>
    <row r="123" spans="1:65" s="2" customFormat="1" ht="136.5">
      <c r="A123" s="29"/>
      <c r="B123" s="30"/>
      <c r="C123" s="29"/>
      <c r="D123" s="141" t="s">
        <v>136</v>
      </c>
      <c r="E123" s="29"/>
      <c r="F123" s="142" t="s">
        <v>369</v>
      </c>
      <c r="G123" s="29"/>
      <c r="H123" s="29"/>
      <c r="I123" s="29"/>
      <c r="J123" s="29"/>
      <c r="K123" s="29"/>
      <c r="L123" s="30"/>
      <c r="M123" s="143"/>
      <c r="N123" s="144"/>
      <c r="O123" s="51"/>
      <c r="P123" s="51"/>
      <c r="Q123" s="51"/>
      <c r="R123" s="51"/>
      <c r="S123" s="51"/>
      <c r="T123" s="52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136</v>
      </c>
      <c r="AU123" s="17" t="s">
        <v>77</v>
      </c>
    </row>
    <row r="124" spans="1:65" s="2" customFormat="1" ht="16.5" customHeight="1">
      <c r="A124" s="29"/>
      <c r="B124" s="128"/>
      <c r="C124" s="129" t="s">
        <v>159</v>
      </c>
      <c r="D124" s="129" t="s">
        <v>130</v>
      </c>
      <c r="E124" s="130" t="s">
        <v>370</v>
      </c>
      <c r="F124" s="131" t="s">
        <v>371</v>
      </c>
      <c r="G124" s="132" t="s">
        <v>154</v>
      </c>
      <c r="H124" s="133">
        <v>90</v>
      </c>
      <c r="I124" s="134">
        <v>0</v>
      </c>
      <c r="J124" s="134">
        <f>ROUND(I124*H124,2)</f>
        <v>0</v>
      </c>
      <c r="K124" s="131" t="s">
        <v>134</v>
      </c>
      <c r="L124" s="30"/>
      <c r="M124" s="135" t="s">
        <v>3</v>
      </c>
      <c r="N124" s="136" t="s">
        <v>42</v>
      </c>
      <c r="O124" s="137">
        <v>0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9" t="s">
        <v>135</v>
      </c>
      <c r="AT124" s="139" t="s">
        <v>130</v>
      </c>
      <c r="AU124" s="139" t="s">
        <v>77</v>
      </c>
      <c r="AY124" s="17" t="s">
        <v>129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135</v>
      </c>
      <c r="BK124" s="140">
        <f>ROUND(I124*H124,2)</f>
        <v>0</v>
      </c>
      <c r="BL124" s="17" t="s">
        <v>135</v>
      </c>
      <c r="BM124" s="139" t="s">
        <v>187</v>
      </c>
    </row>
    <row r="125" spans="1:65" s="2" customFormat="1" ht="136.5">
      <c r="A125" s="29"/>
      <c r="B125" s="30"/>
      <c r="C125" s="29"/>
      <c r="D125" s="141" t="s">
        <v>136</v>
      </c>
      <c r="E125" s="29"/>
      <c r="F125" s="142" t="s">
        <v>372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12" customFormat="1">
      <c r="B126" s="145"/>
      <c r="D126" s="141" t="s">
        <v>138</v>
      </c>
      <c r="E126" s="146" t="s">
        <v>3</v>
      </c>
      <c r="F126" s="147" t="s">
        <v>373</v>
      </c>
      <c r="H126" s="148">
        <v>90</v>
      </c>
      <c r="L126" s="145"/>
      <c r="M126" s="149"/>
      <c r="N126" s="150"/>
      <c r="O126" s="150"/>
      <c r="P126" s="150"/>
      <c r="Q126" s="150"/>
      <c r="R126" s="150"/>
      <c r="S126" s="150"/>
      <c r="T126" s="151"/>
      <c r="AT126" s="146" t="s">
        <v>138</v>
      </c>
      <c r="AU126" s="146" t="s">
        <v>77</v>
      </c>
      <c r="AV126" s="12" t="s">
        <v>79</v>
      </c>
      <c r="AW126" s="12" t="s">
        <v>31</v>
      </c>
      <c r="AX126" s="12" t="s">
        <v>69</v>
      </c>
      <c r="AY126" s="146" t="s">
        <v>129</v>
      </c>
    </row>
    <row r="127" spans="1:65" s="13" customFormat="1">
      <c r="B127" s="152"/>
      <c r="D127" s="141" t="s">
        <v>138</v>
      </c>
      <c r="E127" s="153" t="s">
        <v>3</v>
      </c>
      <c r="F127" s="154" t="s">
        <v>140</v>
      </c>
      <c r="H127" s="155">
        <v>90</v>
      </c>
      <c r="L127" s="152"/>
      <c r="M127" s="156"/>
      <c r="N127" s="157"/>
      <c r="O127" s="157"/>
      <c r="P127" s="157"/>
      <c r="Q127" s="157"/>
      <c r="R127" s="157"/>
      <c r="S127" s="157"/>
      <c r="T127" s="158"/>
      <c r="AT127" s="153" t="s">
        <v>138</v>
      </c>
      <c r="AU127" s="153" t="s">
        <v>77</v>
      </c>
      <c r="AV127" s="13" t="s">
        <v>135</v>
      </c>
      <c r="AW127" s="13" t="s">
        <v>31</v>
      </c>
      <c r="AX127" s="13" t="s">
        <v>77</v>
      </c>
      <c r="AY127" s="153" t="s">
        <v>129</v>
      </c>
    </row>
    <row r="128" spans="1:65" s="2" customFormat="1" ht="16.5" customHeight="1">
      <c r="A128" s="29"/>
      <c r="B128" s="128"/>
      <c r="C128" s="129" t="s">
        <v>190</v>
      </c>
      <c r="D128" s="129" t="s">
        <v>130</v>
      </c>
      <c r="E128" s="130" t="s">
        <v>374</v>
      </c>
      <c r="F128" s="131" t="s">
        <v>375</v>
      </c>
      <c r="G128" s="132" t="s">
        <v>154</v>
      </c>
      <c r="H128" s="133">
        <v>28</v>
      </c>
      <c r="I128" s="134">
        <v>0</v>
      </c>
      <c r="J128" s="134">
        <f>ROUND(I128*H128,2)</f>
        <v>0</v>
      </c>
      <c r="K128" s="131" t="s">
        <v>134</v>
      </c>
      <c r="L128" s="30"/>
      <c r="M128" s="135" t="s">
        <v>3</v>
      </c>
      <c r="N128" s="136" t="s">
        <v>42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9" t="s">
        <v>135</v>
      </c>
      <c r="AT128" s="139" t="s">
        <v>130</v>
      </c>
      <c r="AU128" s="139" t="s">
        <v>77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135</v>
      </c>
      <c r="BK128" s="140">
        <f>ROUND(I128*H128,2)</f>
        <v>0</v>
      </c>
      <c r="BL128" s="17" t="s">
        <v>135</v>
      </c>
      <c r="BM128" s="139" t="s">
        <v>193</v>
      </c>
    </row>
    <row r="129" spans="1:65" s="2" customFormat="1" ht="126.75">
      <c r="A129" s="29"/>
      <c r="B129" s="30"/>
      <c r="C129" s="29"/>
      <c r="D129" s="141" t="s">
        <v>136</v>
      </c>
      <c r="E129" s="29"/>
      <c r="F129" s="142" t="s">
        <v>376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136</v>
      </c>
      <c r="AU129" s="17" t="s">
        <v>77</v>
      </c>
    </row>
    <row r="130" spans="1:65" s="12" customFormat="1">
      <c r="B130" s="145"/>
      <c r="D130" s="141" t="s">
        <v>138</v>
      </c>
      <c r="E130" s="146" t="s">
        <v>3</v>
      </c>
      <c r="F130" s="147" t="s">
        <v>377</v>
      </c>
      <c r="H130" s="148">
        <v>28</v>
      </c>
      <c r="L130" s="145"/>
      <c r="M130" s="149"/>
      <c r="N130" s="150"/>
      <c r="O130" s="150"/>
      <c r="P130" s="150"/>
      <c r="Q130" s="150"/>
      <c r="R130" s="150"/>
      <c r="S130" s="150"/>
      <c r="T130" s="151"/>
      <c r="AT130" s="146" t="s">
        <v>138</v>
      </c>
      <c r="AU130" s="146" t="s">
        <v>77</v>
      </c>
      <c r="AV130" s="12" t="s">
        <v>79</v>
      </c>
      <c r="AW130" s="12" t="s">
        <v>31</v>
      </c>
      <c r="AX130" s="12" t="s">
        <v>69</v>
      </c>
      <c r="AY130" s="146" t="s">
        <v>129</v>
      </c>
    </row>
    <row r="131" spans="1:65" s="13" customFormat="1">
      <c r="B131" s="152"/>
      <c r="D131" s="141" t="s">
        <v>138</v>
      </c>
      <c r="E131" s="153" t="s">
        <v>3</v>
      </c>
      <c r="F131" s="154" t="s">
        <v>140</v>
      </c>
      <c r="H131" s="155">
        <v>28</v>
      </c>
      <c r="L131" s="152"/>
      <c r="M131" s="156"/>
      <c r="N131" s="157"/>
      <c r="O131" s="157"/>
      <c r="P131" s="157"/>
      <c r="Q131" s="157"/>
      <c r="R131" s="157"/>
      <c r="S131" s="157"/>
      <c r="T131" s="158"/>
      <c r="AT131" s="153" t="s">
        <v>138</v>
      </c>
      <c r="AU131" s="153" t="s">
        <v>77</v>
      </c>
      <c r="AV131" s="13" t="s">
        <v>135</v>
      </c>
      <c r="AW131" s="13" t="s">
        <v>31</v>
      </c>
      <c r="AX131" s="13" t="s">
        <v>77</v>
      </c>
      <c r="AY131" s="153" t="s">
        <v>129</v>
      </c>
    </row>
    <row r="132" spans="1:65" s="2" customFormat="1" ht="16.5" customHeight="1">
      <c r="A132" s="29"/>
      <c r="B132" s="128"/>
      <c r="C132" s="129" t="s">
        <v>163</v>
      </c>
      <c r="D132" s="129" t="s">
        <v>130</v>
      </c>
      <c r="E132" s="130" t="s">
        <v>378</v>
      </c>
      <c r="F132" s="131" t="s">
        <v>379</v>
      </c>
      <c r="G132" s="132" t="s">
        <v>154</v>
      </c>
      <c r="H132" s="133">
        <v>88</v>
      </c>
      <c r="I132" s="134">
        <v>0</v>
      </c>
      <c r="J132" s="134">
        <f>ROUND(I132*H132,2)</f>
        <v>0</v>
      </c>
      <c r="K132" s="131" t="s">
        <v>134</v>
      </c>
      <c r="L132" s="30"/>
      <c r="M132" s="135" t="s">
        <v>3</v>
      </c>
      <c r="N132" s="136" t="s">
        <v>42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39" t="s">
        <v>135</v>
      </c>
      <c r="AT132" s="139" t="s">
        <v>130</v>
      </c>
      <c r="AU132" s="139" t="s">
        <v>77</v>
      </c>
      <c r="AY132" s="17" t="s">
        <v>129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135</v>
      </c>
      <c r="BK132" s="140">
        <f>ROUND(I132*H132,2)</f>
        <v>0</v>
      </c>
      <c r="BL132" s="17" t="s">
        <v>135</v>
      </c>
      <c r="BM132" s="139" t="s">
        <v>199</v>
      </c>
    </row>
    <row r="133" spans="1:65" s="2" customFormat="1" ht="126.75">
      <c r="A133" s="29"/>
      <c r="B133" s="30"/>
      <c r="C133" s="29"/>
      <c r="D133" s="141" t="s">
        <v>136</v>
      </c>
      <c r="E133" s="29"/>
      <c r="F133" s="142" t="s">
        <v>376</v>
      </c>
      <c r="G133" s="29"/>
      <c r="H133" s="29"/>
      <c r="I133" s="29"/>
      <c r="J133" s="29"/>
      <c r="K133" s="29"/>
      <c r="L133" s="30"/>
      <c r="M133" s="143"/>
      <c r="N133" s="144"/>
      <c r="O133" s="51"/>
      <c r="P133" s="51"/>
      <c r="Q133" s="51"/>
      <c r="R133" s="51"/>
      <c r="S133" s="51"/>
      <c r="T133" s="52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136</v>
      </c>
      <c r="AU133" s="17" t="s">
        <v>77</v>
      </c>
    </row>
    <row r="134" spans="1:65" s="12" customFormat="1">
      <c r="B134" s="145"/>
      <c r="D134" s="141" t="s">
        <v>138</v>
      </c>
      <c r="E134" s="146" t="s">
        <v>3</v>
      </c>
      <c r="F134" s="147" t="s">
        <v>380</v>
      </c>
      <c r="H134" s="148">
        <v>88</v>
      </c>
      <c r="L134" s="145"/>
      <c r="M134" s="149"/>
      <c r="N134" s="150"/>
      <c r="O134" s="150"/>
      <c r="P134" s="150"/>
      <c r="Q134" s="150"/>
      <c r="R134" s="150"/>
      <c r="S134" s="150"/>
      <c r="T134" s="151"/>
      <c r="AT134" s="146" t="s">
        <v>138</v>
      </c>
      <c r="AU134" s="146" t="s">
        <v>77</v>
      </c>
      <c r="AV134" s="12" t="s">
        <v>79</v>
      </c>
      <c r="AW134" s="12" t="s">
        <v>31</v>
      </c>
      <c r="AX134" s="12" t="s">
        <v>69</v>
      </c>
      <c r="AY134" s="146" t="s">
        <v>129</v>
      </c>
    </row>
    <row r="135" spans="1:65" s="13" customFormat="1">
      <c r="B135" s="152"/>
      <c r="D135" s="141" t="s">
        <v>138</v>
      </c>
      <c r="E135" s="153" t="s">
        <v>3</v>
      </c>
      <c r="F135" s="154" t="s">
        <v>140</v>
      </c>
      <c r="H135" s="155">
        <v>88</v>
      </c>
      <c r="L135" s="152"/>
      <c r="M135" s="156"/>
      <c r="N135" s="157"/>
      <c r="O135" s="157"/>
      <c r="P135" s="157"/>
      <c r="Q135" s="157"/>
      <c r="R135" s="157"/>
      <c r="S135" s="157"/>
      <c r="T135" s="158"/>
      <c r="AT135" s="153" t="s">
        <v>138</v>
      </c>
      <c r="AU135" s="153" t="s">
        <v>77</v>
      </c>
      <c r="AV135" s="13" t="s">
        <v>135</v>
      </c>
      <c r="AW135" s="13" t="s">
        <v>31</v>
      </c>
      <c r="AX135" s="13" t="s">
        <v>77</v>
      </c>
      <c r="AY135" s="153" t="s">
        <v>129</v>
      </c>
    </row>
    <row r="136" spans="1:65" s="2" customFormat="1" ht="16.5" customHeight="1">
      <c r="A136" s="29"/>
      <c r="B136" s="128"/>
      <c r="C136" s="129" t="s">
        <v>201</v>
      </c>
      <c r="D136" s="129" t="s">
        <v>130</v>
      </c>
      <c r="E136" s="130" t="s">
        <v>381</v>
      </c>
      <c r="F136" s="131" t="s">
        <v>382</v>
      </c>
      <c r="G136" s="132" t="s">
        <v>174</v>
      </c>
      <c r="H136" s="133">
        <v>2</v>
      </c>
      <c r="I136" s="134">
        <v>0</v>
      </c>
      <c r="J136" s="134">
        <f>ROUND(I136*H136,2)</f>
        <v>0</v>
      </c>
      <c r="K136" s="131" t="s">
        <v>134</v>
      </c>
      <c r="L136" s="30"/>
      <c r="M136" s="135" t="s">
        <v>3</v>
      </c>
      <c r="N136" s="136" t="s">
        <v>42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9" t="s">
        <v>135</v>
      </c>
      <c r="AT136" s="139" t="s">
        <v>130</v>
      </c>
      <c r="AU136" s="139" t="s">
        <v>77</v>
      </c>
      <c r="AY136" s="17" t="s">
        <v>129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135</v>
      </c>
      <c r="BK136" s="140">
        <f>ROUND(I136*H136,2)</f>
        <v>0</v>
      </c>
      <c r="BL136" s="17" t="s">
        <v>135</v>
      </c>
      <c r="BM136" s="139" t="s">
        <v>204</v>
      </c>
    </row>
    <row r="137" spans="1:65" s="2" customFormat="1" ht="29.25">
      <c r="A137" s="29"/>
      <c r="B137" s="30"/>
      <c r="C137" s="29"/>
      <c r="D137" s="141" t="s">
        <v>136</v>
      </c>
      <c r="E137" s="29"/>
      <c r="F137" s="142" t="s">
        <v>383</v>
      </c>
      <c r="G137" s="29"/>
      <c r="H137" s="29"/>
      <c r="I137" s="29"/>
      <c r="J137" s="29"/>
      <c r="K137" s="29"/>
      <c r="L137" s="30"/>
      <c r="M137" s="143"/>
      <c r="N137" s="144"/>
      <c r="O137" s="51"/>
      <c r="P137" s="51"/>
      <c r="Q137" s="51"/>
      <c r="R137" s="51"/>
      <c r="S137" s="51"/>
      <c r="T137" s="5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136</v>
      </c>
      <c r="AU137" s="17" t="s">
        <v>77</v>
      </c>
    </row>
    <row r="138" spans="1:65" s="12" customFormat="1">
      <c r="B138" s="145"/>
      <c r="D138" s="141" t="s">
        <v>138</v>
      </c>
      <c r="E138" s="146" t="s">
        <v>3</v>
      </c>
      <c r="F138" s="147" t="s">
        <v>384</v>
      </c>
      <c r="H138" s="148">
        <v>2</v>
      </c>
      <c r="L138" s="145"/>
      <c r="M138" s="149"/>
      <c r="N138" s="150"/>
      <c r="O138" s="150"/>
      <c r="P138" s="150"/>
      <c r="Q138" s="150"/>
      <c r="R138" s="150"/>
      <c r="S138" s="150"/>
      <c r="T138" s="151"/>
      <c r="AT138" s="146" t="s">
        <v>138</v>
      </c>
      <c r="AU138" s="146" t="s">
        <v>77</v>
      </c>
      <c r="AV138" s="12" t="s">
        <v>79</v>
      </c>
      <c r="AW138" s="12" t="s">
        <v>31</v>
      </c>
      <c r="AX138" s="12" t="s">
        <v>69</v>
      </c>
      <c r="AY138" s="146" t="s">
        <v>129</v>
      </c>
    </row>
    <row r="139" spans="1:65" s="13" customFormat="1">
      <c r="B139" s="152"/>
      <c r="D139" s="141" t="s">
        <v>138</v>
      </c>
      <c r="E139" s="153" t="s">
        <v>3</v>
      </c>
      <c r="F139" s="154" t="s">
        <v>140</v>
      </c>
      <c r="H139" s="155">
        <v>2</v>
      </c>
      <c r="L139" s="152"/>
      <c r="M139" s="156"/>
      <c r="N139" s="157"/>
      <c r="O139" s="157"/>
      <c r="P139" s="157"/>
      <c r="Q139" s="157"/>
      <c r="R139" s="157"/>
      <c r="S139" s="157"/>
      <c r="T139" s="158"/>
      <c r="AT139" s="153" t="s">
        <v>138</v>
      </c>
      <c r="AU139" s="153" t="s">
        <v>77</v>
      </c>
      <c r="AV139" s="13" t="s">
        <v>135</v>
      </c>
      <c r="AW139" s="13" t="s">
        <v>31</v>
      </c>
      <c r="AX139" s="13" t="s">
        <v>77</v>
      </c>
      <c r="AY139" s="153" t="s">
        <v>129</v>
      </c>
    </row>
    <row r="140" spans="1:65" s="2" customFormat="1" ht="16.5" customHeight="1">
      <c r="A140" s="29"/>
      <c r="B140" s="128"/>
      <c r="C140" s="129" t="s">
        <v>169</v>
      </c>
      <c r="D140" s="129" t="s">
        <v>130</v>
      </c>
      <c r="E140" s="130" t="s">
        <v>385</v>
      </c>
      <c r="F140" s="131" t="s">
        <v>386</v>
      </c>
      <c r="G140" s="132" t="s">
        <v>174</v>
      </c>
      <c r="H140" s="133">
        <v>1</v>
      </c>
      <c r="I140" s="134">
        <v>0</v>
      </c>
      <c r="J140" s="134">
        <f>ROUND(I140*H140,2)</f>
        <v>0</v>
      </c>
      <c r="K140" s="131" t="s">
        <v>134</v>
      </c>
      <c r="L140" s="30"/>
      <c r="M140" s="135" t="s">
        <v>3</v>
      </c>
      <c r="N140" s="136" t="s">
        <v>42</v>
      </c>
      <c r="O140" s="137">
        <v>0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9" t="s">
        <v>135</v>
      </c>
      <c r="AT140" s="139" t="s">
        <v>130</v>
      </c>
      <c r="AU140" s="139" t="s">
        <v>77</v>
      </c>
      <c r="AY140" s="17" t="s">
        <v>129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135</v>
      </c>
      <c r="BK140" s="140">
        <f>ROUND(I140*H140,2)</f>
        <v>0</v>
      </c>
      <c r="BL140" s="17" t="s">
        <v>135</v>
      </c>
      <c r="BM140" s="139" t="s">
        <v>208</v>
      </c>
    </row>
    <row r="141" spans="1:65" s="2" customFormat="1" ht="165.75">
      <c r="A141" s="29"/>
      <c r="B141" s="30"/>
      <c r="C141" s="29"/>
      <c r="D141" s="141" t="s">
        <v>136</v>
      </c>
      <c r="E141" s="29"/>
      <c r="F141" s="142" t="s">
        <v>387</v>
      </c>
      <c r="G141" s="29"/>
      <c r="H141" s="29"/>
      <c r="I141" s="29"/>
      <c r="J141" s="29"/>
      <c r="K141" s="29"/>
      <c r="L141" s="30"/>
      <c r="M141" s="143"/>
      <c r="N141" s="144"/>
      <c r="O141" s="51"/>
      <c r="P141" s="51"/>
      <c r="Q141" s="51"/>
      <c r="R141" s="51"/>
      <c r="S141" s="51"/>
      <c r="T141" s="5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7" t="s">
        <v>136</v>
      </c>
      <c r="AU141" s="17" t="s">
        <v>77</v>
      </c>
    </row>
    <row r="142" spans="1:65" s="12" customFormat="1">
      <c r="B142" s="145"/>
      <c r="D142" s="141" t="s">
        <v>138</v>
      </c>
      <c r="E142" s="146" t="s">
        <v>3</v>
      </c>
      <c r="F142" s="147" t="s">
        <v>388</v>
      </c>
      <c r="H142" s="148">
        <v>1</v>
      </c>
      <c r="L142" s="145"/>
      <c r="M142" s="149"/>
      <c r="N142" s="150"/>
      <c r="O142" s="150"/>
      <c r="P142" s="150"/>
      <c r="Q142" s="150"/>
      <c r="R142" s="150"/>
      <c r="S142" s="150"/>
      <c r="T142" s="151"/>
      <c r="AT142" s="146" t="s">
        <v>138</v>
      </c>
      <c r="AU142" s="146" t="s">
        <v>77</v>
      </c>
      <c r="AV142" s="12" t="s">
        <v>79</v>
      </c>
      <c r="AW142" s="12" t="s">
        <v>31</v>
      </c>
      <c r="AX142" s="12" t="s">
        <v>69</v>
      </c>
      <c r="AY142" s="146" t="s">
        <v>129</v>
      </c>
    </row>
    <row r="143" spans="1:65" s="13" customFormat="1">
      <c r="B143" s="152"/>
      <c r="D143" s="141" t="s">
        <v>138</v>
      </c>
      <c r="E143" s="153" t="s">
        <v>3</v>
      </c>
      <c r="F143" s="154" t="s">
        <v>140</v>
      </c>
      <c r="H143" s="155">
        <v>1</v>
      </c>
      <c r="L143" s="152"/>
      <c r="M143" s="156"/>
      <c r="N143" s="157"/>
      <c r="O143" s="157"/>
      <c r="P143" s="157"/>
      <c r="Q143" s="157"/>
      <c r="R143" s="157"/>
      <c r="S143" s="157"/>
      <c r="T143" s="158"/>
      <c r="AT143" s="153" t="s">
        <v>138</v>
      </c>
      <c r="AU143" s="153" t="s">
        <v>77</v>
      </c>
      <c r="AV143" s="13" t="s">
        <v>135</v>
      </c>
      <c r="AW143" s="13" t="s">
        <v>31</v>
      </c>
      <c r="AX143" s="13" t="s">
        <v>77</v>
      </c>
      <c r="AY143" s="153" t="s">
        <v>129</v>
      </c>
    </row>
    <row r="144" spans="1:65" s="2" customFormat="1" ht="16.5" customHeight="1">
      <c r="A144" s="29"/>
      <c r="B144" s="128"/>
      <c r="C144" s="129" t="s">
        <v>9</v>
      </c>
      <c r="D144" s="129" t="s">
        <v>130</v>
      </c>
      <c r="E144" s="130" t="s">
        <v>389</v>
      </c>
      <c r="F144" s="131" t="s">
        <v>390</v>
      </c>
      <c r="G144" s="132" t="s">
        <v>174</v>
      </c>
      <c r="H144" s="133">
        <v>3</v>
      </c>
      <c r="I144" s="134">
        <v>0</v>
      </c>
      <c r="J144" s="134">
        <f>ROUND(I144*H144,2)</f>
        <v>0</v>
      </c>
      <c r="K144" s="131" t="s">
        <v>134</v>
      </c>
      <c r="L144" s="30"/>
      <c r="M144" s="135" t="s">
        <v>3</v>
      </c>
      <c r="N144" s="136" t="s">
        <v>42</v>
      </c>
      <c r="O144" s="137">
        <v>0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39" t="s">
        <v>135</v>
      </c>
      <c r="AT144" s="139" t="s">
        <v>130</v>
      </c>
      <c r="AU144" s="139" t="s">
        <v>77</v>
      </c>
      <c r="AY144" s="17" t="s">
        <v>129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7" t="s">
        <v>135</v>
      </c>
      <c r="BK144" s="140">
        <f>ROUND(I144*H144,2)</f>
        <v>0</v>
      </c>
      <c r="BL144" s="17" t="s">
        <v>135</v>
      </c>
      <c r="BM144" s="139" t="s">
        <v>211</v>
      </c>
    </row>
    <row r="145" spans="1:65" s="2" customFormat="1" ht="78">
      <c r="A145" s="29"/>
      <c r="B145" s="30"/>
      <c r="C145" s="29"/>
      <c r="D145" s="141" t="s">
        <v>136</v>
      </c>
      <c r="E145" s="29"/>
      <c r="F145" s="142" t="s">
        <v>391</v>
      </c>
      <c r="G145" s="29"/>
      <c r="H145" s="29"/>
      <c r="I145" s="29"/>
      <c r="J145" s="29"/>
      <c r="K145" s="29"/>
      <c r="L145" s="30"/>
      <c r="M145" s="143"/>
      <c r="N145" s="144"/>
      <c r="O145" s="51"/>
      <c r="P145" s="51"/>
      <c r="Q145" s="51"/>
      <c r="R145" s="51"/>
      <c r="S145" s="51"/>
      <c r="T145" s="5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136</v>
      </c>
      <c r="AU145" s="17" t="s">
        <v>77</v>
      </c>
    </row>
    <row r="146" spans="1:65" s="12" customFormat="1">
      <c r="B146" s="145"/>
      <c r="D146" s="141" t="s">
        <v>138</v>
      </c>
      <c r="E146" s="146" t="s">
        <v>3</v>
      </c>
      <c r="F146" s="147" t="s">
        <v>392</v>
      </c>
      <c r="H146" s="148">
        <v>3</v>
      </c>
      <c r="L146" s="145"/>
      <c r="M146" s="149"/>
      <c r="N146" s="150"/>
      <c r="O146" s="150"/>
      <c r="P146" s="150"/>
      <c r="Q146" s="150"/>
      <c r="R146" s="150"/>
      <c r="S146" s="150"/>
      <c r="T146" s="151"/>
      <c r="AT146" s="146" t="s">
        <v>138</v>
      </c>
      <c r="AU146" s="146" t="s">
        <v>77</v>
      </c>
      <c r="AV146" s="12" t="s">
        <v>79</v>
      </c>
      <c r="AW146" s="12" t="s">
        <v>31</v>
      </c>
      <c r="AX146" s="12" t="s">
        <v>69</v>
      </c>
      <c r="AY146" s="146" t="s">
        <v>129</v>
      </c>
    </row>
    <row r="147" spans="1:65" s="13" customFormat="1">
      <c r="B147" s="152"/>
      <c r="D147" s="141" t="s">
        <v>138</v>
      </c>
      <c r="E147" s="153" t="s">
        <v>3</v>
      </c>
      <c r="F147" s="154" t="s">
        <v>140</v>
      </c>
      <c r="H147" s="155">
        <v>3</v>
      </c>
      <c r="L147" s="152"/>
      <c r="M147" s="156"/>
      <c r="N147" s="157"/>
      <c r="O147" s="157"/>
      <c r="P147" s="157"/>
      <c r="Q147" s="157"/>
      <c r="R147" s="157"/>
      <c r="S147" s="157"/>
      <c r="T147" s="158"/>
      <c r="AT147" s="153" t="s">
        <v>138</v>
      </c>
      <c r="AU147" s="153" t="s">
        <v>77</v>
      </c>
      <c r="AV147" s="13" t="s">
        <v>135</v>
      </c>
      <c r="AW147" s="13" t="s">
        <v>31</v>
      </c>
      <c r="AX147" s="13" t="s">
        <v>77</v>
      </c>
      <c r="AY147" s="153" t="s">
        <v>129</v>
      </c>
    </row>
    <row r="148" spans="1:65" s="2" customFormat="1" ht="16.5" customHeight="1">
      <c r="A148" s="29"/>
      <c r="B148" s="128"/>
      <c r="C148" s="129" t="s">
        <v>175</v>
      </c>
      <c r="D148" s="129" t="s">
        <v>130</v>
      </c>
      <c r="E148" s="130" t="s">
        <v>393</v>
      </c>
      <c r="F148" s="131" t="s">
        <v>394</v>
      </c>
      <c r="G148" s="132" t="s">
        <v>174</v>
      </c>
      <c r="H148" s="133">
        <v>1</v>
      </c>
      <c r="I148" s="134">
        <v>0</v>
      </c>
      <c r="J148" s="134">
        <f>ROUND(I148*H148,2)</f>
        <v>0</v>
      </c>
      <c r="K148" s="131" t="s">
        <v>134</v>
      </c>
      <c r="L148" s="30"/>
      <c r="M148" s="135" t="s">
        <v>3</v>
      </c>
      <c r="N148" s="136" t="s">
        <v>42</v>
      </c>
      <c r="O148" s="137">
        <v>0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215</v>
      </c>
    </row>
    <row r="149" spans="1:65" s="2" customFormat="1" ht="78">
      <c r="A149" s="29"/>
      <c r="B149" s="30"/>
      <c r="C149" s="29"/>
      <c r="D149" s="141" t="s">
        <v>136</v>
      </c>
      <c r="E149" s="29"/>
      <c r="F149" s="142" t="s">
        <v>391</v>
      </c>
      <c r="G149" s="29"/>
      <c r="H149" s="29"/>
      <c r="I149" s="29"/>
      <c r="J149" s="29"/>
      <c r="K149" s="29"/>
      <c r="L149" s="30"/>
      <c r="M149" s="143"/>
      <c r="N149" s="144"/>
      <c r="O149" s="51"/>
      <c r="P149" s="51"/>
      <c r="Q149" s="51"/>
      <c r="R149" s="51"/>
      <c r="S149" s="51"/>
      <c r="T149" s="5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136</v>
      </c>
      <c r="AU149" s="17" t="s">
        <v>77</v>
      </c>
    </row>
    <row r="150" spans="1:65" s="12" customFormat="1">
      <c r="B150" s="145"/>
      <c r="D150" s="141" t="s">
        <v>138</v>
      </c>
      <c r="E150" s="146" t="s">
        <v>3</v>
      </c>
      <c r="F150" s="147" t="s">
        <v>395</v>
      </c>
      <c r="H150" s="148">
        <v>1</v>
      </c>
      <c r="L150" s="145"/>
      <c r="M150" s="149"/>
      <c r="N150" s="150"/>
      <c r="O150" s="150"/>
      <c r="P150" s="150"/>
      <c r="Q150" s="150"/>
      <c r="R150" s="150"/>
      <c r="S150" s="150"/>
      <c r="T150" s="151"/>
      <c r="AT150" s="146" t="s">
        <v>138</v>
      </c>
      <c r="AU150" s="146" t="s">
        <v>77</v>
      </c>
      <c r="AV150" s="12" t="s">
        <v>79</v>
      </c>
      <c r="AW150" s="12" t="s">
        <v>31</v>
      </c>
      <c r="AX150" s="12" t="s">
        <v>69</v>
      </c>
      <c r="AY150" s="146" t="s">
        <v>129</v>
      </c>
    </row>
    <row r="151" spans="1:65" s="13" customFormat="1">
      <c r="B151" s="152"/>
      <c r="D151" s="141" t="s">
        <v>138</v>
      </c>
      <c r="E151" s="153" t="s">
        <v>3</v>
      </c>
      <c r="F151" s="154" t="s">
        <v>140</v>
      </c>
      <c r="H151" s="155">
        <v>1</v>
      </c>
      <c r="L151" s="152"/>
      <c r="M151" s="156"/>
      <c r="N151" s="157"/>
      <c r="O151" s="157"/>
      <c r="P151" s="157"/>
      <c r="Q151" s="157"/>
      <c r="R151" s="157"/>
      <c r="S151" s="157"/>
      <c r="T151" s="158"/>
      <c r="AT151" s="153" t="s">
        <v>138</v>
      </c>
      <c r="AU151" s="153" t="s">
        <v>77</v>
      </c>
      <c r="AV151" s="13" t="s">
        <v>135</v>
      </c>
      <c r="AW151" s="13" t="s">
        <v>31</v>
      </c>
      <c r="AX151" s="13" t="s">
        <v>77</v>
      </c>
      <c r="AY151" s="153" t="s">
        <v>129</v>
      </c>
    </row>
    <row r="152" spans="1:65" s="11" customFormat="1" ht="25.9" customHeight="1">
      <c r="B152" s="118"/>
      <c r="D152" s="119" t="s">
        <v>68</v>
      </c>
      <c r="E152" s="120" t="s">
        <v>178</v>
      </c>
      <c r="F152" s="120" t="s">
        <v>305</v>
      </c>
      <c r="J152" s="121">
        <f>BK152</f>
        <v>0</v>
      </c>
      <c r="L152" s="118"/>
      <c r="M152" s="122"/>
      <c r="N152" s="123"/>
      <c r="O152" s="123"/>
      <c r="P152" s="124">
        <f>SUM(P153:P156)</f>
        <v>0</v>
      </c>
      <c r="Q152" s="123"/>
      <c r="R152" s="124">
        <f>SUM(R153:R156)</f>
        <v>0</v>
      </c>
      <c r="S152" s="123"/>
      <c r="T152" s="125">
        <f>SUM(T153:T156)</f>
        <v>0</v>
      </c>
      <c r="AR152" s="119" t="s">
        <v>77</v>
      </c>
      <c r="AT152" s="126" t="s">
        <v>68</v>
      </c>
      <c r="AU152" s="126" t="s">
        <v>69</v>
      </c>
      <c r="AY152" s="119" t="s">
        <v>129</v>
      </c>
      <c r="BK152" s="127">
        <f>SUM(BK153:BK156)</f>
        <v>0</v>
      </c>
    </row>
    <row r="153" spans="1:65" s="2" customFormat="1" ht="16.5" customHeight="1">
      <c r="A153" s="29"/>
      <c r="B153" s="128"/>
      <c r="C153" s="129" t="s">
        <v>217</v>
      </c>
      <c r="D153" s="129" t="s">
        <v>130</v>
      </c>
      <c r="E153" s="130" t="s">
        <v>396</v>
      </c>
      <c r="F153" s="131" t="s">
        <v>397</v>
      </c>
      <c r="G153" s="132" t="s">
        <v>174</v>
      </c>
      <c r="H153" s="133">
        <v>1</v>
      </c>
      <c r="I153" s="134">
        <v>0</v>
      </c>
      <c r="J153" s="134">
        <f>ROUND(I153*H153,2)</f>
        <v>0</v>
      </c>
      <c r="K153" s="131" t="s">
        <v>134</v>
      </c>
      <c r="L153" s="30"/>
      <c r="M153" s="135" t="s">
        <v>3</v>
      </c>
      <c r="N153" s="136" t="s">
        <v>42</v>
      </c>
      <c r="O153" s="137">
        <v>0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9" t="s">
        <v>135</v>
      </c>
      <c r="AT153" s="139" t="s">
        <v>130</v>
      </c>
      <c r="AU153" s="139" t="s">
        <v>77</v>
      </c>
      <c r="AY153" s="17" t="s">
        <v>129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135</v>
      </c>
      <c r="BK153" s="140">
        <f>ROUND(I153*H153,2)</f>
        <v>0</v>
      </c>
      <c r="BL153" s="17" t="s">
        <v>135</v>
      </c>
      <c r="BM153" s="139" t="s">
        <v>221</v>
      </c>
    </row>
    <row r="154" spans="1:65" s="2" customFormat="1" ht="48.75">
      <c r="A154" s="29"/>
      <c r="B154" s="30"/>
      <c r="C154" s="29"/>
      <c r="D154" s="141" t="s">
        <v>136</v>
      </c>
      <c r="E154" s="29"/>
      <c r="F154" s="142" t="s">
        <v>398</v>
      </c>
      <c r="G154" s="29"/>
      <c r="H154" s="29"/>
      <c r="I154" s="29"/>
      <c r="J154" s="29"/>
      <c r="K154" s="29"/>
      <c r="L154" s="30"/>
      <c r="M154" s="143"/>
      <c r="N154" s="144"/>
      <c r="O154" s="51"/>
      <c r="P154" s="51"/>
      <c r="Q154" s="51"/>
      <c r="R154" s="51"/>
      <c r="S154" s="51"/>
      <c r="T154" s="5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136</v>
      </c>
      <c r="AU154" s="17" t="s">
        <v>77</v>
      </c>
    </row>
    <row r="155" spans="1:65" s="12" customFormat="1">
      <c r="B155" s="145"/>
      <c r="D155" s="141" t="s">
        <v>138</v>
      </c>
      <c r="E155" s="146" t="s">
        <v>3</v>
      </c>
      <c r="F155" s="147" t="s">
        <v>399</v>
      </c>
      <c r="H155" s="148">
        <v>1</v>
      </c>
      <c r="L155" s="145"/>
      <c r="M155" s="149"/>
      <c r="N155" s="150"/>
      <c r="O155" s="150"/>
      <c r="P155" s="150"/>
      <c r="Q155" s="150"/>
      <c r="R155" s="150"/>
      <c r="S155" s="150"/>
      <c r="T155" s="151"/>
      <c r="AT155" s="146" t="s">
        <v>138</v>
      </c>
      <c r="AU155" s="146" t="s">
        <v>77</v>
      </c>
      <c r="AV155" s="12" t="s">
        <v>79</v>
      </c>
      <c r="AW155" s="12" t="s">
        <v>31</v>
      </c>
      <c r="AX155" s="12" t="s">
        <v>69</v>
      </c>
      <c r="AY155" s="146" t="s">
        <v>129</v>
      </c>
    </row>
    <row r="156" spans="1:65" s="13" customFormat="1">
      <c r="B156" s="152"/>
      <c r="D156" s="141" t="s">
        <v>138</v>
      </c>
      <c r="E156" s="153" t="s">
        <v>3</v>
      </c>
      <c r="F156" s="154" t="s">
        <v>140</v>
      </c>
      <c r="H156" s="155">
        <v>1</v>
      </c>
      <c r="L156" s="152"/>
      <c r="M156" s="156"/>
      <c r="N156" s="157"/>
      <c r="O156" s="157"/>
      <c r="P156" s="157"/>
      <c r="Q156" s="157"/>
      <c r="R156" s="157"/>
      <c r="S156" s="157"/>
      <c r="T156" s="158"/>
      <c r="AT156" s="153" t="s">
        <v>138</v>
      </c>
      <c r="AU156" s="153" t="s">
        <v>77</v>
      </c>
      <c r="AV156" s="13" t="s">
        <v>135</v>
      </c>
      <c r="AW156" s="13" t="s">
        <v>31</v>
      </c>
      <c r="AX156" s="13" t="s">
        <v>77</v>
      </c>
      <c r="AY156" s="153" t="s">
        <v>129</v>
      </c>
    </row>
    <row r="157" spans="1:65" s="11" customFormat="1" ht="25.9" customHeight="1">
      <c r="B157" s="118"/>
      <c r="D157" s="119" t="s">
        <v>68</v>
      </c>
      <c r="E157" s="120" t="s">
        <v>268</v>
      </c>
      <c r="F157" s="120" t="s">
        <v>269</v>
      </c>
      <c r="J157" s="121">
        <f>BK157</f>
        <v>0</v>
      </c>
      <c r="L157" s="118"/>
      <c r="M157" s="122"/>
      <c r="N157" s="123"/>
      <c r="O157" s="123"/>
      <c r="P157" s="124">
        <f>SUM(P158:P165)</f>
        <v>0</v>
      </c>
      <c r="Q157" s="123"/>
      <c r="R157" s="124">
        <f>SUM(R158:R165)</f>
        <v>0</v>
      </c>
      <c r="S157" s="123"/>
      <c r="T157" s="125">
        <f>SUM(T158:T165)</f>
        <v>0</v>
      </c>
      <c r="AR157" s="119" t="s">
        <v>135</v>
      </c>
      <c r="AT157" s="126" t="s">
        <v>68</v>
      </c>
      <c r="AU157" s="126" t="s">
        <v>69</v>
      </c>
      <c r="AY157" s="119" t="s">
        <v>129</v>
      </c>
      <c r="BK157" s="127">
        <f>SUM(BK158:BK165)</f>
        <v>0</v>
      </c>
    </row>
    <row r="158" spans="1:65" s="2" customFormat="1" ht="24.2" customHeight="1">
      <c r="A158" s="29"/>
      <c r="B158" s="128"/>
      <c r="C158" s="129" t="s">
        <v>181</v>
      </c>
      <c r="D158" s="129" t="s">
        <v>130</v>
      </c>
      <c r="E158" s="130" t="s">
        <v>400</v>
      </c>
      <c r="F158" s="131" t="s">
        <v>401</v>
      </c>
      <c r="G158" s="132" t="s">
        <v>272</v>
      </c>
      <c r="H158" s="133">
        <v>644.45299999999997</v>
      </c>
      <c r="I158" s="134">
        <v>0</v>
      </c>
      <c r="J158" s="134">
        <f>ROUND(I158*H158,2)</f>
        <v>0</v>
      </c>
      <c r="K158" s="131" t="s">
        <v>134</v>
      </c>
      <c r="L158" s="30"/>
      <c r="M158" s="135" t="s">
        <v>3</v>
      </c>
      <c r="N158" s="136" t="s">
        <v>42</v>
      </c>
      <c r="O158" s="137">
        <v>0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9" t="s">
        <v>273</v>
      </c>
      <c r="AT158" s="139" t="s">
        <v>130</v>
      </c>
      <c r="AU158" s="139" t="s">
        <v>77</v>
      </c>
      <c r="AY158" s="17" t="s">
        <v>129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135</v>
      </c>
      <c r="BK158" s="140">
        <f>ROUND(I158*H158,2)</f>
        <v>0</v>
      </c>
      <c r="BL158" s="17" t="s">
        <v>273</v>
      </c>
      <c r="BM158" s="139" t="s">
        <v>226</v>
      </c>
    </row>
    <row r="159" spans="1:65" s="2" customFormat="1" ht="58.5">
      <c r="A159" s="29"/>
      <c r="B159" s="30"/>
      <c r="C159" s="29"/>
      <c r="D159" s="141" t="s">
        <v>136</v>
      </c>
      <c r="E159" s="29"/>
      <c r="F159" s="142" t="s">
        <v>275</v>
      </c>
      <c r="G159" s="29"/>
      <c r="H159" s="29"/>
      <c r="I159" s="29"/>
      <c r="J159" s="29"/>
      <c r="K159" s="29"/>
      <c r="L159" s="30"/>
      <c r="M159" s="143"/>
      <c r="N159" s="144"/>
      <c r="O159" s="51"/>
      <c r="P159" s="51"/>
      <c r="Q159" s="51"/>
      <c r="R159" s="51"/>
      <c r="S159" s="51"/>
      <c r="T159" s="5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136</v>
      </c>
      <c r="AU159" s="17" t="s">
        <v>77</v>
      </c>
    </row>
    <row r="160" spans="1:65" s="12" customFormat="1">
      <c r="B160" s="145"/>
      <c r="D160" s="141" t="s">
        <v>138</v>
      </c>
      <c r="E160" s="146" t="s">
        <v>3</v>
      </c>
      <c r="F160" s="147" t="s">
        <v>402</v>
      </c>
      <c r="H160" s="148">
        <v>644.45299999999997</v>
      </c>
      <c r="L160" s="145"/>
      <c r="M160" s="149"/>
      <c r="N160" s="150"/>
      <c r="O160" s="150"/>
      <c r="P160" s="150"/>
      <c r="Q160" s="150"/>
      <c r="R160" s="150"/>
      <c r="S160" s="150"/>
      <c r="T160" s="151"/>
      <c r="AT160" s="146" t="s">
        <v>138</v>
      </c>
      <c r="AU160" s="146" t="s">
        <v>77</v>
      </c>
      <c r="AV160" s="12" t="s">
        <v>79</v>
      </c>
      <c r="AW160" s="12" t="s">
        <v>31</v>
      </c>
      <c r="AX160" s="12" t="s">
        <v>69</v>
      </c>
      <c r="AY160" s="146" t="s">
        <v>129</v>
      </c>
    </row>
    <row r="161" spans="1:65" s="13" customFormat="1">
      <c r="B161" s="152"/>
      <c r="D161" s="141" t="s">
        <v>138</v>
      </c>
      <c r="E161" s="153" t="s">
        <v>3</v>
      </c>
      <c r="F161" s="154" t="s">
        <v>140</v>
      </c>
      <c r="H161" s="155">
        <v>644.45299999999997</v>
      </c>
      <c r="L161" s="152"/>
      <c r="M161" s="156"/>
      <c r="N161" s="157"/>
      <c r="O161" s="157"/>
      <c r="P161" s="157"/>
      <c r="Q161" s="157"/>
      <c r="R161" s="157"/>
      <c r="S161" s="157"/>
      <c r="T161" s="158"/>
      <c r="AT161" s="153" t="s">
        <v>138</v>
      </c>
      <c r="AU161" s="153" t="s">
        <v>77</v>
      </c>
      <c r="AV161" s="13" t="s">
        <v>135</v>
      </c>
      <c r="AW161" s="13" t="s">
        <v>31</v>
      </c>
      <c r="AX161" s="13" t="s">
        <v>77</v>
      </c>
      <c r="AY161" s="153" t="s">
        <v>129</v>
      </c>
    </row>
    <row r="162" spans="1:65" s="2" customFormat="1" ht="24.2" customHeight="1">
      <c r="A162" s="29"/>
      <c r="B162" s="128"/>
      <c r="C162" s="129" t="s">
        <v>230</v>
      </c>
      <c r="D162" s="129" t="s">
        <v>130</v>
      </c>
      <c r="E162" s="130" t="s">
        <v>403</v>
      </c>
      <c r="F162" s="131" t="s">
        <v>404</v>
      </c>
      <c r="G162" s="132" t="s">
        <v>272</v>
      </c>
      <c r="H162" s="133">
        <v>0.5</v>
      </c>
      <c r="I162" s="134">
        <v>0</v>
      </c>
      <c r="J162" s="134">
        <f>ROUND(I162*H162,2)</f>
        <v>0</v>
      </c>
      <c r="K162" s="131" t="s">
        <v>134</v>
      </c>
      <c r="L162" s="30"/>
      <c r="M162" s="135" t="s">
        <v>3</v>
      </c>
      <c r="N162" s="136" t="s">
        <v>42</v>
      </c>
      <c r="O162" s="137">
        <v>0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9" t="s">
        <v>273</v>
      </c>
      <c r="AT162" s="139" t="s">
        <v>130</v>
      </c>
      <c r="AU162" s="139" t="s">
        <v>77</v>
      </c>
      <c r="AY162" s="17" t="s">
        <v>129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135</v>
      </c>
      <c r="BK162" s="140">
        <f>ROUND(I162*H162,2)</f>
        <v>0</v>
      </c>
      <c r="BL162" s="17" t="s">
        <v>273</v>
      </c>
      <c r="BM162" s="139" t="s">
        <v>233</v>
      </c>
    </row>
    <row r="163" spans="1:65" s="2" customFormat="1" ht="58.5">
      <c r="A163" s="29"/>
      <c r="B163" s="30"/>
      <c r="C163" s="29"/>
      <c r="D163" s="141" t="s">
        <v>136</v>
      </c>
      <c r="E163" s="29"/>
      <c r="F163" s="142" t="s">
        <v>275</v>
      </c>
      <c r="G163" s="29"/>
      <c r="H163" s="29"/>
      <c r="I163" s="29"/>
      <c r="J163" s="29"/>
      <c r="K163" s="29"/>
      <c r="L163" s="30"/>
      <c r="M163" s="143"/>
      <c r="N163" s="144"/>
      <c r="O163" s="51"/>
      <c r="P163" s="51"/>
      <c r="Q163" s="51"/>
      <c r="R163" s="51"/>
      <c r="S163" s="51"/>
      <c r="T163" s="52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136</v>
      </c>
      <c r="AU163" s="17" t="s">
        <v>77</v>
      </c>
    </row>
    <row r="164" spans="1:65" s="12" customFormat="1">
      <c r="B164" s="145"/>
      <c r="D164" s="141" t="s">
        <v>138</v>
      </c>
      <c r="E164" s="146" t="s">
        <v>3</v>
      </c>
      <c r="F164" s="147" t="s">
        <v>405</v>
      </c>
      <c r="H164" s="148">
        <v>0.5</v>
      </c>
      <c r="L164" s="145"/>
      <c r="M164" s="149"/>
      <c r="N164" s="150"/>
      <c r="O164" s="150"/>
      <c r="P164" s="150"/>
      <c r="Q164" s="150"/>
      <c r="R164" s="150"/>
      <c r="S164" s="150"/>
      <c r="T164" s="151"/>
      <c r="AT164" s="146" t="s">
        <v>138</v>
      </c>
      <c r="AU164" s="146" t="s">
        <v>77</v>
      </c>
      <c r="AV164" s="12" t="s">
        <v>79</v>
      </c>
      <c r="AW164" s="12" t="s">
        <v>31</v>
      </c>
      <c r="AX164" s="12" t="s">
        <v>69</v>
      </c>
      <c r="AY164" s="146" t="s">
        <v>129</v>
      </c>
    </row>
    <row r="165" spans="1:65" s="13" customFormat="1">
      <c r="B165" s="152"/>
      <c r="D165" s="141" t="s">
        <v>138</v>
      </c>
      <c r="E165" s="153" t="s">
        <v>3</v>
      </c>
      <c r="F165" s="154" t="s">
        <v>140</v>
      </c>
      <c r="H165" s="155">
        <v>0.5</v>
      </c>
      <c r="L165" s="152"/>
      <c r="M165" s="165"/>
      <c r="N165" s="166"/>
      <c r="O165" s="166"/>
      <c r="P165" s="166"/>
      <c r="Q165" s="166"/>
      <c r="R165" s="166"/>
      <c r="S165" s="166"/>
      <c r="T165" s="167"/>
      <c r="AT165" s="153" t="s">
        <v>138</v>
      </c>
      <c r="AU165" s="153" t="s">
        <v>77</v>
      </c>
      <c r="AV165" s="13" t="s">
        <v>135</v>
      </c>
      <c r="AW165" s="13" t="s">
        <v>31</v>
      </c>
      <c r="AX165" s="13" t="s">
        <v>77</v>
      </c>
      <c r="AY165" s="153" t="s">
        <v>129</v>
      </c>
    </row>
    <row r="166" spans="1:65" s="2" customFormat="1" ht="6.95" customHeight="1">
      <c r="A166" s="29"/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30"/>
      <c r="M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</row>
  </sheetData>
  <autoFilter ref="C84:K16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8"/>
  <sheetViews>
    <sheetView showGridLines="0" topLeftCell="A46" workbookViewId="0">
      <selection activeCell="I46" sqref="I4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55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89" t="str">
        <f>'Rekapitulace stavby'!K6</f>
        <v>Rekonstrukce železniční zastávky Skrbeň</v>
      </c>
      <c r="F7" s="290"/>
      <c r="G7" s="290"/>
      <c r="H7" s="290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9" t="s">
        <v>406</v>
      </c>
      <c r="F9" s="288"/>
      <c r="G9" s="288"/>
      <c r="H9" s="288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ROUND(J82,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ROUND((SUM(BE82:BE127)),  2)</f>
        <v>0</v>
      </c>
      <c r="G33" s="29"/>
      <c r="H33" s="29"/>
      <c r="I33" s="94">
        <v>0.21</v>
      </c>
      <c r="J33" s="93">
        <f>ROUND(((SUM(BE82:BE127))*I33),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ROUND((SUM(BF82:BF127)),  2)</f>
        <v>0</v>
      </c>
      <c r="G34" s="29"/>
      <c r="H34" s="29"/>
      <c r="I34" s="94">
        <v>0.15</v>
      </c>
      <c r="J34" s="93">
        <f>ROUND(((SUM(BF82:BF127))*I34),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ROUND((SUM(BG82:BG127)),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ROUND((SUM(BH82:BH127)),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ROUND((SUM(BI82:BI127)),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9" t="str">
        <f>E7</f>
        <v>Rekonstrukce železniční zastávky Skrbeň</v>
      </c>
      <c r="F48" s="290"/>
      <c r="G48" s="290"/>
      <c r="H48" s="290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79" t="str">
        <f>E9</f>
        <v>SO 03 -  Přejezdová konstrukce</v>
      </c>
      <c r="F50" s="288"/>
      <c r="G50" s="288"/>
      <c r="H50" s="288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J82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407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1:47" s="9" customFormat="1" ht="24.95" customHeight="1">
      <c r="B61" s="104"/>
      <c r="D61" s="105" t="s">
        <v>408</v>
      </c>
      <c r="E61" s="106"/>
      <c r="F61" s="106"/>
      <c r="G61" s="106"/>
      <c r="H61" s="106"/>
      <c r="I61" s="106"/>
      <c r="J61" s="107">
        <f>J96</f>
        <v>0</v>
      </c>
      <c r="L61" s="104"/>
    </row>
    <row r="62" spans="1:47" s="9" customFormat="1" ht="24.95" customHeight="1">
      <c r="B62" s="104"/>
      <c r="D62" s="105" t="s">
        <v>114</v>
      </c>
      <c r="E62" s="106"/>
      <c r="F62" s="106"/>
      <c r="G62" s="106"/>
      <c r="H62" s="106"/>
      <c r="I62" s="106"/>
      <c r="J62" s="107">
        <f>J119</f>
        <v>0</v>
      </c>
      <c r="L62" s="104"/>
    </row>
    <row r="63" spans="1:47" s="2" customFormat="1" ht="21.75" customHeight="1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8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2" customFormat="1" ht="6.95" customHeight="1">
      <c r="A64" s="2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8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8" spans="1:31" s="2" customFormat="1" ht="6.95" customHeight="1">
      <c r="A68" s="29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24.95" customHeight="1">
      <c r="A69" s="29"/>
      <c r="B69" s="30"/>
      <c r="C69" s="21" t="s">
        <v>115</v>
      </c>
      <c r="D69" s="29"/>
      <c r="E69" s="29"/>
      <c r="F69" s="29"/>
      <c r="G69" s="29"/>
      <c r="H69" s="29"/>
      <c r="I69" s="29"/>
      <c r="J69" s="29"/>
      <c r="K69" s="29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2" customHeight="1">
      <c r="A71" s="29"/>
      <c r="B71" s="30"/>
      <c r="C71" s="26" t="s">
        <v>15</v>
      </c>
      <c r="D71" s="29"/>
      <c r="E71" s="29"/>
      <c r="F71" s="29"/>
      <c r="G71" s="29"/>
      <c r="H71" s="29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6.5" customHeight="1">
      <c r="A72" s="29"/>
      <c r="B72" s="30"/>
      <c r="C72" s="29"/>
      <c r="D72" s="29"/>
      <c r="E72" s="289" t="str">
        <f>E7</f>
        <v>Rekonstrukce železniční zastávky Skrbeň</v>
      </c>
      <c r="F72" s="290"/>
      <c r="G72" s="290"/>
      <c r="H72" s="290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6" t="s">
        <v>105</v>
      </c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279" t="str">
        <f>E9</f>
        <v>SO 03 -  Přejezdová konstrukce</v>
      </c>
      <c r="F74" s="288"/>
      <c r="G74" s="288"/>
      <c r="H74" s="288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6" t="s">
        <v>19</v>
      </c>
      <c r="D76" s="29"/>
      <c r="E76" s="29"/>
      <c r="F76" s="24" t="str">
        <f>F12</f>
        <v xml:space="preserve"> </v>
      </c>
      <c r="G76" s="29"/>
      <c r="H76" s="29"/>
      <c r="I76" s="26" t="s">
        <v>21</v>
      </c>
      <c r="J76" s="48" t="str">
        <f>IF(J12="","",J12)</f>
        <v>7. 9. 2023</v>
      </c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2" customHeight="1">
      <c r="A78" s="29"/>
      <c r="B78" s="30"/>
      <c r="C78" s="26" t="s">
        <v>23</v>
      </c>
      <c r="D78" s="29"/>
      <c r="E78" s="29"/>
      <c r="F78" s="24" t="str">
        <f>E15</f>
        <v>Správa železnic, státní organizace</v>
      </c>
      <c r="G78" s="29"/>
      <c r="H78" s="29"/>
      <c r="I78" s="26" t="s">
        <v>29</v>
      </c>
      <c r="J78" s="27" t="str">
        <f>E21</f>
        <v>DRAWINGS s.r.o.</v>
      </c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>
      <c r="A79" s="29"/>
      <c r="B79" s="30"/>
      <c r="C79" s="26" t="s">
        <v>27</v>
      </c>
      <c r="D79" s="29"/>
      <c r="E79" s="29"/>
      <c r="F79" s="24" t="str">
        <f>IF(E18="","",E18)</f>
        <v xml:space="preserve"> </v>
      </c>
      <c r="G79" s="29"/>
      <c r="H79" s="29"/>
      <c r="I79" s="26" t="s">
        <v>32</v>
      </c>
      <c r="J79" s="27" t="str">
        <f>E24</f>
        <v xml:space="preserve"> </v>
      </c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0.3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0" customFormat="1" ht="29.25" customHeight="1">
      <c r="A81" s="108"/>
      <c r="B81" s="109"/>
      <c r="C81" s="110" t="s">
        <v>116</v>
      </c>
      <c r="D81" s="111" t="s">
        <v>54</v>
      </c>
      <c r="E81" s="111" t="s">
        <v>50</v>
      </c>
      <c r="F81" s="111" t="s">
        <v>51</v>
      </c>
      <c r="G81" s="111" t="s">
        <v>117</v>
      </c>
      <c r="H81" s="111" t="s">
        <v>118</v>
      </c>
      <c r="I81" s="111" t="s">
        <v>119</v>
      </c>
      <c r="J81" s="111" t="s">
        <v>109</v>
      </c>
      <c r="K81" s="112" t="s">
        <v>120</v>
      </c>
      <c r="L81" s="113"/>
      <c r="M81" s="55" t="s">
        <v>3</v>
      </c>
      <c r="N81" s="56" t="s">
        <v>39</v>
      </c>
      <c r="O81" s="56" t="s">
        <v>121</v>
      </c>
      <c r="P81" s="56" t="s">
        <v>122</v>
      </c>
      <c r="Q81" s="56" t="s">
        <v>123</v>
      </c>
      <c r="R81" s="56" t="s">
        <v>124</v>
      </c>
      <c r="S81" s="56" t="s">
        <v>125</v>
      </c>
      <c r="T81" s="57" t="s">
        <v>126</v>
      </c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</row>
    <row r="82" spans="1:65" s="2" customFormat="1" ht="22.9" customHeight="1">
      <c r="A82" s="29"/>
      <c r="B82" s="30"/>
      <c r="C82" s="62" t="s">
        <v>127</v>
      </c>
      <c r="D82" s="29"/>
      <c r="E82" s="29"/>
      <c r="F82" s="29"/>
      <c r="G82" s="29"/>
      <c r="H82" s="29"/>
      <c r="I82" s="29"/>
      <c r="J82" s="114">
        <f>BK82</f>
        <v>0</v>
      </c>
      <c r="K82" s="29"/>
      <c r="L82" s="30"/>
      <c r="M82" s="58"/>
      <c r="N82" s="49"/>
      <c r="O82" s="59"/>
      <c r="P82" s="115">
        <f>P83+P96+P119</f>
        <v>0</v>
      </c>
      <c r="Q82" s="59"/>
      <c r="R82" s="115">
        <f>R83+R96+R119</f>
        <v>0</v>
      </c>
      <c r="S82" s="59"/>
      <c r="T82" s="116">
        <f>T83+T96+T119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7" t="s">
        <v>68</v>
      </c>
      <c r="AU82" s="17" t="s">
        <v>110</v>
      </c>
      <c r="BK82" s="117">
        <f>BK83+BK96+BK119</f>
        <v>0</v>
      </c>
    </row>
    <row r="83" spans="1:65" s="11" customFormat="1" ht="25.9" customHeight="1">
      <c r="B83" s="118"/>
      <c r="D83" s="119" t="s">
        <v>68</v>
      </c>
      <c r="E83" s="120" t="s">
        <v>409</v>
      </c>
      <c r="F83" s="120" t="s">
        <v>410</v>
      </c>
      <c r="J83" s="121">
        <f>BK83</f>
        <v>0</v>
      </c>
      <c r="L83" s="118"/>
      <c r="M83" s="122"/>
      <c r="N83" s="123"/>
      <c r="O83" s="123"/>
      <c r="P83" s="124">
        <f>SUM(P84:P95)</f>
        <v>0</v>
      </c>
      <c r="Q83" s="123"/>
      <c r="R83" s="124">
        <f>SUM(R84:R95)</f>
        <v>0</v>
      </c>
      <c r="S83" s="123"/>
      <c r="T83" s="125">
        <f>SUM(T84:T95)</f>
        <v>0</v>
      </c>
      <c r="AR83" s="119" t="s">
        <v>77</v>
      </c>
      <c r="AT83" s="126" t="s">
        <v>68</v>
      </c>
      <c r="AU83" s="126" t="s">
        <v>69</v>
      </c>
      <c r="AY83" s="119" t="s">
        <v>129</v>
      </c>
      <c r="BK83" s="127">
        <f>SUM(BK84:BK95)</f>
        <v>0</v>
      </c>
    </row>
    <row r="84" spans="1:65" s="2" customFormat="1" ht="16.5" customHeight="1">
      <c r="A84" s="29"/>
      <c r="B84" s="128"/>
      <c r="C84" s="129" t="s">
        <v>77</v>
      </c>
      <c r="D84" s="129" t="s">
        <v>130</v>
      </c>
      <c r="E84" s="130" t="s">
        <v>411</v>
      </c>
      <c r="F84" s="131" t="s">
        <v>412</v>
      </c>
      <c r="G84" s="132" t="s">
        <v>220</v>
      </c>
      <c r="H84" s="133">
        <v>43.2</v>
      </c>
      <c r="I84" s="134">
        <v>0</v>
      </c>
      <c r="J84" s="134">
        <f>ROUND(I84*H84,2)</f>
        <v>0</v>
      </c>
      <c r="K84" s="131" t="s">
        <v>134</v>
      </c>
      <c r="L84" s="30"/>
      <c r="M84" s="135" t="s">
        <v>3</v>
      </c>
      <c r="N84" s="136" t="s">
        <v>42</v>
      </c>
      <c r="O84" s="137">
        <v>0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39" t="s">
        <v>135</v>
      </c>
      <c r="AT84" s="139" t="s">
        <v>130</v>
      </c>
      <c r="AU84" s="139" t="s">
        <v>77</v>
      </c>
      <c r="AY84" s="17" t="s">
        <v>129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7" t="s">
        <v>135</v>
      </c>
      <c r="BK84" s="140">
        <f>ROUND(I84*H84,2)</f>
        <v>0</v>
      </c>
      <c r="BL84" s="17" t="s">
        <v>135</v>
      </c>
      <c r="BM84" s="139" t="s">
        <v>413</v>
      </c>
    </row>
    <row r="85" spans="1:65" s="2" customFormat="1" ht="87.75">
      <c r="A85" s="29"/>
      <c r="B85" s="30"/>
      <c r="C85" s="29"/>
      <c r="D85" s="141" t="s">
        <v>136</v>
      </c>
      <c r="E85" s="29"/>
      <c r="F85" s="142" t="s">
        <v>414</v>
      </c>
      <c r="G85" s="29"/>
      <c r="H85" s="29"/>
      <c r="I85" s="29"/>
      <c r="J85" s="29"/>
      <c r="K85" s="29"/>
      <c r="L85" s="30"/>
      <c r="M85" s="143"/>
      <c r="N85" s="144"/>
      <c r="O85" s="51"/>
      <c r="P85" s="51"/>
      <c r="Q85" s="51"/>
      <c r="R85" s="51"/>
      <c r="S85" s="51"/>
      <c r="T85" s="52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136</v>
      </c>
      <c r="AU85" s="17" t="s">
        <v>77</v>
      </c>
    </row>
    <row r="86" spans="1:65" s="12" customFormat="1">
      <c r="B86" s="145"/>
      <c r="D86" s="141" t="s">
        <v>138</v>
      </c>
      <c r="E86" s="146" t="s">
        <v>3</v>
      </c>
      <c r="F86" s="147" t="s">
        <v>415</v>
      </c>
      <c r="H86" s="148">
        <v>43.2</v>
      </c>
      <c r="L86" s="145"/>
      <c r="M86" s="149"/>
      <c r="N86" s="150"/>
      <c r="O86" s="150"/>
      <c r="P86" s="150"/>
      <c r="Q86" s="150"/>
      <c r="R86" s="150"/>
      <c r="S86" s="150"/>
      <c r="T86" s="151"/>
      <c r="AT86" s="146" t="s">
        <v>138</v>
      </c>
      <c r="AU86" s="146" t="s">
        <v>77</v>
      </c>
      <c r="AV86" s="12" t="s">
        <v>79</v>
      </c>
      <c r="AW86" s="12" t="s">
        <v>31</v>
      </c>
      <c r="AX86" s="12" t="s">
        <v>69</v>
      </c>
      <c r="AY86" s="146" t="s">
        <v>129</v>
      </c>
    </row>
    <row r="87" spans="1:65" s="13" customFormat="1">
      <c r="B87" s="152"/>
      <c r="D87" s="141" t="s">
        <v>138</v>
      </c>
      <c r="E87" s="153" t="s">
        <v>3</v>
      </c>
      <c r="F87" s="154" t="s">
        <v>140</v>
      </c>
      <c r="H87" s="155">
        <v>43.2</v>
      </c>
      <c r="L87" s="152"/>
      <c r="M87" s="156"/>
      <c r="N87" s="157"/>
      <c r="O87" s="157"/>
      <c r="P87" s="157"/>
      <c r="Q87" s="157"/>
      <c r="R87" s="157"/>
      <c r="S87" s="157"/>
      <c r="T87" s="158"/>
      <c r="AT87" s="153" t="s">
        <v>138</v>
      </c>
      <c r="AU87" s="153" t="s">
        <v>77</v>
      </c>
      <c r="AV87" s="13" t="s">
        <v>135</v>
      </c>
      <c r="AW87" s="13" t="s">
        <v>31</v>
      </c>
      <c r="AX87" s="13" t="s">
        <v>77</v>
      </c>
      <c r="AY87" s="153" t="s">
        <v>129</v>
      </c>
    </row>
    <row r="88" spans="1:65" s="2" customFormat="1" ht="16.5" customHeight="1">
      <c r="A88" s="29"/>
      <c r="B88" s="128"/>
      <c r="C88" s="129" t="s">
        <v>79</v>
      </c>
      <c r="D88" s="129" t="s">
        <v>130</v>
      </c>
      <c r="E88" s="130" t="s">
        <v>416</v>
      </c>
      <c r="F88" s="131" t="s">
        <v>417</v>
      </c>
      <c r="G88" s="132" t="s">
        <v>133</v>
      </c>
      <c r="H88" s="133">
        <v>1.968</v>
      </c>
      <c r="I88" s="134">
        <v>0</v>
      </c>
      <c r="J88" s="134">
        <f>ROUND(I88*H88,2)</f>
        <v>0</v>
      </c>
      <c r="K88" s="131" t="s">
        <v>134</v>
      </c>
      <c r="L88" s="30"/>
      <c r="M88" s="135" t="s">
        <v>3</v>
      </c>
      <c r="N88" s="136" t="s">
        <v>42</v>
      </c>
      <c r="O88" s="137">
        <v>0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39" t="s">
        <v>135</v>
      </c>
      <c r="AT88" s="139" t="s">
        <v>130</v>
      </c>
      <c r="AU88" s="139" t="s">
        <v>77</v>
      </c>
      <c r="AY88" s="17" t="s">
        <v>129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135</v>
      </c>
      <c r="BK88" s="140">
        <f>ROUND(I88*H88,2)</f>
        <v>0</v>
      </c>
      <c r="BL88" s="17" t="s">
        <v>135</v>
      </c>
      <c r="BM88" s="139" t="s">
        <v>418</v>
      </c>
    </row>
    <row r="89" spans="1:65" s="2" customFormat="1" ht="87.75">
      <c r="A89" s="29"/>
      <c r="B89" s="30"/>
      <c r="C89" s="29"/>
      <c r="D89" s="141" t="s">
        <v>136</v>
      </c>
      <c r="E89" s="29"/>
      <c r="F89" s="142" t="s">
        <v>419</v>
      </c>
      <c r="G89" s="29"/>
      <c r="H89" s="29"/>
      <c r="I89" s="29"/>
      <c r="J89" s="29"/>
      <c r="K89" s="29"/>
      <c r="L89" s="30"/>
      <c r="M89" s="143"/>
      <c r="N89" s="144"/>
      <c r="O89" s="51"/>
      <c r="P89" s="51"/>
      <c r="Q89" s="51"/>
      <c r="R89" s="51"/>
      <c r="S89" s="51"/>
      <c r="T89" s="52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136</v>
      </c>
      <c r="AU89" s="17" t="s">
        <v>77</v>
      </c>
    </row>
    <row r="90" spans="1:65" s="12" customFormat="1">
      <c r="B90" s="145"/>
      <c r="D90" s="141" t="s">
        <v>138</v>
      </c>
      <c r="E90" s="146" t="s">
        <v>3</v>
      </c>
      <c r="F90" s="147" t="s">
        <v>420</v>
      </c>
      <c r="H90" s="148">
        <v>1.968</v>
      </c>
      <c r="L90" s="145"/>
      <c r="M90" s="149"/>
      <c r="N90" s="150"/>
      <c r="O90" s="150"/>
      <c r="P90" s="150"/>
      <c r="Q90" s="150"/>
      <c r="R90" s="150"/>
      <c r="S90" s="150"/>
      <c r="T90" s="151"/>
      <c r="AT90" s="146" t="s">
        <v>138</v>
      </c>
      <c r="AU90" s="146" t="s">
        <v>77</v>
      </c>
      <c r="AV90" s="12" t="s">
        <v>79</v>
      </c>
      <c r="AW90" s="12" t="s">
        <v>31</v>
      </c>
      <c r="AX90" s="12" t="s">
        <v>69</v>
      </c>
      <c r="AY90" s="146" t="s">
        <v>129</v>
      </c>
    </row>
    <row r="91" spans="1:65" s="13" customFormat="1">
      <c r="B91" s="152"/>
      <c r="D91" s="141" t="s">
        <v>138</v>
      </c>
      <c r="E91" s="153" t="s">
        <v>3</v>
      </c>
      <c r="F91" s="154" t="s">
        <v>140</v>
      </c>
      <c r="H91" s="155">
        <v>1.968</v>
      </c>
      <c r="L91" s="152"/>
      <c r="M91" s="156"/>
      <c r="N91" s="157"/>
      <c r="O91" s="157"/>
      <c r="P91" s="157"/>
      <c r="Q91" s="157"/>
      <c r="R91" s="157"/>
      <c r="S91" s="157"/>
      <c r="T91" s="158"/>
      <c r="AT91" s="153" t="s">
        <v>138</v>
      </c>
      <c r="AU91" s="153" t="s">
        <v>77</v>
      </c>
      <c r="AV91" s="13" t="s">
        <v>135</v>
      </c>
      <c r="AW91" s="13" t="s">
        <v>31</v>
      </c>
      <c r="AX91" s="13" t="s">
        <v>77</v>
      </c>
      <c r="AY91" s="153" t="s">
        <v>129</v>
      </c>
    </row>
    <row r="92" spans="1:65" s="2" customFormat="1" ht="16.5" customHeight="1">
      <c r="A92" s="29"/>
      <c r="B92" s="128"/>
      <c r="C92" s="129" t="s">
        <v>147</v>
      </c>
      <c r="D92" s="129" t="s">
        <v>130</v>
      </c>
      <c r="E92" s="130" t="s">
        <v>421</v>
      </c>
      <c r="F92" s="131" t="s">
        <v>422</v>
      </c>
      <c r="G92" s="132" t="s">
        <v>133</v>
      </c>
      <c r="H92" s="133">
        <v>2.347</v>
      </c>
      <c r="I92" s="134">
        <v>0</v>
      </c>
      <c r="J92" s="134">
        <f>ROUND(I92*H92,2)</f>
        <v>0</v>
      </c>
      <c r="K92" s="131" t="s">
        <v>134</v>
      </c>
      <c r="L92" s="30"/>
      <c r="M92" s="135" t="s">
        <v>3</v>
      </c>
      <c r="N92" s="136" t="s">
        <v>42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39" t="s">
        <v>135</v>
      </c>
      <c r="AT92" s="139" t="s">
        <v>130</v>
      </c>
      <c r="AU92" s="139" t="s">
        <v>77</v>
      </c>
      <c r="AY92" s="17" t="s">
        <v>129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135</v>
      </c>
      <c r="BK92" s="140">
        <f>ROUND(I92*H92,2)</f>
        <v>0</v>
      </c>
      <c r="BL92" s="17" t="s">
        <v>135</v>
      </c>
      <c r="BM92" s="139" t="s">
        <v>423</v>
      </c>
    </row>
    <row r="93" spans="1:65" s="2" customFormat="1" ht="136.5">
      <c r="A93" s="29"/>
      <c r="B93" s="30"/>
      <c r="C93" s="29"/>
      <c r="D93" s="141" t="s">
        <v>136</v>
      </c>
      <c r="E93" s="29"/>
      <c r="F93" s="142" t="s">
        <v>424</v>
      </c>
      <c r="G93" s="29"/>
      <c r="H93" s="29"/>
      <c r="I93" s="29"/>
      <c r="J93" s="29"/>
      <c r="K93" s="29"/>
      <c r="L93" s="30"/>
      <c r="M93" s="143"/>
      <c r="N93" s="144"/>
      <c r="O93" s="51"/>
      <c r="P93" s="51"/>
      <c r="Q93" s="51"/>
      <c r="R93" s="51"/>
      <c r="S93" s="51"/>
      <c r="T93" s="52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136</v>
      </c>
      <c r="AU93" s="17" t="s">
        <v>77</v>
      </c>
    </row>
    <row r="94" spans="1:65" s="12" customFormat="1">
      <c r="B94" s="145"/>
      <c r="D94" s="141" t="s">
        <v>138</v>
      </c>
      <c r="E94" s="146" t="s">
        <v>3</v>
      </c>
      <c r="F94" s="147" t="s">
        <v>425</v>
      </c>
      <c r="H94" s="148">
        <v>2.347</v>
      </c>
      <c r="L94" s="145"/>
      <c r="M94" s="149"/>
      <c r="N94" s="150"/>
      <c r="O94" s="150"/>
      <c r="P94" s="150"/>
      <c r="Q94" s="150"/>
      <c r="R94" s="150"/>
      <c r="S94" s="150"/>
      <c r="T94" s="151"/>
      <c r="AT94" s="146" t="s">
        <v>138</v>
      </c>
      <c r="AU94" s="146" t="s">
        <v>77</v>
      </c>
      <c r="AV94" s="12" t="s">
        <v>79</v>
      </c>
      <c r="AW94" s="12" t="s">
        <v>31</v>
      </c>
      <c r="AX94" s="12" t="s">
        <v>69</v>
      </c>
      <c r="AY94" s="146" t="s">
        <v>129</v>
      </c>
    </row>
    <row r="95" spans="1:65" s="13" customFormat="1">
      <c r="B95" s="152"/>
      <c r="D95" s="141" t="s">
        <v>138</v>
      </c>
      <c r="E95" s="153" t="s">
        <v>3</v>
      </c>
      <c r="F95" s="154" t="s">
        <v>140</v>
      </c>
      <c r="H95" s="155">
        <v>2.347</v>
      </c>
      <c r="L95" s="152"/>
      <c r="M95" s="156"/>
      <c r="N95" s="157"/>
      <c r="O95" s="157"/>
      <c r="P95" s="157"/>
      <c r="Q95" s="157"/>
      <c r="R95" s="157"/>
      <c r="S95" s="157"/>
      <c r="T95" s="158"/>
      <c r="AT95" s="153" t="s">
        <v>138</v>
      </c>
      <c r="AU95" s="153" t="s">
        <v>77</v>
      </c>
      <c r="AV95" s="13" t="s">
        <v>135</v>
      </c>
      <c r="AW95" s="13" t="s">
        <v>31</v>
      </c>
      <c r="AX95" s="13" t="s">
        <v>77</v>
      </c>
      <c r="AY95" s="153" t="s">
        <v>129</v>
      </c>
    </row>
    <row r="96" spans="1:65" s="11" customFormat="1" ht="25.9" customHeight="1">
      <c r="B96" s="118"/>
      <c r="D96" s="119" t="s">
        <v>68</v>
      </c>
      <c r="E96" s="120" t="s">
        <v>426</v>
      </c>
      <c r="F96" s="120" t="s">
        <v>427</v>
      </c>
      <c r="J96" s="121">
        <f>BK96</f>
        <v>0</v>
      </c>
      <c r="L96" s="118"/>
      <c r="M96" s="122"/>
      <c r="N96" s="123"/>
      <c r="O96" s="123"/>
      <c r="P96" s="124">
        <f>SUM(P97:P118)</f>
        <v>0</v>
      </c>
      <c r="Q96" s="123"/>
      <c r="R96" s="124">
        <f>SUM(R97:R118)</f>
        <v>0</v>
      </c>
      <c r="S96" s="123"/>
      <c r="T96" s="125">
        <f>SUM(T97:T118)</f>
        <v>0</v>
      </c>
      <c r="AR96" s="119" t="s">
        <v>77</v>
      </c>
      <c r="AT96" s="126" t="s">
        <v>68</v>
      </c>
      <c r="AU96" s="126" t="s">
        <v>69</v>
      </c>
      <c r="AY96" s="119" t="s">
        <v>129</v>
      </c>
      <c r="BK96" s="127">
        <f>SUM(BK97:BK118)</f>
        <v>0</v>
      </c>
    </row>
    <row r="97" spans="1:65" s="2" customFormat="1" ht="16.5" customHeight="1">
      <c r="A97" s="29"/>
      <c r="B97" s="128"/>
      <c r="C97" s="129" t="s">
        <v>135</v>
      </c>
      <c r="D97" s="129" t="s">
        <v>130</v>
      </c>
      <c r="E97" s="130" t="s">
        <v>428</v>
      </c>
      <c r="F97" s="131" t="s">
        <v>429</v>
      </c>
      <c r="G97" s="132" t="s">
        <v>133</v>
      </c>
      <c r="H97" s="133">
        <v>7.44</v>
      </c>
      <c r="I97" s="134">
        <v>0</v>
      </c>
      <c r="J97" s="134">
        <f>ROUND(I97*H97,2)</f>
        <v>0</v>
      </c>
      <c r="K97" s="131" t="s">
        <v>134</v>
      </c>
      <c r="L97" s="30"/>
      <c r="M97" s="135" t="s">
        <v>3</v>
      </c>
      <c r="N97" s="136" t="s">
        <v>42</v>
      </c>
      <c r="O97" s="137">
        <v>0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39" t="s">
        <v>135</v>
      </c>
      <c r="AT97" s="139" t="s">
        <v>130</v>
      </c>
      <c r="AU97" s="139" t="s">
        <v>77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135</v>
      </c>
      <c r="BK97" s="140">
        <f>ROUND(I97*H97,2)</f>
        <v>0</v>
      </c>
      <c r="BL97" s="17" t="s">
        <v>135</v>
      </c>
      <c r="BM97" s="139" t="s">
        <v>430</v>
      </c>
    </row>
    <row r="98" spans="1:65" s="2" customFormat="1" ht="39">
      <c r="A98" s="29"/>
      <c r="B98" s="30"/>
      <c r="C98" s="29"/>
      <c r="D98" s="141" t="s">
        <v>136</v>
      </c>
      <c r="E98" s="29"/>
      <c r="F98" s="142" t="s">
        <v>431</v>
      </c>
      <c r="G98" s="29"/>
      <c r="H98" s="29"/>
      <c r="I98" s="29"/>
      <c r="J98" s="29"/>
      <c r="K98" s="29"/>
      <c r="L98" s="30"/>
      <c r="M98" s="143"/>
      <c r="N98" s="144"/>
      <c r="O98" s="51"/>
      <c r="P98" s="51"/>
      <c r="Q98" s="51"/>
      <c r="R98" s="51"/>
      <c r="S98" s="51"/>
      <c r="T98" s="52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136</v>
      </c>
      <c r="AU98" s="17" t="s">
        <v>77</v>
      </c>
    </row>
    <row r="99" spans="1:65" s="12" customFormat="1">
      <c r="B99" s="145"/>
      <c r="D99" s="141" t="s">
        <v>138</v>
      </c>
      <c r="E99" s="146" t="s">
        <v>3</v>
      </c>
      <c r="F99" s="147" t="s">
        <v>432</v>
      </c>
      <c r="H99" s="148">
        <v>7.44</v>
      </c>
      <c r="L99" s="145"/>
      <c r="M99" s="149"/>
      <c r="N99" s="150"/>
      <c r="O99" s="150"/>
      <c r="P99" s="150"/>
      <c r="Q99" s="150"/>
      <c r="R99" s="150"/>
      <c r="S99" s="150"/>
      <c r="T99" s="151"/>
      <c r="AT99" s="146" t="s">
        <v>138</v>
      </c>
      <c r="AU99" s="146" t="s">
        <v>77</v>
      </c>
      <c r="AV99" s="12" t="s">
        <v>79</v>
      </c>
      <c r="AW99" s="12" t="s">
        <v>31</v>
      </c>
      <c r="AX99" s="12" t="s">
        <v>69</v>
      </c>
      <c r="AY99" s="146" t="s">
        <v>129</v>
      </c>
    </row>
    <row r="100" spans="1:65" s="13" customFormat="1">
      <c r="B100" s="152"/>
      <c r="D100" s="141" t="s">
        <v>138</v>
      </c>
      <c r="E100" s="153" t="s">
        <v>3</v>
      </c>
      <c r="F100" s="154" t="s">
        <v>140</v>
      </c>
      <c r="H100" s="155">
        <v>7.44</v>
      </c>
      <c r="L100" s="152"/>
      <c r="M100" s="156"/>
      <c r="N100" s="157"/>
      <c r="O100" s="157"/>
      <c r="P100" s="157"/>
      <c r="Q100" s="157"/>
      <c r="R100" s="157"/>
      <c r="S100" s="157"/>
      <c r="T100" s="158"/>
      <c r="AT100" s="153" t="s">
        <v>138</v>
      </c>
      <c r="AU100" s="153" t="s">
        <v>77</v>
      </c>
      <c r="AV100" s="13" t="s">
        <v>135</v>
      </c>
      <c r="AW100" s="13" t="s">
        <v>31</v>
      </c>
      <c r="AX100" s="13" t="s">
        <v>77</v>
      </c>
      <c r="AY100" s="153" t="s">
        <v>129</v>
      </c>
    </row>
    <row r="101" spans="1:65" s="2" customFormat="1" ht="16.5" customHeight="1">
      <c r="A101" s="29"/>
      <c r="B101" s="128"/>
      <c r="C101" s="129" t="s">
        <v>141</v>
      </c>
      <c r="D101" s="129" t="s">
        <v>130</v>
      </c>
      <c r="E101" s="130" t="s">
        <v>433</v>
      </c>
      <c r="F101" s="131" t="s">
        <v>434</v>
      </c>
      <c r="G101" s="132" t="s">
        <v>133</v>
      </c>
      <c r="H101" s="133">
        <v>19.84</v>
      </c>
      <c r="I101" s="134">
        <v>0</v>
      </c>
      <c r="J101" s="134">
        <f>ROUND(I101*H101,2)</f>
        <v>0</v>
      </c>
      <c r="K101" s="131" t="s">
        <v>134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435</v>
      </c>
    </row>
    <row r="102" spans="1:65" s="2" customFormat="1" ht="39">
      <c r="A102" s="29"/>
      <c r="B102" s="30"/>
      <c r="C102" s="29"/>
      <c r="D102" s="141" t="s">
        <v>136</v>
      </c>
      <c r="E102" s="29"/>
      <c r="F102" s="142" t="s">
        <v>431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12" customFormat="1">
      <c r="B103" s="145"/>
      <c r="D103" s="141" t="s">
        <v>138</v>
      </c>
      <c r="E103" s="146" t="s">
        <v>3</v>
      </c>
      <c r="F103" s="147" t="s">
        <v>436</v>
      </c>
      <c r="H103" s="148">
        <v>19.84</v>
      </c>
      <c r="L103" s="145"/>
      <c r="M103" s="149"/>
      <c r="N103" s="150"/>
      <c r="O103" s="150"/>
      <c r="P103" s="150"/>
      <c r="Q103" s="150"/>
      <c r="R103" s="150"/>
      <c r="S103" s="150"/>
      <c r="T103" s="151"/>
      <c r="AT103" s="146" t="s">
        <v>138</v>
      </c>
      <c r="AU103" s="146" t="s">
        <v>77</v>
      </c>
      <c r="AV103" s="12" t="s">
        <v>79</v>
      </c>
      <c r="AW103" s="12" t="s">
        <v>31</v>
      </c>
      <c r="AX103" s="12" t="s">
        <v>69</v>
      </c>
      <c r="AY103" s="146" t="s">
        <v>129</v>
      </c>
    </row>
    <row r="104" spans="1:65" s="13" customFormat="1">
      <c r="B104" s="152"/>
      <c r="D104" s="141" t="s">
        <v>138</v>
      </c>
      <c r="E104" s="153" t="s">
        <v>3</v>
      </c>
      <c r="F104" s="154" t="s">
        <v>140</v>
      </c>
      <c r="H104" s="155">
        <v>19.84</v>
      </c>
      <c r="L104" s="152"/>
      <c r="M104" s="156"/>
      <c r="N104" s="157"/>
      <c r="O104" s="157"/>
      <c r="P104" s="157"/>
      <c r="Q104" s="157"/>
      <c r="R104" s="157"/>
      <c r="S104" s="157"/>
      <c r="T104" s="158"/>
      <c r="AT104" s="153" t="s">
        <v>138</v>
      </c>
      <c r="AU104" s="153" t="s">
        <v>77</v>
      </c>
      <c r="AV104" s="13" t="s">
        <v>135</v>
      </c>
      <c r="AW104" s="13" t="s">
        <v>31</v>
      </c>
      <c r="AX104" s="13" t="s">
        <v>77</v>
      </c>
      <c r="AY104" s="153" t="s">
        <v>129</v>
      </c>
    </row>
    <row r="105" spans="1:65" s="2" customFormat="1" ht="16.5" customHeight="1">
      <c r="A105" s="29"/>
      <c r="B105" s="128"/>
      <c r="C105" s="129" t="s">
        <v>150</v>
      </c>
      <c r="D105" s="129" t="s">
        <v>130</v>
      </c>
      <c r="E105" s="130" t="s">
        <v>437</v>
      </c>
      <c r="F105" s="131" t="s">
        <v>438</v>
      </c>
      <c r="G105" s="132" t="s">
        <v>133</v>
      </c>
      <c r="H105" s="133">
        <v>1031.94</v>
      </c>
      <c r="I105" s="134">
        <v>0</v>
      </c>
      <c r="J105" s="134">
        <f>ROUND(I105*H105,2)</f>
        <v>0</v>
      </c>
      <c r="K105" s="131" t="s">
        <v>134</v>
      </c>
      <c r="L105" s="30"/>
      <c r="M105" s="135" t="s">
        <v>3</v>
      </c>
      <c r="N105" s="136" t="s">
        <v>42</v>
      </c>
      <c r="O105" s="137">
        <v>0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39" t="s">
        <v>135</v>
      </c>
      <c r="AT105" s="139" t="s">
        <v>130</v>
      </c>
      <c r="AU105" s="139" t="s">
        <v>77</v>
      </c>
      <c r="AY105" s="17" t="s">
        <v>129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135</v>
      </c>
      <c r="BK105" s="140">
        <f>ROUND(I105*H105,2)</f>
        <v>0</v>
      </c>
      <c r="BL105" s="17" t="s">
        <v>135</v>
      </c>
      <c r="BM105" s="139" t="s">
        <v>439</v>
      </c>
    </row>
    <row r="106" spans="1:65" s="2" customFormat="1" ht="39">
      <c r="A106" s="29"/>
      <c r="B106" s="30"/>
      <c r="C106" s="29"/>
      <c r="D106" s="141" t="s">
        <v>136</v>
      </c>
      <c r="E106" s="29"/>
      <c r="F106" s="142" t="s">
        <v>431</v>
      </c>
      <c r="G106" s="29"/>
      <c r="H106" s="29"/>
      <c r="I106" s="29"/>
      <c r="J106" s="29"/>
      <c r="K106" s="29"/>
      <c r="L106" s="30"/>
      <c r="M106" s="143"/>
      <c r="N106" s="144"/>
      <c r="O106" s="51"/>
      <c r="P106" s="51"/>
      <c r="Q106" s="51"/>
      <c r="R106" s="51"/>
      <c r="S106" s="51"/>
      <c r="T106" s="52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7" t="s">
        <v>136</v>
      </c>
      <c r="AU106" s="17" t="s">
        <v>77</v>
      </c>
    </row>
    <row r="107" spans="1:65" s="12" customFormat="1">
      <c r="B107" s="145"/>
      <c r="D107" s="141" t="s">
        <v>138</v>
      </c>
      <c r="E107" s="146" t="s">
        <v>3</v>
      </c>
      <c r="F107" s="147" t="s">
        <v>440</v>
      </c>
      <c r="H107" s="148">
        <v>1031.94</v>
      </c>
      <c r="L107" s="145"/>
      <c r="M107" s="149"/>
      <c r="N107" s="150"/>
      <c r="O107" s="150"/>
      <c r="P107" s="150"/>
      <c r="Q107" s="150"/>
      <c r="R107" s="150"/>
      <c r="S107" s="150"/>
      <c r="T107" s="151"/>
      <c r="AT107" s="146" t="s">
        <v>138</v>
      </c>
      <c r="AU107" s="146" t="s">
        <v>77</v>
      </c>
      <c r="AV107" s="12" t="s">
        <v>79</v>
      </c>
      <c r="AW107" s="12" t="s">
        <v>31</v>
      </c>
      <c r="AX107" s="12" t="s">
        <v>69</v>
      </c>
      <c r="AY107" s="146" t="s">
        <v>129</v>
      </c>
    </row>
    <row r="108" spans="1:65" s="13" customFormat="1">
      <c r="B108" s="152"/>
      <c r="D108" s="141" t="s">
        <v>138</v>
      </c>
      <c r="E108" s="153" t="s">
        <v>3</v>
      </c>
      <c r="F108" s="154" t="s">
        <v>140</v>
      </c>
      <c r="H108" s="155">
        <v>1031.94</v>
      </c>
      <c r="L108" s="152"/>
      <c r="M108" s="156"/>
      <c r="N108" s="157"/>
      <c r="O108" s="157"/>
      <c r="P108" s="157"/>
      <c r="Q108" s="157"/>
      <c r="R108" s="157"/>
      <c r="S108" s="157"/>
      <c r="T108" s="158"/>
      <c r="AT108" s="153" t="s">
        <v>138</v>
      </c>
      <c r="AU108" s="153" t="s">
        <v>77</v>
      </c>
      <c r="AV108" s="13" t="s">
        <v>135</v>
      </c>
      <c r="AW108" s="13" t="s">
        <v>31</v>
      </c>
      <c r="AX108" s="13" t="s">
        <v>77</v>
      </c>
      <c r="AY108" s="153" t="s">
        <v>129</v>
      </c>
    </row>
    <row r="109" spans="1:65" s="2" customFormat="1" ht="16.5" customHeight="1">
      <c r="A109" s="29"/>
      <c r="B109" s="128"/>
      <c r="C109" s="129" t="s">
        <v>166</v>
      </c>
      <c r="D109" s="129" t="s">
        <v>130</v>
      </c>
      <c r="E109" s="130" t="s">
        <v>441</v>
      </c>
      <c r="F109" s="131" t="s">
        <v>442</v>
      </c>
      <c r="G109" s="132" t="s">
        <v>154</v>
      </c>
      <c r="H109" s="133">
        <v>10</v>
      </c>
      <c r="I109" s="134">
        <v>0</v>
      </c>
      <c r="J109" s="134">
        <f>ROUND(I109*H109,2)</f>
        <v>0</v>
      </c>
      <c r="K109" s="131" t="s">
        <v>134</v>
      </c>
      <c r="L109" s="30"/>
      <c r="M109" s="135" t="s">
        <v>3</v>
      </c>
      <c r="N109" s="136" t="s">
        <v>42</v>
      </c>
      <c r="O109" s="137">
        <v>0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39" t="s">
        <v>135</v>
      </c>
      <c r="AT109" s="139" t="s">
        <v>130</v>
      </c>
      <c r="AU109" s="139" t="s">
        <v>77</v>
      </c>
      <c r="AY109" s="17" t="s">
        <v>129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135</v>
      </c>
      <c r="BK109" s="140">
        <f>ROUND(I109*H109,2)</f>
        <v>0</v>
      </c>
      <c r="BL109" s="17" t="s">
        <v>135</v>
      </c>
      <c r="BM109" s="139" t="s">
        <v>443</v>
      </c>
    </row>
    <row r="110" spans="1:65" s="2" customFormat="1" ht="19.5">
      <c r="A110" s="29"/>
      <c r="B110" s="30"/>
      <c r="C110" s="29"/>
      <c r="D110" s="141" t="s">
        <v>136</v>
      </c>
      <c r="E110" s="29"/>
      <c r="F110" s="142" t="s">
        <v>444</v>
      </c>
      <c r="G110" s="29"/>
      <c r="H110" s="29"/>
      <c r="I110" s="29"/>
      <c r="J110" s="29"/>
      <c r="K110" s="29"/>
      <c r="L110" s="30"/>
      <c r="M110" s="143"/>
      <c r="N110" s="144"/>
      <c r="O110" s="51"/>
      <c r="P110" s="51"/>
      <c r="Q110" s="51"/>
      <c r="R110" s="51"/>
      <c r="S110" s="51"/>
      <c r="T110" s="52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136</v>
      </c>
      <c r="AU110" s="17" t="s">
        <v>77</v>
      </c>
    </row>
    <row r="111" spans="1:65" s="2" customFormat="1" ht="16.5" customHeight="1">
      <c r="A111" s="29"/>
      <c r="B111" s="128"/>
      <c r="C111" s="129" t="s">
        <v>155</v>
      </c>
      <c r="D111" s="129" t="s">
        <v>130</v>
      </c>
      <c r="E111" s="130" t="s">
        <v>445</v>
      </c>
      <c r="F111" s="131" t="s">
        <v>446</v>
      </c>
      <c r="G111" s="132" t="s">
        <v>220</v>
      </c>
      <c r="H111" s="133">
        <v>3.6</v>
      </c>
      <c r="I111" s="134">
        <v>0</v>
      </c>
      <c r="J111" s="134">
        <f>ROUND(I111*H111,2)</f>
        <v>0</v>
      </c>
      <c r="K111" s="131" t="s">
        <v>134</v>
      </c>
      <c r="L111" s="30"/>
      <c r="M111" s="135" t="s">
        <v>3</v>
      </c>
      <c r="N111" s="136" t="s">
        <v>42</v>
      </c>
      <c r="O111" s="137">
        <v>0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39" t="s">
        <v>135</v>
      </c>
      <c r="AT111" s="139" t="s">
        <v>130</v>
      </c>
      <c r="AU111" s="139" t="s">
        <v>77</v>
      </c>
      <c r="AY111" s="17" t="s">
        <v>129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135</v>
      </c>
      <c r="BK111" s="140">
        <f>ROUND(I111*H111,2)</f>
        <v>0</v>
      </c>
      <c r="BL111" s="17" t="s">
        <v>135</v>
      </c>
      <c r="BM111" s="139" t="s">
        <v>447</v>
      </c>
    </row>
    <row r="112" spans="1:65" s="2" customFormat="1" ht="68.25">
      <c r="A112" s="29"/>
      <c r="B112" s="30"/>
      <c r="C112" s="29"/>
      <c r="D112" s="141" t="s">
        <v>136</v>
      </c>
      <c r="E112" s="29"/>
      <c r="F112" s="142" t="s">
        <v>330</v>
      </c>
      <c r="G112" s="29"/>
      <c r="H112" s="29"/>
      <c r="I112" s="29"/>
      <c r="J112" s="29"/>
      <c r="K112" s="29"/>
      <c r="L112" s="30"/>
      <c r="M112" s="143"/>
      <c r="N112" s="144"/>
      <c r="O112" s="51"/>
      <c r="P112" s="51"/>
      <c r="Q112" s="51"/>
      <c r="R112" s="51"/>
      <c r="S112" s="51"/>
      <c r="T112" s="52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136</v>
      </c>
      <c r="AU112" s="17" t="s">
        <v>77</v>
      </c>
    </row>
    <row r="113" spans="1:65" s="12" customFormat="1">
      <c r="B113" s="145"/>
      <c r="D113" s="141" t="s">
        <v>138</v>
      </c>
      <c r="E113" s="146" t="s">
        <v>3</v>
      </c>
      <c r="F113" s="147" t="s">
        <v>448</v>
      </c>
      <c r="H113" s="148">
        <v>3.6</v>
      </c>
      <c r="L113" s="145"/>
      <c r="M113" s="149"/>
      <c r="N113" s="150"/>
      <c r="O113" s="150"/>
      <c r="P113" s="150"/>
      <c r="Q113" s="150"/>
      <c r="R113" s="150"/>
      <c r="S113" s="150"/>
      <c r="T113" s="151"/>
      <c r="AT113" s="146" t="s">
        <v>138</v>
      </c>
      <c r="AU113" s="146" t="s">
        <v>77</v>
      </c>
      <c r="AV113" s="12" t="s">
        <v>79</v>
      </c>
      <c r="AW113" s="12" t="s">
        <v>31</v>
      </c>
      <c r="AX113" s="12" t="s">
        <v>69</v>
      </c>
      <c r="AY113" s="146" t="s">
        <v>129</v>
      </c>
    </row>
    <row r="114" spans="1:65" s="13" customFormat="1">
      <c r="B114" s="152"/>
      <c r="D114" s="141" t="s">
        <v>138</v>
      </c>
      <c r="E114" s="153" t="s">
        <v>3</v>
      </c>
      <c r="F114" s="154" t="s">
        <v>140</v>
      </c>
      <c r="H114" s="155">
        <v>3.6</v>
      </c>
      <c r="L114" s="152"/>
      <c r="M114" s="156"/>
      <c r="N114" s="157"/>
      <c r="O114" s="157"/>
      <c r="P114" s="157"/>
      <c r="Q114" s="157"/>
      <c r="R114" s="157"/>
      <c r="S114" s="157"/>
      <c r="T114" s="158"/>
      <c r="AT114" s="153" t="s">
        <v>138</v>
      </c>
      <c r="AU114" s="153" t="s">
        <v>77</v>
      </c>
      <c r="AV114" s="13" t="s">
        <v>135</v>
      </c>
      <c r="AW114" s="13" t="s">
        <v>31</v>
      </c>
      <c r="AX114" s="13" t="s">
        <v>77</v>
      </c>
      <c r="AY114" s="153" t="s">
        <v>129</v>
      </c>
    </row>
    <row r="115" spans="1:65" s="2" customFormat="1" ht="24.2" customHeight="1">
      <c r="A115" s="29"/>
      <c r="B115" s="128"/>
      <c r="C115" s="129" t="s">
        <v>178</v>
      </c>
      <c r="D115" s="129" t="s">
        <v>130</v>
      </c>
      <c r="E115" s="130" t="s">
        <v>449</v>
      </c>
      <c r="F115" s="131" t="s">
        <v>450</v>
      </c>
      <c r="G115" s="132" t="s">
        <v>249</v>
      </c>
      <c r="H115" s="133">
        <v>48</v>
      </c>
      <c r="I115" s="134">
        <v>0</v>
      </c>
      <c r="J115" s="134">
        <f>ROUND(I115*H115,2)</f>
        <v>0</v>
      </c>
      <c r="K115" s="131" t="s">
        <v>134</v>
      </c>
      <c r="L115" s="30"/>
      <c r="M115" s="135" t="s">
        <v>3</v>
      </c>
      <c r="N115" s="136" t="s">
        <v>42</v>
      </c>
      <c r="O115" s="137">
        <v>0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39" t="s">
        <v>135</v>
      </c>
      <c r="AT115" s="139" t="s">
        <v>130</v>
      </c>
      <c r="AU115" s="139" t="s">
        <v>77</v>
      </c>
      <c r="AY115" s="17" t="s">
        <v>129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135</v>
      </c>
      <c r="BK115" s="140">
        <f>ROUND(I115*H115,2)</f>
        <v>0</v>
      </c>
      <c r="BL115" s="17" t="s">
        <v>135</v>
      </c>
      <c r="BM115" s="139" t="s">
        <v>451</v>
      </c>
    </row>
    <row r="116" spans="1:65" s="2" customFormat="1" ht="48.75">
      <c r="A116" s="29"/>
      <c r="B116" s="30"/>
      <c r="C116" s="29"/>
      <c r="D116" s="141" t="s">
        <v>136</v>
      </c>
      <c r="E116" s="29"/>
      <c r="F116" s="142" t="s">
        <v>452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12" customFormat="1">
      <c r="B117" s="145"/>
      <c r="D117" s="141" t="s">
        <v>138</v>
      </c>
      <c r="E117" s="146" t="s">
        <v>3</v>
      </c>
      <c r="F117" s="147" t="s">
        <v>453</v>
      </c>
      <c r="H117" s="148">
        <v>48</v>
      </c>
      <c r="L117" s="145"/>
      <c r="M117" s="149"/>
      <c r="N117" s="150"/>
      <c r="O117" s="150"/>
      <c r="P117" s="150"/>
      <c r="Q117" s="150"/>
      <c r="R117" s="150"/>
      <c r="S117" s="150"/>
      <c r="T117" s="151"/>
      <c r="AT117" s="146" t="s">
        <v>138</v>
      </c>
      <c r="AU117" s="146" t="s">
        <v>77</v>
      </c>
      <c r="AV117" s="12" t="s">
        <v>79</v>
      </c>
      <c r="AW117" s="12" t="s">
        <v>31</v>
      </c>
      <c r="AX117" s="12" t="s">
        <v>69</v>
      </c>
      <c r="AY117" s="146" t="s">
        <v>129</v>
      </c>
    </row>
    <row r="118" spans="1:65" s="13" customFormat="1">
      <c r="B118" s="152"/>
      <c r="D118" s="141" t="s">
        <v>138</v>
      </c>
      <c r="E118" s="153" t="s">
        <v>3</v>
      </c>
      <c r="F118" s="154" t="s">
        <v>140</v>
      </c>
      <c r="H118" s="155">
        <v>48</v>
      </c>
      <c r="L118" s="152"/>
      <c r="M118" s="156"/>
      <c r="N118" s="157"/>
      <c r="O118" s="157"/>
      <c r="P118" s="157"/>
      <c r="Q118" s="157"/>
      <c r="R118" s="157"/>
      <c r="S118" s="157"/>
      <c r="T118" s="158"/>
      <c r="AT118" s="153" t="s">
        <v>138</v>
      </c>
      <c r="AU118" s="153" t="s">
        <v>77</v>
      </c>
      <c r="AV118" s="13" t="s">
        <v>135</v>
      </c>
      <c r="AW118" s="13" t="s">
        <v>31</v>
      </c>
      <c r="AX118" s="13" t="s">
        <v>77</v>
      </c>
      <c r="AY118" s="153" t="s">
        <v>129</v>
      </c>
    </row>
    <row r="119" spans="1:65" s="11" customFormat="1" ht="25.9" customHeight="1">
      <c r="B119" s="118"/>
      <c r="D119" s="119" t="s">
        <v>68</v>
      </c>
      <c r="E119" s="120" t="s">
        <v>268</v>
      </c>
      <c r="F119" s="120" t="s">
        <v>269</v>
      </c>
      <c r="J119" s="121">
        <f>BK119</f>
        <v>0</v>
      </c>
      <c r="L119" s="118"/>
      <c r="M119" s="122"/>
      <c r="N119" s="123"/>
      <c r="O119" s="123"/>
      <c r="P119" s="124">
        <f>SUM(P120:P127)</f>
        <v>0</v>
      </c>
      <c r="Q119" s="123"/>
      <c r="R119" s="124">
        <f>SUM(R120:R127)</f>
        <v>0</v>
      </c>
      <c r="S119" s="123"/>
      <c r="T119" s="125">
        <f>SUM(T120:T127)</f>
        <v>0</v>
      </c>
      <c r="AR119" s="119" t="s">
        <v>135</v>
      </c>
      <c r="AT119" s="126" t="s">
        <v>68</v>
      </c>
      <c r="AU119" s="126" t="s">
        <v>69</v>
      </c>
      <c r="AY119" s="119" t="s">
        <v>129</v>
      </c>
      <c r="BK119" s="127">
        <f>SUM(BK120:BK127)</f>
        <v>0</v>
      </c>
    </row>
    <row r="120" spans="1:65" s="2" customFormat="1" ht="24.2" customHeight="1">
      <c r="A120" s="29"/>
      <c r="B120" s="128"/>
      <c r="C120" s="129" t="s">
        <v>159</v>
      </c>
      <c r="D120" s="129" t="s">
        <v>130</v>
      </c>
      <c r="E120" s="130" t="s">
        <v>400</v>
      </c>
      <c r="F120" s="131" t="s">
        <v>401</v>
      </c>
      <c r="G120" s="132" t="s">
        <v>272</v>
      </c>
      <c r="H120" s="133">
        <v>41.664000000000001</v>
      </c>
      <c r="I120" s="134">
        <v>0</v>
      </c>
      <c r="J120" s="134">
        <f>ROUND(I120*H120,2)</f>
        <v>0</v>
      </c>
      <c r="K120" s="131" t="s">
        <v>134</v>
      </c>
      <c r="L120" s="30"/>
      <c r="M120" s="135" t="s">
        <v>3</v>
      </c>
      <c r="N120" s="136" t="s">
        <v>42</v>
      </c>
      <c r="O120" s="137">
        <v>0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39" t="s">
        <v>273</v>
      </c>
      <c r="AT120" s="139" t="s">
        <v>130</v>
      </c>
      <c r="AU120" s="139" t="s">
        <v>77</v>
      </c>
      <c r="AY120" s="17" t="s">
        <v>129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135</v>
      </c>
      <c r="BK120" s="140">
        <f>ROUND(I120*H120,2)</f>
        <v>0</v>
      </c>
      <c r="BL120" s="17" t="s">
        <v>273</v>
      </c>
      <c r="BM120" s="139" t="s">
        <v>454</v>
      </c>
    </row>
    <row r="121" spans="1:65" s="2" customFormat="1" ht="58.5">
      <c r="A121" s="29"/>
      <c r="B121" s="30"/>
      <c r="C121" s="29"/>
      <c r="D121" s="141" t="s">
        <v>136</v>
      </c>
      <c r="E121" s="29"/>
      <c r="F121" s="142" t="s">
        <v>275</v>
      </c>
      <c r="G121" s="29"/>
      <c r="H121" s="29"/>
      <c r="I121" s="29"/>
      <c r="J121" s="29"/>
      <c r="K121" s="29"/>
      <c r="L121" s="30"/>
      <c r="M121" s="143"/>
      <c r="N121" s="144"/>
      <c r="O121" s="51"/>
      <c r="P121" s="51"/>
      <c r="Q121" s="51"/>
      <c r="R121" s="51"/>
      <c r="S121" s="51"/>
      <c r="T121" s="5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136</v>
      </c>
      <c r="AU121" s="17" t="s">
        <v>77</v>
      </c>
    </row>
    <row r="122" spans="1:65" s="12" customFormat="1">
      <c r="B122" s="145"/>
      <c r="D122" s="141" t="s">
        <v>138</v>
      </c>
      <c r="E122" s="146" t="s">
        <v>3</v>
      </c>
      <c r="F122" s="147" t="s">
        <v>455</v>
      </c>
      <c r="H122" s="148">
        <v>41.664000000000001</v>
      </c>
      <c r="L122" s="145"/>
      <c r="M122" s="149"/>
      <c r="N122" s="150"/>
      <c r="O122" s="150"/>
      <c r="P122" s="150"/>
      <c r="Q122" s="150"/>
      <c r="R122" s="150"/>
      <c r="S122" s="150"/>
      <c r="T122" s="151"/>
      <c r="AT122" s="146" t="s">
        <v>138</v>
      </c>
      <c r="AU122" s="146" t="s">
        <v>77</v>
      </c>
      <c r="AV122" s="12" t="s">
        <v>79</v>
      </c>
      <c r="AW122" s="12" t="s">
        <v>31</v>
      </c>
      <c r="AX122" s="12" t="s">
        <v>69</v>
      </c>
      <c r="AY122" s="146" t="s">
        <v>129</v>
      </c>
    </row>
    <row r="123" spans="1:65" s="13" customFormat="1">
      <c r="B123" s="152"/>
      <c r="D123" s="141" t="s">
        <v>138</v>
      </c>
      <c r="E123" s="153" t="s">
        <v>3</v>
      </c>
      <c r="F123" s="154" t="s">
        <v>140</v>
      </c>
      <c r="H123" s="155">
        <v>41.664000000000001</v>
      </c>
      <c r="L123" s="152"/>
      <c r="M123" s="156"/>
      <c r="N123" s="157"/>
      <c r="O123" s="157"/>
      <c r="P123" s="157"/>
      <c r="Q123" s="157"/>
      <c r="R123" s="157"/>
      <c r="S123" s="157"/>
      <c r="T123" s="158"/>
      <c r="AT123" s="153" t="s">
        <v>138</v>
      </c>
      <c r="AU123" s="153" t="s">
        <v>77</v>
      </c>
      <c r="AV123" s="13" t="s">
        <v>135</v>
      </c>
      <c r="AW123" s="13" t="s">
        <v>31</v>
      </c>
      <c r="AX123" s="13" t="s">
        <v>77</v>
      </c>
      <c r="AY123" s="153" t="s">
        <v>129</v>
      </c>
    </row>
    <row r="124" spans="1:65" s="2" customFormat="1" ht="24.2" customHeight="1">
      <c r="A124" s="29"/>
      <c r="B124" s="128"/>
      <c r="C124" s="129" t="s">
        <v>190</v>
      </c>
      <c r="D124" s="129" t="s">
        <v>130</v>
      </c>
      <c r="E124" s="130" t="s">
        <v>456</v>
      </c>
      <c r="F124" s="131" t="s">
        <v>457</v>
      </c>
      <c r="G124" s="132" t="s">
        <v>272</v>
      </c>
      <c r="H124" s="133">
        <v>16.367999999999999</v>
      </c>
      <c r="I124" s="134">
        <v>0</v>
      </c>
      <c r="J124" s="134">
        <f>ROUND(I124*H124,2)</f>
        <v>0</v>
      </c>
      <c r="K124" s="131" t="s">
        <v>134</v>
      </c>
      <c r="L124" s="30"/>
      <c r="M124" s="135" t="s">
        <v>3</v>
      </c>
      <c r="N124" s="136" t="s">
        <v>42</v>
      </c>
      <c r="O124" s="137">
        <v>0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9" t="s">
        <v>273</v>
      </c>
      <c r="AT124" s="139" t="s">
        <v>130</v>
      </c>
      <c r="AU124" s="139" t="s">
        <v>77</v>
      </c>
      <c r="AY124" s="17" t="s">
        <v>129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135</v>
      </c>
      <c r="BK124" s="140">
        <f>ROUND(I124*H124,2)</f>
        <v>0</v>
      </c>
      <c r="BL124" s="17" t="s">
        <v>273</v>
      </c>
      <c r="BM124" s="139" t="s">
        <v>458</v>
      </c>
    </row>
    <row r="125" spans="1:65" s="2" customFormat="1" ht="58.5">
      <c r="A125" s="29"/>
      <c r="B125" s="30"/>
      <c r="C125" s="29"/>
      <c r="D125" s="141" t="s">
        <v>136</v>
      </c>
      <c r="E125" s="29"/>
      <c r="F125" s="142" t="s">
        <v>275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12" customFormat="1">
      <c r="B126" s="145"/>
      <c r="D126" s="141" t="s">
        <v>138</v>
      </c>
      <c r="E126" s="146" t="s">
        <v>3</v>
      </c>
      <c r="F126" s="147" t="s">
        <v>459</v>
      </c>
      <c r="H126" s="148">
        <v>16.367999999999999</v>
      </c>
      <c r="L126" s="145"/>
      <c r="M126" s="149"/>
      <c r="N126" s="150"/>
      <c r="O126" s="150"/>
      <c r="P126" s="150"/>
      <c r="Q126" s="150"/>
      <c r="R126" s="150"/>
      <c r="S126" s="150"/>
      <c r="T126" s="151"/>
      <c r="AT126" s="146" t="s">
        <v>138</v>
      </c>
      <c r="AU126" s="146" t="s">
        <v>77</v>
      </c>
      <c r="AV126" s="12" t="s">
        <v>79</v>
      </c>
      <c r="AW126" s="12" t="s">
        <v>31</v>
      </c>
      <c r="AX126" s="12" t="s">
        <v>69</v>
      </c>
      <c r="AY126" s="146" t="s">
        <v>129</v>
      </c>
    </row>
    <row r="127" spans="1:65" s="13" customFormat="1">
      <c r="B127" s="152"/>
      <c r="D127" s="141" t="s">
        <v>138</v>
      </c>
      <c r="E127" s="153" t="s">
        <v>3</v>
      </c>
      <c r="F127" s="154" t="s">
        <v>140</v>
      </c>
      <c r="H127" s="155">
        <v>16.367999999999999</v>
      </c>
      <c r="L127" s="152"/>
      <c r="M127" s="165"/>
      <c r="N127" s="166"/>
      <c r="O127" s="166"/>
      <c r="P127" s="166"/>
      <c r="Q127" s="166"/>
      <c r="R127" s="166"/>
      <c r="S127" s="166"/>
      <c r="T127" s="167"/>
      <c r="AT127" s="153" t="s">
        <v>138</v>
      </c>
      <c r="AU127" s="153" t="s">
        <v>77</v>
      </c>
      <c r="AV127" s="13" t="s">
        <v>135</v>
      </c>
      <c r="AW127" s="13" t="s">
        <v>31</v>
      </c>
      <c r="AX127" s="13" t="s">
        <v>77</v>
      </c>
      <c r="AY127" s="153" t="s">
        <v>129</v>
      </c>
    </row>
    <row r="128" spans="1:65" s="2" customFormat="1" ht="6.95" customHeight="1">
      <c r="A128" s="2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30"/>
      <c r="M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</sheetData>
  <autoFilter ref="C81:K12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6"/>
  <sheetViews>
    <sheetView showGridLines="0" topLeftCell="A103" workbookViewId="0">
      <selection activeCell="W230" sqref="W2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55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89" t="str">
        <f>'Rekapitulace stavby'!K6</f>
        <v>Rekonstrukce železniční zastávky Skrbeň</v>
      </c>
      <c r="F7" s="290"/>
      <c r="G7" s="290"/>
      <c r="H7" s="290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9" t="s">
        <v>460</v>
      </c>
      <c r="F9" s="288"/>
      <c r="G9" s="288"/>
      <c r="H9" s="288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ROUND(J87,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ROUND((SUM(BE87:BE235)),  2)</f>
        <v>0</v>
      </c>
      <c r="G33" s="29"/>
      <c r="H33" s="29"/>
      <c r="I33" s="94">
        <v>0.21</v>
      </c>
      <c r="J33" s="93">
        <f>ROUND(((SUM(BE87:BE235))*I33),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ROUND((SUM(BF87:BF235)),  2)</f>
        <v>0</v>
      </c>
      <c r="G34" s="29"/>
      <c r="H34" s="29"/>
      <c r="I34" s="94">
        <v>0.15</v>
      </c>
      <c r="J34" s="93">
        <f>ROUND(((SUM(BF87:BF235))*I34),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ROUND((SUM(BG87:BG235)),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ROUND((SUM(BH87:BH235)),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ROUND((SUM(BI87:BI235)),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9" t="str">
        <f>E7</f>
        <v>Rekonstrukce železniční zastávky Skrbeň</v>
      </c>
      <c r="F48" s="290"/>
      <c r="G48" s="290"/>
      <c r="H48" s="290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79" t="str">
        <f>E9</f>
        <v>SO 04 - Nástupiště</v>
      </c>
      <c r="F50" s="288"/>
      <c r="G50" s="288"/>
      <c r="H50" s="288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J87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J88</f>
        <v>0</v>
      </c>
      <c r="L60" s="104"/>
    </row>
    <row r="61" spans="1:47" s="9" customFormat="1" ht="24.95" customHeight="1">
      <c r="B61" s="104"/>
      <c r="D61" s="105" t="s">
        <v>461</v>
      </c>
      <c r="E61" s="106"/>
      <c r="F61" s="106"/>
      <c r="G61" s="106"/>
      <c r="H61" s="106"/>
      <c r="I61" s="106"/>
      <c r="J61" s="107">
        <f>J127</f>
        <v>0</v>
      </c>
      <c r="L61" s="104"/>
    </row>
    <row r="62" spans="1:47" s="9" customFormat="1" ht="24.95" customHeight="1">
      <c r="B62" s="104"/>
      <c r="D62" s="105" t="s">
        <v>462</v>
      </c>
      <c r="E62" s="106"/>
      <c r="F62" s="106"/>
      <c r="G62" s="106"/>
      <c r="H62" s="106"/>
      <c r="I62" s="106"/>
      <c r="J62" s="107">
        <f>J132</f>
        <v>0</v>
      </c>
      <c r="L62" s="104"/>
    </row>
    <row r="63" spans="1:47" s="9" customFormat="1" ht="24.95" customHeight="1">
      <c r="B63" s="104"/>
      <c r="D63" s="105" t="s">
        <v>463</v>
      </c>
      <c r="E63" s="106"/>
      <c r="F63" s="106"/>
      <c r="G63" s="106"/>
      <c r="H63" s="106"/>
      <c r="I63" s="106"/>
      <c r="J63" s="107">
        <f>J141</f>
        <v>0</v>
      </c>
      <c r="L63" s="104"/>
    </row>
    <row r="64" spans="1:47" s="9" customFormat="1" ht="24.95" customHeight="1">
      <c r="B64" s="104"/>
      <c r="D64" s="105" t="s">
        <v>464</v>
      </c>
      <c r="E64" s="106"/>
      <c r="F64" s="106"/>
      <c r="G64" s="106"/>
      <c r="H64" s="106"/>
      <c r="I64" s="106"/>
      <c r="J64" s="107">
        <f>J150</f>
        <v>0</v>
      </c>
      <c r="L64" s="104"/>
    </row>
    <row r="65" spans="1:31" s="9" customFormat="1" ht="24.95" customHeight="1">
      <c r="B65" s="104"/>
      <c r="D65" s="105" t="s">
        <v>465</v>
      </c>
      <c r="E65" s="106"/>
      <c r="F65" s="106"/>
      <c r="G65" s="106"/>
      <c r="H65" s="106"/>
      <c r="I65" s="106"/>
      <c r="J65" s="107">
        <f>J167</f>
        <v>0</v>
      </c>
      <c r="L65" s="104"/>
    </row>
    <row r="66" spans="1:31" s="9" customFormat="1" ht="24.95" customHeight="1">
      <c r="B66" s="104"/>
      <c r="D66" s="105" t="s">
        <v>113</v>
      </c>
      <c r="E66" s="106"/>
      <c r="F66" s="106"/>
      <c r="G66" s="106"/>
      <c r="H66" s="106"/>
      <c r="I66" s="106"/>
      <c r="J66" s="107">
        <f>J183</f>
        <v>0</v>
      </c>
      <c r="L66" s="104"/>
    </row>
    <row r="67" spans="1:31" s="9" customFormat="1" ht="24.95" customHeight="1">
      <c r="B67" s="104"/>
      <c r="D67" s="105" t="s">
        <v>114</v>
      </c>
      <c r="E67" s="106"/>
      <c r="F67" s="106"/>
      <c r="G67" s="106"/>
      <c r="H67" s="106"/>
      <c r="I67" s="106"/>
      <c r="J67" s="107">
        <f>J231</f>
        <v>0</v>
      </c>
      <c r="L67" s="104"/>
    </row>
    <row r="68" spans="1:31" s="2" customFormat="1" ht="21.75" customHeight="1">
      <c r="A68" s="29"/>
      <c r="B68" s="30"/>
      <c r="C68" s="29"/>
      <c r="D68" s="29"/>
      <c r="E68" s="29"/>
      <c r="F68" s="29"/>
      <c r="G68" s="29"/>
      <c r="H68" s="29"/>
      <c r="I68" s="29"/>
      <c r="J68" s="29"/>
      <c r="K68" s="29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3" spans="1:31" s="2" customFormat="1" ht="6.95" customHeight="1">
      <c r="A73" s="29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24.95" customHeight="1">
      <c r="A74" s="29"/>
      <c r="B74" s="30"/>
      <c r="C74" s="21" t="s">
        <v>115</v>
      </c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6" t="s">
        <v>15</v>
      </c>
      <c r="D76" s="29"/>
      <c r="E76" s="29"/>
      <c r="F76" s="29"/>
      <c r="G76" s="29"/>
      <c r="H76" s="29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289" t="str">
        <f>E7</f>
        <v>Rekonstrukce železniční zastávky Skrbeň</v>
      </c>
      <c r="F77" s="290"/>
      <c r="G77" s="290"/>
      <c r="H77" s="290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6" t="s">
        <v>105</v>
      </c>
      <c r="D78" s="29"/>
      <c r="E78" s="29"/>
      <c r="F78" s="29"/>
      <c r="G78" s="29"/>
      <c r="H78" s="29"/>
      <c r="I78" s="29"/>
      <c r="J78" s="29"/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6.5" customHeight="1">
      <c r="A79" s="29"/>
      <c r="B79" s="30"/>
      <c r="C79" s="29"/>
      <c r="D79" s="29"/>
      <c r="E79" s="279" t="str">
        <f>E9</f>
        <v>SO 04 - Nástupiště</v>
      </c>
      <c r="F79" s="288"/>
      <c r="G79" s="288"/>
      <c r="H79" s="288"/>
      <c r="I79" s="29"/>
      <c r="J79" s="29"/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2" customHeight="1">
      <c r="A81" s="29"/>
      <c r="B81" s="30"/>
      <c r="C81" s="26" t="s">
        <v>19</v>
      </c>
      <c r="D81" s="29"/>
      <c r="E81" s="29"/>
      <c r="F81" s="24" t="str">
        <f>F12</f>
        <v xml:space="preserve"> </v>
      </c>
      <c r="G81" s="29"/>
      <c r="H81" s="29"/>
      <c r="I81" s="26" t="s">
        <v>21</v>
      </c>
      <c r="J81" s="48" t="str">
        <f>IF(J12="","",J12)</f>
        <v>7. 9. 2023</v>
      </c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8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>
      <c r="A83" s="29"/>
      <c r="B83" s="30"/>
      <c r="C83" s="26" t="s">
        <v>23</v>
      </c>
      <c r="D83" s="29"/>
      <c r="E83" s="29"/>
      <c r="F83" s="24" t="str">
        <f>E15</f>
        <v>Správa železnic, státní organizace</v>
      </c>
      <c r="G83" s="29"/>
      <c r="H83" s="29"/>
      <c r="I83" s="26" t="s">
        <v>29</v>
      </c>
      <c r="J83" s="27" t="str">
        <f>E21</f>
        <v>DRAWINGS s.r.o.</v>
      </c>
      <c r="K83" s="29"/>
      <c r="L83" s="8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>
      <c r="A84" s="29"/>
      <c r="B84" s="30"/>
      <c r="C84" s="26" t="s">
        <v>27</v>
      </c>
      <c r="D84" s="29"/>
      <c r="E84" s="29"/>
      <c r="F84" s="24" t="str">
        <f>IF(E18="","",E18)</f>
        <v xml:space="preserve"> </v>
      </c>
      <c r="G84" s="29"/>
      <c r="H84" s="29"/>
      <c r="I84" s="26" t="s">
        <v>32</v>
      </c>
      <c r="J84" s="27" t="str">
        <f>E24</f>
        <v xml:space="preserve"> </v>
      </c>
      <c r="K84" s="29"/>
      <c r="L84" s="8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0.35" customHeight="1">
      <c r="A85" s="29"/>
      <c r="B85" s="30"/>
      <c r="C85" s="29"/>
      <c r="D85" s="29"/>
      <c r="E85" s="29"/>
      <c r="F85" s="29"/>
      <c r="G85" s="29"/>
      <c r="H85" s="29"/>
      <c r="I85" s="29"/>
      <c r="J85" s="29"/>
      <c r="K85" s="29"/>
      <c r="L85" s="8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10" customFormat="1" ht="29.25" customHeight="1">
      <c r="A86" s="108"/>
      <c r="B86" s="109"/>
      <c r="C86" s="110" t="s">
        <v>116</v>
      </c>
      <c r="D86" s="111" t="s">
        <v>54</v>
      </c>
      <c r="E86" s="111" t="s">
        <v>50</v>
      </c>
      <c r="F86" s="111" t="s">
        <v>51</v>
      </c>
      <c r="G86" s="111" t="s">
        <v>117</v>
      </c>
      <c r="H86" s="111" t="s">
        <v>118</v>
      </c>
      <c r="I86" s="111" t="s">
        <v>119</v>
      </c>
      <c r="J86" s="111" t="s">
        <v>109</v>
      </c>
      <c r="K86" s="112" t="s">
        <v>120</v>
      </c>
      <c r="L86" s="113"/>
      <c r="M86" s="55" t="s">
        <v>3</v>
      </c>
      <c r="N86" s="56" t="s">
        <v>39</v>
      </c>
      <c r="O86" s="56" t="s">
        <v>121</v>
      </c>
      <c r="P86" s="56" t="s">
        <v>122</v>
      </c>
      <c r="Q86" s="56" t="s">
        <v>123</v>
      </c>
      <c r="R86" s="56" t="s">
        <v>124</v>
      </c>
      <c r="S86" s="56" t="s">
        <v>125</v>
      </c>
      <c r="T86" s="57" t="s">
        <v>126</v>
      </c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</row>
    <row r="87" spans="1:65" s="2" customFormat="1" ht="22.9" customHeight="1">
      <c r="A87" s="29"/>
      <c r="B87" s="30"/>
      <c r="C87" s="62" t="s">
        <v>127</v>
      </c>
      <c r="D87" s="29"/>
      <c r="E87" s="29"/>
      <c r="F87" s="29"/>
      <c r="G87" s="29"/>
      <c r="H87" s="29"/>
      <c r="I87" s="29"/>
      <c r="J87" s="114">
        <f>BK87</f>
        <v>0</v>
      </c>
      <c r="K87" s="29"/>
      <c r="L87" s="30"/>
      <c r="M87" s="58"/>
      <c r="N87" s="49"/>
      <c r="O87" s="59"/>
      <c r="P87" s="115">
        <f>P88+P127+P132+P141+P150+P167+P183+P231</f>
        <v>0</v>
      </c>
      <c r="Q87" s="59"/>
      <c r="R87" s="115">
        <f>R88+R127+R132+R141+R150+R167+R183+R231</f>
        <v>0</v>
      </c>
      <c r="S87" s="59"/>
      <c r="T87" s="116">
        <f>T88+T127+T132+T141+T150+T167+T183+T231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68</v>
      </c>
      <c r="AU87" s="17" t="s">
        <v>110</v>
      </c>
      <c r="BK87" s="117">
        <f>BK88+BK127+BK132+BK141+BK150+BK167+BK183+BK231</f>
        <v>0</v>
      </c>
    </row>
    <row r="88" spans="1:65" s="11" customFormat="1" ht="25.9" customHeight="1">
      <c r="B88" s="118"/>
      <c r="D88" s="119" t="s">
        <v>68</v>
      </c>
      <c r="E88" s="120" t="s">
        <v>77</v>
      </c>
      <c r="F88" s="120" t="s">
        <v>128</v>
      </c>
      <c r="J88" s="121">
        <f>BK88</f>
        <v>0</v>
      </c>
      <c r="L88" s="118"/>
      <c r="M88" s="122"/>
      <c r="N88" s="123"/>
      <c r="O88" s="123"/>
      <c r="P88" s="124">
        <f>SUM(P89:P126)</f>
        <v>0</v>
      </c>
      <c r="Q88" s="123"/>
      <c r="R88" s="124">
        <f>SUM(R89:R126)</f>
        <v>0</v>
      </c>
      <c r="S88" s="123"/>
      <c r="T88" s="125">
        <f>SUM(T89:T126)</f>
        <v>0</v>
      </c>
      <c r="AR88" s="119" t="s">
        <v>77</v>
      </c>
      <c r="AT88" s="126" t="s">
        <v>68</v>
      </c>
      <c r="AU88" s="126" t="s">
        <v>69</v>
      </c>
      <c r="AY88" s="119" t="s">
        <v>129</v>
      </c>
      <c r="BK88" s="127">
        <f>SUM(BK89:BK126)</f>
        <v>0</v>
      </c>
    </row>
    <row r="89" spans="1:65" s="2" customFormat="1" ht="16.5" customHeight="1">
      <c r="A89" s="29"/>
      <c r="B89" s="128"/>
      <c r="C89" s="129" t="s">
        <v>77</v>
      </c>
      <c r="D89" s="129" t="s">
        <v>130</v>
      </c>
      <c r="E89" s="130" t="s">
        <v>437</v>
      </c>
      <c r="F89" s="131" t="s">
        <v>438</v>
      </c>
      <c r="G89" s="132" t="s">
        <v>133</v>
      </c>
      <c r="H89" s="133">
        <v>4.5</v>
      </c>
      <c r="I89" s="134">
        <v>0</v>
      </c>
      <c r="J89" s="134">
        <f>ROUND(I89*H89,2)</f>
        <v>0</v>
      </c>
      <c r="K89" s="131" t="s">
        <v>134</v>
      </c>
      <c r="L89" s="30"/>
      <c r="M89" s="135" t="s">
        <v>3</v>
      </c>
      <c r="N89" s="136" t="s">
        <v>42</v>
      </c>
      <c r="O89" s="137">
        <v>0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39" t="s">
        <v>135</v>
      </c>
      <c r="AT89" s="139" t="s">
        <v>130</v>
      </c>
      <c r="AU89" s="139" t="s">
        <v>77</v>
      </c>
      <c r="AY89" s="17" t="s">
        <v>129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7" t="s">
        <v>135</v>
      </c>
      <c r="BK89" s="140">
        <f>ROUND(I89*H89,2)</f>
        <v>0</v>
      </c>
      <c r="BL89" s="17" t="s">
        <v>135</v>
      </c>
      <c r="BM89" s="139" t="s">
        <v>79</v>
      </c>
    </row>
    <row r="90" spans="1:65" s="2" customFormat="1" ht="39">
      <c r="A90" s="29"/>
      <c r="B90" s="30"/>
      <c r="C90" s="29"/>
      <c r="D90" s="141" t="s">
        <v>136</v>
      </c>
      <c r="E90" s="29"/>
      <c r="F90" s="142" t="s">
        <v>431</v>
      </c>
      <c r="G90" s="29"/>
      <c r="H90" s="29"/>
      <c r="I90" s="29"/>
      <c r="J90" s="29"/>
      <c r="K90" s="29"/>
      <c r="L90" s="30"/>
      <c r="M90" s="143"/>
      <c r="N90" s="144"/>
      <c r="O90" s="51"/>
      <c r="P90" s="51"/>
      <c r="Q90" s="51"/>
      <c r="R90" s="51"/>
      <c r="S90" s="51"/>
      <c r="T90" s="52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7" t="s">
        <v>136</v>
      </c>
      <c r="AU90" s="17" t="s">
        <v>77</v>
      </c>
    </row>
    <row r="91" spans="1:65" s="12" customFormat="1">
      <c r="B91" s="145"/>
      <c r="D91" s="141" t="s">
        <v>138</v>
      </c>
      <c r="E91" s="146" t="s">
        <v>3</v>
      </c>
      <c r="F91" s="147" t="s">
        <v>466</v>
      </c>
      <c r="H91" s="148">
        <v>4.5</v>
      </c>
      <c r="L91" s="145"/>
      <c r="M91" s="149"/>
      <c r="N91" s="150"/>
      <c r="O91" s="150"/>
      <c r="P91" s="150"/>
      <c r="Q91" s="150"/>
      <c r="R91" s="150"/>
      <c r="S91" s="150"/>
      <c r="T91" s="151"/>
      <c r="AT91" s="146" t="s">
        <v>138</v>
      </c>
      <c r="AU91" s="146" t="s">
        <v>77</v>
      </c>
      <c r="AV91" s="12" t="s">
        <v>79</v>
      </c>
      <c r="AW91" s="12" t="s">
        <v>31</v>
      </c>
      <c r="AX91" s="12" t="s">
        <v>69</v>
      </c>
      <c r="AY91" s="146" t="s">
        <v>129</v>
      </c>
    </row>
    <row r="92" spans="1:65" s="13" customFormat="1">
      <c r="B92" s="152"/>
      <c r="D92" s="141" t="s">
        <v>138</v>
      </c>
      <c r="E92" s="153" t="s">
        <v>3</v>
      </c>
      <c r="F92" s="154" t="s">
        <v>140</v>
      </c>
      <c r="H92" s="155">
        <v>4.5</v>
      </c>
      <c r="L92" s="152"/>
      <c r="M92" s="156"/>
      <c r="N92" s="157"/>
      <c r="O92" s="157"/>
      <c r="P92" s="157"/>
      <c r="Q92" s="157"/>
      <c r="R92" s="157"/>
      <c r="S92" s="157"/>
      <c r="T92" s="158"/>
      <c r="AT92" s="153" t="s">
        <v>138</v>
      </c>
      <c r="AU92" s="153" t="s">
        <v>77</v>
      </c>
      <c r="AV92" s="13" t="s">
        <v>135</v>
      </c>
      <c r="AW92" s="13" t="s">
        <v>31</v>
      </c>
      <c r="AX92" s="13" t="s">
        <v>77</v>
      </c>
      <c r="AY92" s="153" t="s">
        <v>129</v>
      </c>
    </row>
    <row r="93" spans="1:65" s="2" customFormat="1" ht="16.5" customHeight="1">
      <c r="A93" s="29"/>
      <c r="B93" s="128"/>
      <c r="C93" s="129" t="s">
        <v>79</v>
      </c>
      <c r="D93" s="129" t="s">
        <v>130</v>
      </c>
      <c r="E93" s="130" t="s">
        <v>467</v>
      </c>
      <c r="F93" s="131" t="s">
        <v>468</v>
      </c>
      <c r="G93" s="132" t="s">
        <v>133</v>
      </c>
      <c r="H93" s="133">
        <v>17.05</v>
      </c>
      <c r="I93" s="134">
        <v>0</v>
      </c>
      <c r="J93" s="134">
        <f>ROUND(I93*H93,2)</f>
        <v>0</v>
      </c>
      <c r="K93" s="131" t="s">
        <v>134</v>
      </c>
      <c r="L93" s="30"/>
      <c r="M93" s="135" t="s">
        <v>3</v>
      </c>
      <c r="N93" s="136" t="s">
        <v>42</v>
      </c>
      <c r="O93" s="137">
        <v>0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39" t="s">
        <v>135</v>
      </c>
      <c r="AT93" s="139" t="s">
        <v>130</v>
      </c>
      <c r="AU93" s="139" t="s">
        <v>77</v>
      </c>
      <c r="AY93" s="17" t="s">
        <v>129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135</v>
      </c>
      <c r="BK93" s="140">
        <f>ROUND(I93*H93,2)</f>
        <v>0</v>
      </c>
      <c r="BL93" s="17" t="s">
        <v>135</v>
      </c>
      <c r="BM93" s="139" t="s">
        <v>135</v>
      </c>
    </row>
    <row r="94" spans="1:65" s="2" customFormat="1" ht="19.5">
      <c r="A94" s="29"/>
      <c r="B94" s="30"/>
      <c r="C94" s="29"/>
      <c r="D94" s="141" t="s">
        <v>136</v>
      </c>
      <c r="E94" s="29"/>
      <c r="F94" s="142" t="s">
        <v>469</v>
      </c>
      <c r="G94" s="29"/>
      <c r="H94" s="29"/>
      <c r="I94" s="29"/>
      <c r="J94" s="29"/>
      <c r="K94" s="29"/>
      <c r="L94" s="30"/>
      <c r="M94" s="143"/>
      <c r="N94" s="144"/>
      <c r="O94" s="51"/>
      <c r="P94" s="51"/>
      <c r="Q94" s="51"/>
      <c r="R94" s="51"/>
      <c r="S94" s="51"/>
      <c r="T94" s="52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7" t="s">
        <v>136</v>
      </c>
      <c r="AU94" s="17" t="s">
        <v>77</v>
      </c>
    </row>
    <row r="95" spans="1:65" s="12" customFormat="1">
      <c r="B95" s="145"/>
      <c r="D95" s="141" t="s">
        <v>138</v>
      </c>
      <c r="E95" s="146" t="s">
        <v>3</v>
      </c>
      <c r="F95" s="147" t="s">
        <v>470</v>
      </c>
      <c r="H95" s="148">
        <v>17.05</v>
      </c>
      <c r="L95" s="145"/>
      <c r="M95" s="149"/>
      <c r="N95" s="150"/>
      <c r="O95" s="150"/>
      <c r="P95" s="150"/>
      <c r="Q95" s="150"/>
      <c r="R95" s="150"/>
      <c r="S95" s="150"/>
      <c r="T95" s="151"/>
      <c r="AT95" s="146" t="s">
        <v>138</v>
      </c>
      <c r="AU95" s="146" t="s">
        <v>77</v>
      </c>
      <c r="AV95" s="12" t="s">
        <v>79</v>
      </c>
      <c r="AW95" s="12" t="s">
        <v>31</v>
      </c>
      <c r="AX95" s="12" t="s">
        <v>69</v>
      </c>
      <c r="AY95" s="146" t="s">
        <v>129</v>
      </c>
    </row>
    <row r="96" spans="1:65" s="13" customFormat="1">
      <c r="B96" s="152"/>
      <c r="D96" s="141" t="s">
        <v>138</v>
      </c>
      <c r="E96" s="153" t="s">
        <v>3</v>
      </c>
      <c r="F96" s="154" t="s">
        <v>140</v>
      </c>
      <c r="H96" s="155">
        <v>17.05</v>
      </c>
      <c r="L96" s="152"/>
      <c r="M96" s="156"/>
      <c r="N96" s="157"/>
      <c r="O96" s="157"/>
      <c r="P96" s="157"/>
      <c r="Q96" s="157"/>
      <c r="R96" s="157"/>
      <c r="S96" s="157"/>
      <c r="T96" s="158"/>
      <c r="AT96" s="153" t="s">
        <v>138</v>
      </c>
      <c r="AU96" s="153" t="s">
        <v>77</v>
      </c>
      <c r="AV96" s="13" t="s">
        <v>135</v>
      </c>
      <c r="AW96" s="13" t="s">
        <v>31</v>
      </c>
      <c r="AX96" s="13" t="s">
        <v>77</v>
      </c>
      <c r="AY96" s="153" t="s">
        <v>129</v>
      </c>
    </row>
    <row r="97" spans="1:65" s="2" customFormat="1" ht="16.5" customHeight="1">
      <c r="A97" s="29"/>
      <c r="B97" s="128"/>
      <c r="C97" s="129" t="s">
        <v>147</v>
      </c>
      <c r="D97" s="129" t="s">
        <v>130</v>
      </c>
      <c r="E97" s="130" t="s">
        <v>471</v>
      </c>
      <c r="F97" s="131" t="s">
        <v>472</v>
      </c>
      <c r="G97" s="132" t="s">
        <v>133</v>
      </c>
      <c r="H97" s="133">
        <v>121.80800000000001</v>
      </c>
      <c r="I97" s="134">
        <v>0</v>
      </c>
      <c r="J97" s="134">
        <f>ROUND(I97*H97,2)</f>
        <v>0</v>
      </c>
      <c r="K97" s="131" t="s">
        <v>134</v>
      </c>
      <c r="L97" s="30"/>
      <c r="M97" s="135" t="s">
        <v>3</v>
      </c>
      <c r="N97" s="136" t="s">
        <v>42</v>
      </c>
      <c r="O97" s="137">
        <v>0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39" t="s">
        <v>135</v>
      </c>
      <c r="AT97" s="139" t="s">
        <v>130</v>
      </c>
      <c r="AU97" s="139" t="s">
        <v>77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135</v>
      </c>
      <c r="BK97" s="140">
        <f>ROUND(I97*H97,2)</f>
        <v>0</v>
      </c>
      <c r="BL97" s="17" t="s">
        <v>135</v>
      </c>
      <c r="BM97" s="139" t="s">
        <v>150</v>
      </c>
    </row>
    <row r="98" spans="1:65" s="2" customFormat="1" ht="126.75">
      <c r="A98" s="29"/>
      <c r="B98" s="30"/>
      <c r="C98" s="29"/>
      <c r="D98" s="141" t="s">
        <v>136</v>
      </c>
      <c r="E98" s="29"/>
      <c r="F98" s="142" t="s">
        <v>473</v>
      </c>
      <c r="G98" s="29"/>
      <c r="H98" s="29"/>
      <c r="I98" s="29"/>
      <c r="J98" s="29"/>
      <c r="K98" s="29"/>
      <c r="L98" s="30"/>
      <c r="M98" s="143"/>
      <c r="N98" s="144"/>
      <c r="O98" s="51"/>
      <c r="P98" s="51"/>
      <c r="Q98" s="51"/>
      <c r="R98" s="51"/>
      <c r="S98" s="51"/>
      <c r="T98" s="52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136</v>
      </c>
      <c r="AU98" s="17" t="s">
        <v>77</v>
      </c>
    </row>
    <row r="99" spans="1:65" s="14" customFormat="1">
      <c r="B99" s="159"/>
      <c r="D99" s="141" t="s">
        <v>138</v>
      </c>
      <c r="E99" s="160" t="s">
        <v>3</v>
      </c>
      <c r="F99" s="161" t="s">
        <v>474</v>
      </c>
      <c r="H99" s="160" t="s">
        <v>3</v>
      </c>
      <c r="L99" s="159"/>
      <c r="M99" s="162"/>
      <c r="N99" s="163"/>
      <c r="O99" s="163"/>
      <c r="P99" s="163"/>
      <c r="Q99" s="163"/>
      <c r="R99" s="163"/>
      <c r="S99" s="163"/>
      <c r="T99" s="164"/>
      <c r="AT99" s="160" t="s">
        <v>138</v>
      </c>
      <c r="AU99" s="160" t="s">
        <v>77</v>
      </c>
      <c r="AV99" s="14" t="s">
        <v>77</v>
      </c>
      <c r="AW99" s="14" t="s">
        <v>31</v>
      </c>
      <c r="AX99" s="14" t="s">
        <v>69</v>
      </c>
      <c r="AY99" s="160" t="s">
        <v>129</v>
      </c>
    </row>
    <row r="100" spans="1:65" s="14" customFormat="1">
      <c r="B100" s="159"/>
      <c r="D100" s="141" t="s">
        <v>138</v>
      </c>
      <c r="E100" s="160" t="s">
        <v>3</v>
      </c>
      <c r="F100" s="161" t="s">
        <v>475</v>
      </c>
      <c r="H100" s="160" t="s">
        <v>3</v>
      </c>
      <c r="L100" s="159"/>
      <c r="M100" s="162"/>
      <c r="N100" s="163"/>
      <c r="O100" s="163"/>
      <c r="P100" s="163"/>
      <c r="Q100" s="163"/>
      <c r="R100" s="163"/>
      <c r="S100" s="163"/>
      <c r="T100" s="164"/>
      <c r="AT100" s="160" t="s">
        <v>138</v>
      </c>
      <c r="AU100" s="160" t="s">
        <v>77</v>
      </c>
      <c r="AV100" s="14" t="s">
        <v>77</v>
      </c>
      <c r="AW100" s="14" t="s">
        <v>31</v>
      </c>
      <c r="AX100" s="14" t="s">
        <v>69</v>
      </c>
      <c r="AY100" s="160" t="s">
        <v>129</v>
      </c>
    </row>
    <row r="101" spans="1:65" s="14" customFormat="1">
      <c r="B101" s="159"/>
      <c r="D101" s="141" t="s">
        <v>138</v>
      </c>
      <c r="E101" s="160" t="s">
        <v>3</v>
      </c>
      <c r="F101" s="161" t="s">
        <v>476</v>
      </c>
      <c r="H101" s="160" t="s">
        <v>3</v>
      </c>
      <c r="L101" s="159"/>
      <c r="M101" s="162"/>
      <c r="N101" s="163"/>
      <c r="O101" s="163"/>
      <c r="P101" s="163"/>
      <c r="Q101" s="163"/>
      <c r="R101" s="163"/>
      <c r="S101" s="163"/>
      <c r="T101" s="164"/>
      <c r="AT101" s="160" t="s">
        <v>138</v>
      </c>
      <c r="AU101" s="160" t="s">
        <v>77</v>
      </c>
      <c r="AV101" s="14" t="s">
        <v>77</v>
      </c>
      <c r="AW101" s="14" t="s">
        <v>31</v>
      </c>
      <c r="AX101" s="14" t="s">
        <v>69</v>
      </c>
      <c r="AY101" s="160" t="s">
        <v>129</v>
      </c>
    </row>
    <row r="102" spans="1:65" s="14" customFormat="1">
      <c r="B102" s="159"/>
      <c r="D102" s="141" t="s">
        <v>138</v>
      </c>
      <c r="E102" s="160" t="s">
        <v>3</v>
      </c>
      <c r="F102" s="161" t="s">
        <v>477</v>
      </c>
      <c r="H102" s="160" t="s">
        <v>3</v>
      </c>
      <c r="L102" s="159"/>
      <c r="M102" s="162"/>
      <c r="N102" s="163"/>
      <c r="O102" s="163"/>
      <c r="P102" s="163"/>
      <c r="Q102" s="163"/>
      <c r="R102" s="163"/>
      <c r="S102" s="163"/>
      <c r="T102" s="164"/>
      <c r="AT102" s="160" t="s">
        <v>138</v>
      </c>
      <c r="AU102" s="160" t="s">
        <v>77</v>
      </c>
      <c r="AV102" s="14" t="s">
        <v>77</v>
      </c>
      <c r="AW102" s="14" t="s">
        <v>31</v>
      </c>
      <c r="AX102" s="14" t="s">
        <v>69</v>
      </c>
      <c r="AY102" s="160" t="s">
        <v>129</v>
      </c>
    </row>
    <row r="103" spans="1:65" s="14" customFormat="1">
      <c r="B103" s="159"/>
      <c r="D103" s="141" t="s">
        <v>138</v>
      </c>
      <c r="E103" s="160" t="s">
        <v>3</v>
      </c>
      <c r="F103" s="161" t="s">
        <v>478</v>
      </c>
      <c r="H103" s="160" t="s">
        <v>3</v>
      </c>
      <c r="L103" s="159"/>
      <c r="M103" s="162"/>
      <c r="N103" s="163"/>
      <c r="O103" s="163"/>
      <c r="P103" s="163"/>
      <c r="Q103" s="163"/>
      <c r="R103" s="163"/>
      <c r="S103" s="163"/>
      <c r="T103" s="164"/>
      <c r="AT103" s="160" t="s">
        <v>138</v>
      </c>
      <c r="AU103" s="160" t="s">
        <v>77</v>
      </c>
      <c r="AV103" s="14" t="s">
        <v>77</v>
      </c>
      <c r="AW103" s="14" t="s">
        <v>31</v>
      </c>
      <c r="AX103" s="14" t="s">
        <v>69</v>
      </c>
      <c r="AY103" s="160" t="s">
        <v>129</v>
      </c>
    </row>
    <row r="104" spans="1:65" s="14" customFormat="1">
      <c r="B104" s="159"/>
      <c r="D104" s="141" t="s">
        <v>138</v>
      </c>
      <c r="E104" s="160" t="s">
        <v>3</v>
      </c>
      <c r="F104" s="161" t="s">
        <v>479</v>
      </c>
      <c r="H104" s="160" t="s">
        <v>3</v>
      </c>
      <c r="L104" s="159"/>
      <c r="M104" s="162"/>
      <c r="N104" s="163"/>
      <c r="O104" s="163"/>
      <c r="P104" s="163"/>
      <c r="Q104" s="163"/>
      <c r="R104" s="163"/>
      <c r="S104" s="163"/>
      <c r="T104" s="164"/>
      <c r="AT104" s="160" t="s">
        <v>138</v>
      </c>
      <c r="AU104" s="160" t="s">
        <v>77</v>
      </c>
      <c r="AV104" s="14" t="s">
        <v>77</v>
      </c>
      <c r="AW104" s="14" t="s">
        <v>31</v>
      </c>
      <c r="AX104" s="14" t="s">
        <v>69</v>
      </c>
      <c r="AY104" s="160" t="s">
        <v>129</v>
      </c>
    </row>
    <row r="105" spans="1:65" s="12" customFormat="1">
      <c r="B105" s="145"/>
      <c r="D105" s="141" t="s">
        <v>138</v>
      </c>
      <c r="E105" s="146" t="s">
        <v>3</v>
      </c>
      <c r="F105" s="147" t="s">
        <v>480</v>
      </c>
      <c r="H105" s="148">
        <v>121.80800000000001</v>
      </c>
      <c r="L105" s="145"/>
      <c r="M105" s="149"/>
      <c r="N105" s="150"/>
      <c r="O105" s="150"/>
      <c r="P105" s="150"/>
      <c r="Q105" s="150"/>
      <c r="R105" s="150"/>
      <c r="S105" s="150"/>
      <c r="T105" s="151"/>
      <c r="AT105" s="146" t="s">
        <v>138</v>
      </c>
      <c r="AU105" s="146" t="s">
        <v>77</v>
      </c>
      <c r="AV105" s="12" t="s">
        <v>79</v>
      </c>
      <c r="AW105" s="12" t="s">
        <v>31</v>
      </c>
      <c r="AX105" s="12" t="s">
        <v>69</v>
      </c>
      <c r="AY105" s="146" t="s">
        <v>129</v>
      </c>
    </row>
    <row r="106" spans="1:65" s="13" customFormat="1">
      <c r="B106" s="152"/>
      <c r="D106" s="141" t="s">
        <v>138</v>
      </c>
      <c r="E106" s="153" t="s">
        <v>3</v>
      </c>
      <c r="F106" s="154" t="s">
        <v>140</v>
      </c>
      <c r="H106" s="155">
        <v>121.80800000000001</v>
      </c>
      <c r="L106" s="152"/>
      <c r="M106" s="156"/>
      <c r="N106" s="157"/>
      <c r="O106" s="157"/>
      <c r="P106" s="157"/>
      <c r="Q106" s="157"/>
      <c r="R106" s="157"/>
      <c r="S106" s="157"/>
      <c r="T106" s="158"/>
      <c r="AT106" s="153" t="s">
        <v>138</v>
      </c>
      <c r="AU106" s="153" t="s">
        <v>77</v>
      </c>
      <c r="AV106" s="13" t="s">
        <v>135</v>
      </c>
      <c r="AW106" s="13" t="s">
        <v>31</v>
      </c>
      <c r="AX106" s="13" t="s">
        <v>77</v>
      </c>
      <c r="AY106" s="153" t="s">
        <v>129</v>
      </c>
    </row>
    <row r="107" spans="1:65" s="2" customFormat="1" ht="16.5" customHeight="1">
      <c r="A107" s="29"/>
      <c r="B107" s="128"/>
      <c r="C107" s="129" t="s">
        <v>135</v>
      </c>
      <c r="D107" s="129" t="s">
        <v>130</v>
      </c>
      <c r="E107" s="130" t="s">
        <v>131</v>
      </c>
      <c r="F107" s="131" t="s">
        <v>132</v>
      </c>
      <c r="G107" s="132" t="s">
        <v>133</v>
      </c>
      <c r="H107" s="133">
        <v>121.80800000000001</v>
      </c>
      <c r="I107" s="134">
        <v>0</v>
      </c>
      <c r="J107" s="134">
        <f>ROUND(I107*H107,2)</f>
        <v>0</v>
      </c>
      <c r="K107" s="131" t="s">
        <v>134</v>
      </c>
      <c r="L107" s="30"/>
      <c r="M107" s="135" t="s">
        <v>3</v>
      </c>
      <c r="N107" s="136" t="s">
        <v>42</v>
      </c>
      <c r="O107" s="137">
        <v>0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39" t="s">
        <v>135</v>
      </c>
      <c r="AT107" s="139" t="s">
        <v>130</v>
      </c>
      <c r="AU107" s="139" t="s">
        <v>77</v>
      </c>
      <c r="AY107" s="17" t="s">
        <v>129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135</v>
      </c>
      <c r="BK107" s="140">
        <f>ROUND(I107*H107,2)</f>
        <v>0</v>
      </c>
      <c r="BL107" s="17" t="s">
        <v>135</v>
      </c>
      <c r="BM107" s="139" t="s">
        <v>155</v>
      </c>
    </row>
    <row r="108" spans="1:65" s="2" customFormat="1" ht="107.25">
      <c r="A108" s="29"/>
      <c r="B108" s="30"/>
      <c r="C108" s="29"/>
      <c r="D108" s="141" t="s">
        <v>136</v>
      </c>
      <c r="E108" s="29"/>
      <c r="F108" s="142" t="s">
        <v>137</v>
      </c>
      <c r="G108" s="29"/>
      <c r="H108" s="29"/>
      <c r="I108" s="29"/>
      <c r="J108" s="29"/>
      <c r="K108" s="29"/>
      <c r="L108" s="30"/>
      <c r="M108" s="143"/>
      <c r="N108" s="144"/>
      <c r="O108" s="51"/>
      <c r="P108" s="51"/>
      <c r="Q108" s="51"/>
      <c r="R108" s="51"/>
      <c r="S108" s="51"/>
      <c r="T108" s="52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7" t="s">
        <v>136</v>
      </c>
      <c r="AU108" s="17" t="s">
        <v>77</v>
      </c>
    </row>
    <row r="109" spans="1:65" s="2" customFormat="1" ht="16.5" customHeight="1">
      <c r="A109" s="29"/>
      <c r="B109" s="128"/>
      <c r="C109" s="129" t="s">
        <v>141</v>
      </c>
      <c r="D109" s="129" t="s">
        <v>130</v>
      </c>
      <c r="E109" s="130" t="s">
        <v>481</v>
      </c>
      <c r="F109" s="131" t="s">
        <v>482</v>
      </c>
      <c r="G109" s="132" t="s">
        <v>133</v>
      </c>
      <c r="H109" s="133">
        <v>132.24799999999999</v>
      </c>
      <c r="I109" s="134">
        <v>0</v>
      </c>
      <c r="J109" s="134">
        <f>ROUND(I109*H109,2)</f>
        <v>0</v>
      </c>
      <c r="K109" s="131" t="s">
        <v>134</v>
      </c>
      <c r="L109" s="30"/>
      <c r="M109" s="135" t="s">
        <v>3</v>
      </c>
      <c r="N109" s="136" t="s">
        <v>42</v>
      </c>
      <c r="O109" s="137">
        <v>0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39" t="s">
        <v>135</v>
      </c>
      <c r="AT109" s="139" t="s">
        <v>130</v>
      </c>
      <c r="AU109" s="139" t="s">
        <v>77</v>
      </c>
      <c r="AY109" s="17" t="s">
        <v>129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135</v>
      </c>
      <c r="BK109" s="140">
        <f>ROUND(I109*H109,2)</f>
        <v>0</v>
      </c>
      <c r="BL109" s="17" t="s">
        <v>135</v>
      </c>
      <c r="BM109" s="139" t="s">
        <v>159</v>
      </c>
    </row>
    <row r="110" spans="1:65" s="2" customFormat="1" ht="97.5">
      <c r="A110" s="29"/>
      <c r="B110" s="30"/>
      <c r="C110" s="29"/>
      <c r="D110" s="141" t="s">
        <v>136</v>
      </c>
      <c r="E110" s="29"/>
      <c r="F110" s="142" t="s">
        <v>483</v>
      </c>
      <c r="G110" s="29"/>
      <c r="H110" s="29"/>
      <c r="I110" s="29"/>
      <c r="J110" s="29"/>
      <c r="K110" s="29"/>
      <c r="L110" s="30"/>
      <c r="M110" s="143"/>
      <c r="N110" s="144"/>
      <c r="O110" s="51"/>
      <c r="P110" s="51"/>
      <c r="Q110" s="51"/>
      <c r="R110" s="51"/>
      <c r="S110" s="51"/>
      <c r="T110" s="52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136</v>
      </c>
      <c r="AU110" s="17" t="s">
        <v>77</v>
      </c>
    </row>
    <row r="111" spans="1:65" s="12" customFormat="1">
      <c r="B111" s="145"/>
      <c r="D111" s="141" t="s">
        <v>138</v>
      </c>
      <c r="E111" s="146" t="s">
        <v>3</v>
      </c>
      <c r="F111" s="147" t="s">
        <v>484</v>
      </c>
      <c r="H111" s="148">
        <v>132.24799999999999</v>
      </c>
      <c r="L111" s="145"/>
      <c r="M111" s="149"/>
      <c r="N111" s="150"/>
      <c r="O111" s="150"/>
      <c r="P111" s="150"/>
      <c r="Q111" s="150"/>
      <c r="R111" s="150"/>
      <c r="S111" s="150"/>
      <c r="T111" s="151"/>
      <c r="AT111" s="146" t="s">
        <v>138</v>
      </c>
      <c r="AU111" s="146" t="s">
        <v>77</v>
      </c>
      <c r="AV111" s="12" t="s">
        <v>79</v>
      </c>
      <c r="AW111" s="12" t="s">
        <v>31</v>
      </c>
      <c r="AX111" s="12" t="s">
        <v>69</v>
      </c>
      <c r="AY111" s="146" t="s">
        <v>129</v>
      </c>
    </row>
    <row r="112" spans="1:65" s="13" customFormat="1">
      <c r="B112" s="152"/>
      <c r="D112" s="141" t="s">
        <v>138</v>
      </c>
      <c r="E112" s="153" t="s">
        <v>3</v>
      </c>
      <c r="F112" s="154" t="s">
        <v>140</v>
      </c>
      <c r="H112" s="155">
        <v>132.24799999999999</v>
      </c>
      <c r="L112" s="152"/>
      <c r="M112" s="156"/>
      <c r="N112" s="157"/>
      <c r="O112" s="157"/>
      <c r="P112" s="157"/>
      <c r="Q112" s="157"/>
      <c r="R112" s="157"/>
      <c r="S112" s="157"/>
      <c r="T112" s="158"/>
      <c r="AT112" s="153" t="s">
        <v>138</v>
      </c>
      <c r="AU112" s="153" t="s">
        <v>77</v>
      </c>
      <c r="AV112" s="13" t="s">
        <v>135</v>
      </c>
      <c r="AW112" s="13" t="s">
        <v>31</v>
      </c>
      <c r="AX112" s="13" t="s">
        <v>77</v>
      </c>
      <c r="AY112" s="153" t="s">
        <v>129</v>
      </c>
    </row>
    <row r="113" spans="1:65" s="2" customFormat="1" ht="16.5" customHeight="1">
      <c r="A113" s="29"/>
      <c r="B113" s="128"/>
      <c r="C113" s="129" t="s">
        <v>150</v>
      </c>
      <c r="D113" s="129" t="s">
        <v>130</v>
      </c>
      <c r="E113" s="130" t="s">
        <v>485</v>
      </c>
      <c r="F113" s="131" t="s">
        <v>486</v>
      </c>
      <c r="G113" s="132" t="s">
        <v>220</v>
      </c>
      <c r="H113" s="133">
        <v>100</v>
      </c>
      <c r="I113" s="134">
        <v>0</v>
      </c>
      <c r="J113" s="134">
        <f>ROUND(I113*H113,2)</f>
        <v>0</v>
      </c>
      <c r="K113" s="131" t="s">
        <v>134</v>
      </c>
      <c r="L113" s="30"/>
      <c r="M113" s="135" t="s">
        <v>3</v>
      </c>
      <c r="N113" s="136" t="s">
        <v>42</v>
      </c>
      <c r="O113" s="137">
        <v>0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39" t="s">
        <v>135</v>
      </c>
      <c r="AT113" s="139" t="s">
        <v>130</v>
      </c>
      <c r="AU113" s="139" t="s">
        <v>77</v>
      </c>
      <c r="AY113" s="17" t="s">
        <v>129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7" t="s">
        <v>135</v>
      </c>
      <c r="BK113" s="140">
        <f>ROUND(I113*H113,2)</f>
        <v>0</v>
      </c>
      <c r="BL113" s="17" t="s">
        <v>135</v>
      </c>
      <c r="BM113" s="139" t="s">
        <v>163</v>
      </c>
    </row>
    <row r="114" spans="1:65" s="2" customFormat="1" ht="29.25">
      <c r="A114" s="29"/>
      <c r="B114" s="30"/>
      <c r="C114" s="29"/>
      <c r="D114" s="141" t="s">
        <v>136</v>
      </c>
      <c r="E114" s="29"/>
      <c r="F114" s="142" t="s">
        <v>487</v>
      </c>
      <c r="G114" s="29"/>
      <c r="H114" s="29"/>
      <c r="I114" s="29"/>
      <c r="J114" s="29"/>
      <c r="K114" s="29"/>
      <c r="L114" s="30"/>
      <c r="M114" s="143"/>
      <c r="N114" s="144"/>
      <c r="O114" s="51"/>
      <c r="P114" s="51"/>
      <c r="Q114" s="51"/>
      <c r="R114" s="51"/>
      <c r="S114" s="51"/>
      <c r="T114" s="52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136</v>
      </c>
      <c r="AU114" s="17" t="s">
        <v>77</v>
      </c>
    </row>
    <row r="115" spans="1:65" s="2" customFormat="1" ht="16.5" customHeight="1">
      <c r="A115" s="29"/>
      <c r="B115" s="128"/>
      <c r="C115" s="129" t="s">
        <v>166</v>
      </c>
      <c r="D115" s="129" t="s">
        <v>130</v>
      </c>
      <c r="E115" s="130" t="s">
        <v>345</v>
      </c>
      <c r="F115" s="131" t="s">
        <v>346</v>
      </c>
      <c r="G115" s="132" t="s">
        <v>220</v>
      </c>
      <c r="H115" s="133">
        <v>183</v>
      </c>
      <c r="I115" s="134">
        <v>0</v>
      </c>
      <c r="J115" s="134">
        <f>ROUND(I115*H115,2)</f>
        <v>0</v>
      </c>
      <c r="K115" s="131" t="s">
        <v>134</v>
      </c>
      <c r="L115" s="30"/>
      <c r="M115" s="135" t="s">
        <v>3</v>
      </c>
      <c r="N115" s="136" t="s">
        <v>42</v>
      </c>
      <c r="O115" s="137">
        <v>0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39" t="s">
        <v>135</v>
      </c>
      <c r="AT115" s="139" t="s">
        <v>130</v>
      </c>
      <c r="AU115" s="139" t="s">
        <v>77</v>
      </c>
      <c r="AY115" s="17" t="s">
        <v>129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135</v>
      </c>
      <c r="BK115" s="140">
        <f>ROUND(I115*H115,2)</f>
        <v>0</v>
      </c>
      <c r="BL115" s="17" t="s">
        <v>135</v>
      </c>
      <c r="BM115" s="139" t="s">
        <v>169</v>
      </c>
    </row>
    <row r="116" spans="1:65" s="2" customFormat="1" ht="19.5">
      <c r="A116" s="29"/>
      <c r="B116" s="30"/>
      <c r="C116" s="29"/>
      <c r="D116" s="141" t="s">
        <v>136</v>
      </c>
      <c r="E116" s="29"/>
      <c r="F116" s="142" t="s">
        <v>347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12" customFormat="1">
      <c r="B117" s="145"/>
      <c r="D117" s="141" t="s">
        <v>138</v>
      </c>
      <c r="E117" s="146" t="s">
        <v>3</v>
      </c>
      <c r="F117" s="147" t="s">
        <v>488</v>
      </c>
      <c r="H117" s="148">
        <v>183</v>
      </c>
      <c r="L117" s="145"/>
      <c r="M117" s="149"/>
      <c r="N117" s="150"/>
      <c r="O117" s="150"/>
      <c r="P117" s="150"/>
      <c r="Q117" s="150"/>
      <c r="R117" s="150"/>
      <c r="S117" s="150"/>
      <c r="T117" s="151"/>
      <c r="AT117" s="146" t="s">
        <v>138</v>
      </c>
      <c r="AU117" s="146" t="s">
        <v>77</v>
      </c>
      <c r="AV117" s="12" t="s">
        <v>79</v>
      </c>
      <c r="AW117" s="12" t="s">
        <v>31</v>
      </c>
      <c r="AX117" s="12" t="s">
        <v>69</v>
      </c>
      <c r="AY117" s="146" t="s">
        <v>129</v>
      </c>
    </row>
    <row r="118" spans="1:65" s="13" customFormat="1">
      <c r="B118" s="152"/>
      <c r="D118" s="141" t="s">
        <v>138</v>
      </c>
      <c r="E118" s="153" t="s">
        <v>3</v>
      </c>
      <c r="F118" s="154" t="s">
        <v>140</v>
      </c>
      <c r="H118" s="155">
        <v>183</v>
      </c>
      <c r="L118" s="152"/>
      <c r="M118" s="156"/>
      <c r="N118" s="157"/>
      <c r="O118" s="157"/>
      <c r="P118" s="157"/>
      <c r="Q118" s="157"/>
      <c r="R118" s="157"/>
      <c r="S118" s="157"/>
      <c r="T118" s="158"/>
      <c r="AT118" s="153" t="s">
        <v>138</v>
      </c>
      <c r="AU118" s="153" t="s">
        <v>77</v>
      </c>
      <c r="AV118" s="13" t="s">
        <v>135</v>
      </c>
      <c r="AW118" s="13" t="s">
        <v>31</v>
      </c>
      <c r="AX118" s="13" t="s">
        <v>77</v>
      </c>
      <c r="AY118" s="153" t="s">
        <v>129</v>
      </c>
    </row>
    <row r="119" spans="1:65" s="2" customFormat="1" ht="16.5" customHeight="1">
      <c r="A119" s="29"/>
      <c r="B119" s="128"/>
      <c r="C119" s="129" t="s">
        <v>155</v>
      </c>
      <c r="D119" s="129" t="s">
        <v>130</v>
      </c>
      <c r="E119" s="130" t="s">
        <v>489</v>
      </c>
      <c r="F119" s="131" t="s">
        <v>490</v>
      </c>
      <c r="G119" s="132" t="s">
        <v>133</v>
      </c>
      <c r="H119" s="133">
        <v>160</v>
      </c>
      <c r="I119" s="134">
        <v>0</v>
      </c>
      <c r="J119" s="134">
        <f>ROUND(I119*H119,2)</f>
        <v>0</v>
      </c>
      <c r="K119" s="131" t="s">
        <v>134</v>
      </c>
      <c r="L119" s="30"/>
      <c r="M119" s="135" t="s">
        <v>3</v>
      </c>
      <c r="N119" s="136" t="s">
        <v>42</v>
      </c>
      <c r="O119" s="137">
        <v>0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39" t="s">
        <v>135</v>
      </c>
      <c r="AT119" s="139" t="s">
        <v>130</v>
      </c>
      <c r="AU119" s="139" t="s">
        <v>77</v>
      </c>
      <c r="AY119" s="17" t="s">
        <v>129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135</v>
      </c>
      <c r="BK119" s="140">
        <f>ROUND(I119*H119,2)</f>
        <v>0</v>
      </c>
      <c r="BL119" s="17" t="s">
        <v>135</v>
      </c>
      <c r="BM119" s="139" t="s">
        <v>175</v>
      </c>
    </row>
    <row r="120" spans="1:65" s="2" customFormat="1" ht="19.5">
      <c r="A120" s="29"/>
      <c r="B120" s="30"/>
      <c r="C120" s="29"/>
      <c r="D120" s="141" t="s">
        <v>136</v>
      </c>
      <c r="E120" s="29"/>
      <c r="F120" s="142" t="s">
        <v>491</v>
      </c>
      <c r="G120" s="29"/>
      <c r="H120" s="29"/>
      <c r="I120" s="29"/>
      <c r="J120" s="29"/>
      <c r="K120" s="29"/>
      <c r="L120" s="30"/>
      <c r="M120" s="143"/>
      <c r="N120" s="144"/>
      <c r="O120" s="51"/>
      <c r="P120" s="51"/>
      <c r="Q120" s="51"/>
      <c r="R120" s="51"/>
      <c r="S120" s="51"/>
      <c r="T120" s="52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136</v>
      </c>
      <c r="AU120" s="17" t="s">
        <v>77</v>
      </c>
    </row>
    <row r="121" spans="1:65" s="2" customFormat="1" ht="16.5" customHeight="1">
      <c r="A121" s="29"/>
      <c r="B121" s="128"/>
      <c r="C121" s="129" t="s">
        <v>178</v>
      </c>
      <c r="D121" s="129" t="s">
        <v>130</v>
      </c>
      <c r="E121" s="130" t="s">
        <v>492</v>
      </c>
      <c r="F121" s="131" t="s">
        <v>493</v>
      </c>
      <c r="G121" s="132" t="s">
        <v>133</v>
      </c>
      <c r="H121" s="133">
        <v>16</v>
      </c>
      <c r="I121" s="134">
        <v>0</v>
      </c>
      <c r="J121" s="134">
        <f>ROUND(I121*H121,2)</f>
        <v>0</v>
      </c>
      <c r="K121" s="131" t="s">
        <v>134</v>
      </c>
      <c r="L121" s="30"/>
      <c r="M121" s="135" t="s">
        <v>3</v>
      </c>
      <c r="N121" s="136" t="s">
        <v>42</v>
      </c>
      <c r="O121" s="137">
        <v>0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39" t="s">
        <v>135</v>
      </c>
      <c r="AT121" s="139" t="s">
        <v>130</v>
      </c>
      <c r="AU121" s="139" t="s">
        <v>77</v>
      </c>
      <c r="AY121" s="17" t="s">
        <v>129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135</v>
      </c>
      <c r="BK121" s="140">
        <f>ROUND(I121*H121,2)</f>
        <v>0</v>
      </c>
      <c r="BL121" s="17" t="s">
        <v>135</v>
      </c>
      <c r="BM121" s="139" t="s">
        <v>181</v>
      </c>
    </row>
    <row r="122" spans="1:65" s="2" customFormat="1" ht="29.25">
      <c r="A122" s="29"/>
      <c r="B122" s="30"/>
      <c r="C122" s="29"/>
      <c r="D122" s="141" t="s">
        <v>136</v>
      </c>
      <c r="E122" s="29"/>
      <c r="F122" s="142" t="s">
        <v>494</v>
      </c>
      <c r="G122" s="29"/>
      <c r="H122" s="29"/>
      <c r="I122" s="29"/>
      <c r="J122" s="29"/>
      <c r="K122" s="29"/>
      <c r="L122" s="30"/>
      <c r="M122" s="143"/>
      <c r="N122" s="144"/>
      <c r="O122" s="51"/>
      <c r="P122" s="51"/>
      <c r="Q122" s="51"/>
      <c r="R122" s="51"/>
      <c r="S122" s="51"/>
      <c r="T122" s="52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136</v>
      </c>
      <c r="AU122" s="17" t="s">
        <v>77</v>
      </c>
    </row>
    <row r="123" spans="1:65" s="12" customFormat="1">
      <c r="B123" s="145"/>
      <c r="D123" s="141" t="s">
        <v>138</v>
      </c>
      <c r="E123" s="146" t="s">
        <v>3</v>
      </c>
      <c r="F123" s="147" t="s">
        <v>495</v>
      </c>
      <c r="H123" s="148">
        <v>16</v>
      </c>
      <c r="L123" s="145"/>
      <c r="M123" s="149"/>
      <c r="N123" s="150"/>
      <c r="O123" s="150"/>
      <c r="P123" s="150"/>
      <c r="Q123" s="150"/>
      <c r="R123" s="150"/>
      <c r="S123" s="150"/>
      <c r="T123" s="151"/>
      <c r="AT123" s="146" t="s">
        <v>138</v>
      </c>
      <c r="AU123" s="146" t="s">
        <v>77</v>
      </c>
      <c r="AV123" s="12" t="s">
        <v>79</v>
      </c>
      <c r="AW123" s="12" t="s">
        <v>31</v>
      </c>
      <c r="AX123" s="12" t="s">
        <v>69</v>
      </c>
      <c r="AY123" s="146" t="s">
        <v>129</v>
      </c>
    </row>
    <row r="124" spans="1:65" s="13" customFormat="1">
      <c r="B124" s="152"/>
      <c r="D124" s="141" t="s">
        <v>138</v>
      </c>
      <c r="E124" s="153" t="s">
        <v>3</v>
      </c>
      <c r="F124" s="154" t="s">
        <v>140</v>
      </c>
      <c r="H124" s="155">
        <v>16</v>
      </c>
      <c r="L124" s="152"/>
      <c r="M124" s="156"/>
      <c r="N124" s="157"/>
      <c r="O124" s="157"/>
      <c r="P124" s="157"/>
      <c r="Q124" s="157"/>
      <c r="R124" s="157"/>
      <c r="S124" s="157"/>
      <c r="T124" s="158"/>
      <c r="AT124" s="153" t="s">
        <v>138</v>
      </c>
      <c r="AU124" s="153" t="s">
        <v>77</v>
      </c>
      <c r="AV124" s="13" t="s">
        <v>135</v>
      </c>
      <c r="AW124" s="13" t="s">
        <v>31</v>
      </c>
      <c r="AX124" s="13" t="s">
        <v>77</v>
      </c>
      <c r="AY124" s="153" t="s">
        <v>129</v>
      </c>
    </row>
    <row r="125" spans="1:65" s="2" customFormat="1" ht="16.5" customHeight="1">
      <c r="A125" s="29"/>
      <c r="B125" s="128"/>
      <c r="C125" s="129" t="s">
        <v>159</v>
      </c>
      <c r="D125" s="129" t="s">
        <v>130</v>
      </c>
      <c r="E125" s="130" t="s">
        <v>496</v>
      </c>
      <c r="F125" s="131" t="s">
        <v>497</v>
      </c>
      <c r="G125" s="132" t="s">
        <v>220</v>
      </c>
      <c r="H125" s="133">
        <v>160</v>
      </c>
      <c r="I125" s="134">
        <v>0</v>
      </c>
      <c r="J125" s="134">
        <f>ROUND(I125*H125,2)</f>
        <v>0</v>
      </c>
      <c r="K125" s="131" t="s">
        <v>134</v>
      </c>
      <c r="L125" s="30"/>
      <c r="M125" s="135" t="s">
        <v>3</v>
      </c>
      <c r="N125" s="136" t="s">
        <v>42</v>
      </c>
      <c r="O125" s="137">
        <v>0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39" t="s">
        <v>135</v>
      </c>
      <c r="AT125" s="139" t="s">
        <v>130</v>
      </c>
      <c r="AU125" s="139" t="s">
        <v>77</v>
      </c>
      <c r="AY125" s="17" t="s">
        <v>129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7" t="s">
        <v>135</v>
      </c>
      <c r="BK125" s="140">
        <f>ROUND(I125*H125,2)</f>
        <v>0</v>
      </c>
      <c r="BL125" s="17" t="s">
        <v>135</v>
      </c>
      <c r="BM125" s="139" t="s">
        <v>187</v>
      </c>
    </row>
    <row r="126" spans="1:65" s="2" customFormat="1" ht="19.5">
      <c r="A126" s="29"/>
      <c r="B126" s="30"/>
      <c r="C126" s="29"/>
      <c r="D126" s="141" t="s">
        <v>136</v>
      </c>
      <c r="E126" s="29"/>
      <c r="F126" s="142" t="s">
        <v>498</v>
      </c>
      <c r="G126" s="29"/>
      <c r="H126" s="29"/>
      <c r="I126" s="29"/>
      <c r="J126" s="29"/>
      <c r="K126" s="29"/>
      <c r="L126" s="30"/>
      <c r="M126" s="143"/>
      <c r="N126" s="144"/>
      <c r="O126" s="51"/>
      <c r="P126" s="51"/>
      <c r="Q126" s="51"/>
      <c r="R126" s="51"/>
      <c r="S126" s="51"/>
      <c r="T126" s="52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136</v>
      </c>
      <c r="AU126" s="17" t="s">
        <v>77</v>
      </c>
    </row>
    <row r="127" spans="1:65" s="11" customFormat="1" ht="25.9" customHeight="1">
      <c r="B127" s="118"/>
      <c r="D127" s="119" t="s">
        <v>68</v>
      </c>
      <c r="E127" s="120" t="s">
        <v>79</v>
      </c>
      <c r="F127" s="120" t="s">
        <v>499</v>
      </c>
      <c r="J127" s="121">
        <f>BK127</f>
        <v>0</v>
      </c>
      <c r="L127" s="118"/>
      <c r="M127" s="122"/>
      <c r="N127" s="123"/>
      <c r="O127" s="123"/>
      <c r="P127" s="124">
        <f>SUM(P128:P131)</f>
        <v>0</v>
      </c>
      <c r="Q127" s="123"/>
      <c r="R127" s="124">
        <f>SUM(R128:R131)</f>
        <v>0</v>
      </c>
      <c r="S127" s="123"/>
      <c r="T127" s="125">
        <f>SUM(T128:T131)</f>
        <v>0</v>
      </c>
      <c r="AR127" s="119" t="s">
        <v>77</v>
      </c>
      <c r="AT127" s="126" t="s">
        <v>68</v>
      </c>
      <c r="AU127" s="126" t="s">
        <v>69</v>
      </c>
      <c r="AY127" s="119" t="s">
        <v>129</v>
      </c>
      <c r="BK127" s="127">
        <f>SUM(BK128:BK131)</f>
        <v>0</v>
      </c>
    </row>
    <row r="128" spans="1:65" s="2" customFormat="1" ht="16.5" customHeight="1">
      <c r="A128" s="29"/>
      <c r="B128" s="128"/>
      <c r="C128" s="129" t="s">
        <v>190</v>
      </c>
      <c r="D128" s="129" t="s">
        <v>130</v>
      </c>
      <c r="E128" s="130" t="s">
        <v>421</v>
      </c>
      <c r="F128" s="131" t="s">
        <v>422</v>
      </c>
      <c r="G128" s="132" t="s">
        <v>133</v>
      </c>
      <c r="H128" s="133">
        <v>1.242</v>
      </c>
      <c r="I128" s="134">
        <v>0</v>
      </c>
      <c r="J128" s="134">
        <f>ROUND(I128*H128,2)</f>
        <v>0</v>
      </c>
      <c r="K128" s="131" t="s">
        <v>134</v>
      </c>
      <c r="L128" s="30"/>
      <c r="M128" s="135" t="s">
        <v>3</v>
      </c>
      <c r="N128" s="136" t="s">
        <v>42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9" t="s">
        <v>135</v>
      </c>
      <c r="AT128" s="139" t="s">
        <v>130</v>
      </c>
      <c r="AU128" s="139" t="s">
        <v>77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135</v>
      </c>
      <c r="BK128" s="140">
        <f>ROUND(I128*H128,2)</f>
        <v>0</v>
      </c>
      <c r="BL128" s="17" t="s">
        <v>135</v>
      </c>
      <c r="BM128" s="139" t="s">
        <v>193</v>
      </c>
    </row>
    <row r="129" spans="1:65" s="2" customFormat="1" ht="136.5">
      <c r="A129" s="29"/>
      <c r="B129" s="30"/>
      <c r="C129" s="29"/>
      <c r="D129" s="141" t="s">
        <v>136</v>
      </c>
      <c r="E129" s="29"/>
      <c r="F129" s="142" t="s">
        <v>424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136</v>
      </c>
      <c r="AU129" s="17" t="s">
        <v>77</v>
      </c>
    </row>
    <row r="130" spans="1:65" s="12" customFormat="1" ht="22.5">
      <c r="B130" s="145"/>
      <c r="D130" s="141" t="s">
        <v>138</v>
      </c>
      <c r="E130" s="146" t="s">
        <v>3</v>
      </c>
      <c r="F130" s="147" t="s">
        <v>500</v>
      </c>
      <c r="H130" s="148">
        <v>1.242</v>
      </c>
      <c r="L130" s="145"/>
      <c r="M130" s="149"/>
      <c r="N130" s="150"/>
      <c r="O130" s="150"/>
      <c r="P130" s="150"/>
      <c r="Q130" s="150"/>
      <c r="R130" s="150"/>
      <c r="S130" s="150"/>
      <c r="T130" s="151"/>
      <c r="AT130" s="146" t="s">
        <v>138</v>
      </c>
      <c r="AU130" s="146" t="s">
        <v>77</v>
      </c>
      <c r="AV130" s="12" t="s">
        <v>79</v>
      </c>
      <c r="AW130" s="12" t="s">
        <v>31</v>
      </c>
      <c r="AX130" s="12" t="s">
        <v>69</v>
      </c>
      <c r="AY130" s="146" t="s">
        <v>129</v>
      </c>
    </row>
    <row r="131" spans="1:65" s="13" customFormat="1">
      <c r="B131" s="152"/>
      <c r="D131" s="141" t="s">
        <v>138</v>
      </c>
      <c r="E131" s="153" t="s">
        <v>3</v>
      </c>
      <c r="F131" s="154" t="s">
        <v>140</v>
      </c>
      <c r="H131" s="155">
        <v>1.242</v>
      </c>
      <c r="L131" s="152"/>
      <c r="M131" s="156"/>
      <c r="N131" s="157"/>
      <c r="O131" s="157"/>
      <c r="P131" s="157"/>
      <c r="Q131" s="157"/>
      <c r="R131" s="157"/>
      <c r="S131" s="157"/>
      <c r="T131" s="158"/>
      <c r="AT131" s="153" t="s">
        <v>138</v>
      </c>
      <c r="AU131" s="153" t="s">
        <v>77</v>
      </c>
      <c r="AV131" s="13" t="s">
        <v>135</v>
      </c>
      <c r="AW131" s="13" t="s">
        <v>31</v>
      </c>
      <c r="AX131" s="13" t="s">
        <v>77</v>
      </c>
      <c r="AY131" s="153" t="s">
        <v>129</v>
      </c>
    </row>
    <row r="132" spans="1:65" s="11" customFormat="1" ht="25.9" customHeight="1">
      <c r="B132" s="118"/>
      <c r="D132" s="119" t="s">
        <v>68</v>
      </c>
      <c r="E132" s="120" t="s">
        <v>147</v>
      </c>
      <c r="F132" s="120" t="s">
        <v>501</v>
      </c>
      <c r="J132" s="121">
        <f>BK132</f>
        <v>0</v>
      </c>
      <c r="L132" s="118"/>
      <c r="M132" s="122"/>
      <c r="N132" s="123"/>
      <c r="O132" s="123"/>
      <c r="P132" s="124">
        <f>SUM(P133:P140)</f>
        <v>0</v>
      </c>
      <c r="Q132" s="123"/>
      <c r="R132" s="124">
        <f>SUM(R133:R140)</f>
        <v>0</v>
      </c>
      <c r="S132" s="123"/>
      <c r="T132" s="125">
        <f>SUM(T133:T140)</f>
        <v>0</v>
      </c>
      <c r="AR132" s="119" t="s">
        <v>77</v>
      </c>
      <c r="AT132" s="126" t="s">
        <v>68</v>
      </c>
      <c r="AU132" s="126" t="s">
        <v>69</v>
      </c>
      <c r="AY132" s="119" t="s">
        <v>129</v>
      </c>
      <c r="BK132" s="127">
        <f>SUM(BK133:BK140)</f>
        <v>0</v>
      </c>
    </row>
    <row r="133" spans="1:65" s="2" customFormat="1" ht="16.5" customHeight="1">
      <c r="A133" s="29"/>
      <c r="B133" s="128"/>
      <c r="C133" s="129" t="s">
        <v>163</v>
      </c>
      <c r="D133" s="129" t="s">
        <v>130</v>
      </c>
      <c r="E133" s="130" t="s">
        <v>502</v>
      </c>
      <c r="F133" s="131" t="s">
        <v>503</v>
      </c>
      <c r="G133" s="132" t="s">
        <v>133</v>
      </c>
      <c r="H133" s="133">
        <v>8.5250000000000004</v>
      </c>
      <c r="I133" s="134">
        <v>0</v>
      </c>
      <c r="J133" s="134">
        <f>ROUND(I133*H133,2)</f>
        <v>0</v>
      </c>
      <c r="K133" s="131" t="s">
        <v>134</v>
      </c>
      <c r="L133" s="30"/>
      <c r="M133" s="135" t="s">
        <v>3</v>
      </c>
      <c r="N133" s="136" t="s">
        <v>42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9" t="s">
        <v>135</v>
      </c>
      <c r="AT133" s="139" t="s">
        <v>130</v>
      </c>
      <c r="AU133" s="139" t="s">
        <v>77</v>
      </c>
      <c r="AY133" s="17" t="s">
        <v>129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135</v>
      </c>
      <c r="BK133" s="140">
        <f>ROUND(I133*H133,2)</f>
        <v>0</v>
      </c>
      <c r="BL133" s="17" t="s">
        <v>135</v>
      </c>
      <c r="BM133" s="139" t="s">
        <v>199</v>
      </c>
    </row>
    <row r="134" spans="1:65" s="2" customFormat="1" ht="146.25">
      <c r="A134" s="29"/>
      <c r="B134" s="30"/>
      <c r="C134" s="29"/>
      <c r="D134" s="141" t="s">
        <v>136</v>
      </c>
      <c r="E134" s="29"/>
      <c r="F134" s="142" t="s">
        <v>504</v>
      </c>
      <c r="G134" s="29"/>
      <c r="H134" s="29"/>
      <c r="I134" s="29"/>
      <c r="J134" s="29"/>
      <c r="K134" s="29"/>
      <c r="L134" s="30"/>
      <c r="M134" s="143"/>
      <c r="N134" s="144"/>
      <c r="O134" s="51"/>
      <c r="P134" s="51"/>
      <c r="Q134" s="51"/>
      <c r="R134" s="51"/>
      <c r="S134" s="51"/>
      <c r="T134" s="5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136</v>
      </c>
      <c r="AU134" s="17" t="s">
        <v>77</v>
      </c>
    </row>
    <row r="135" spans="1:65" s="12" customFormat="1">
      <c r="B135" s="145"/>
      <c r="D135" s="141" t="s">
        <v>138</v>
      </c>
      <c r="E135" s="146" t="s">
        <v>3</v>
      </c>
      <c r="F135" s="147" t="s">
        <v>505</v>
      </c>
      <c r="H135" s="148">
        <v>4.7439999999999998</v>
      </c>
      <c r="L135" s="145"/>
      <c r="M135" s="149"/>
      <c r="N135" s="150"/>
      <c r="O135" s="150"/>
      <c r="P135" s="150"/>
      <c r="Q135" s="150"/>
      <c r="R135" s="150"/>
      <c r="S135" s="150"/>
      <c r="T135" s="151"/>
      <c r="AT135" s="146" t="s">
        <v>138</v>
      </c>
      <c r="AU135" s="146" t="s">
        <v>77</v>
      </c>
      <c r="AV135" s="12" t="s">
        <v>79</v>
      </c>
      <c r="AW135" s="12" t="s">
        <v>31</v>
      </c>
      <c r="AX135" s="12" t="s">
        <v>69</v>
      </c>
      <c r="AY135" s="146" t="s">
        <v>129</v>
      </c>
    </row>
    <row r="136" spans="1:65" s="12" customFormat="1">
      <c r="B136" s="145"/>
      <c r="D136" s="141" t="s">
        <v>138</v>
      </c>
      <c r="E136" s="146" t="s">
        <v>3</v>
      </c>
      <c r="F136" s="147" t="s">
        <v>506</v>
      </c>
      <c r="H136" s="148">
        <v>1.9530000000000001</v>
      </c>
      <c r="L136" s="145"/>
      <c r="M136" s="149"/>
      <c r="N136" s="150"/>
      <c r="O136" s="150"/>
      <c r="P136" s="150"/>
      <c r="Q136" s="150"/>
      <c r="R136" s="150"/>
      <c r="S136" s="150"/>
      <c r="T136" s="151"/>
      <c r="AT136" s="146" t="s">
        <v>138</v>
      </c>
      <c r="AU136" s="146" t="s">
        <v>77</v>
      </c>
      <c r="AV136" s="12" t="s">
        <v>79</v>
      </c>
      <c r="AW136" s="12" t="s">
        <v>31</v>
      </c>
      <c r="AX136" s="12" t="s">
        <v>69</v>
      </c>
      <c r="AY136" s="146" t="s">
        <v>129</v>
      </c>
    </row>
    <row r="137" spans="1:65" s="12" customFormat="1">
      <c r="B137" s="145"/>
      <c r="D137" s="141" t="s">
        <v>138</v>
      </c>
      <c r="E137" s="146" t="s">
        <v>3</v>
      </c>
      <c r="F137" s="147" t="s">
        <v>507</v>
      </c>
      <c r="H137" s="148">
        <v>0.96899999999999997</v>
      </c>
      <c r="L137" s="145"/>
      <c r="M137" s="149"/>
      <c r="N137" s="150"/>
      <c r="O137" s="150"/>
      <c r="P137" s="150"/>
      <c r="Q137" s="150"/>
      <c r="R137" s="150"/>
      <c r="S137" s="150"/>
      <c r="T137" s="151"/>
      <c r="AT137" s="146" t="s">
        <v>138</v>
      </c>
      <c r="AU137" s="146" t="s">
        <v>77</v>
      </c>
      <c r="AV137" s="12" t="s">
        <v>79</v>
      </c>
      <c r="AW137" s="12" t="s">
        <v>31</v>
      </c>
      <c r="AX137" s="12" t="s">
        <v>69</v>
      </c>
      <c r="AY137" s="146" t="s">
        <v>129</v>
      </c>
    </row>
    <row r="138" spans="1:65" s="12" customFormat="1">
      <c r="B138" s="145"/>
      <c r="D138" s="141" t="s">
        <v>138</v>
      </c>
      <c r="E138" s="146" t="s">
        <v>3</v>
      </c>
      <c r="F138" s="147" t="s">
        <v>508</v>
      </c>
      <c r="H138" s="148">
        <v>0.85899999999999999</v>
      </c>
      <c r="L138" s="145"/>
      <c r="M138" s="149"/>
      <c r="N138" s="150"/>
      <c r="O138" s="150"/>
      <c r="P138" s="150"/>
      <c r="Q138" s="150"/>
      <c r="R138" s="150"/>
      <c r="S138" s="150"/>
      <c r="T138" s="151"/>
      <c r="AT138" s="146" t="s">
        <v>138</v>
      </c>
      <c r="AU138" s="146" t="s">
        <v>77</v>
      </c>
      <c r="AV138" s="12" t="s">
        <v>79</v>
      </c>
      <c r="AW138" s="12" t="s">
        <v>31</v>
      </c>
      <c r="AX138" s="12" t="s">
        <v>69</v>
      </c>
      <c r="AY138" s="146" t="s">
        <v>129</v>
      </c>
    </row>
    <row r="139" spans="1:65" s="14" customFormat="1">
      <c r="B139" s="159"/>
      <c r="D139" s="141" t="s">
        <v>138</v>
      </c>
      <c r="E139" s="160" t="s">
        <v>3</v>
      </c>
      <c r="F139" s="161" t="s">
        <v>509</v>
      </c>
      <c r="H139" s="160" t="s">
        <v>3</v>
      </c>
      <c r="L139" s="159"/>
      <c r="M139" s="162"/>
      <c r="N139" s="163"/>
      <c r="O139" s="163"/>
      <c r="P139" s="163"/>
      <c r="Q139" s="163"/>
      <c r="R139" s="163"/>
      <c r="S139" s="163"/>
      <c r="T139" s="164"/>
      <c r="AT139" s="160" t="s">
        <v>138</v>
      </c>
      <c r="AU139" s="160" t="s">
        <v>77</v>
      </c>
      <c r="AV139" s="14" t="s">
        <v>77</v>
      </c>
      <c r="AW139" s="14" t="s">
        <v>31</v>
      </c>
      <c r="AX139" s="14" t="s">
        <v>69</v>
      </c>
      <c r="AY139" s="160" t="s">
        <v>129</v>
      </c>
    </row>
    <row r="140" spans="1:65" s="13" customFormat="1">
      <c r="B140" s="152"/>
      <c r="D140" s="141" t="s">
        <v>138</v>
      </c>
      <c r="E140" s="153" t="s">
        <v>3</v>
      </c>
      <c r="F140" s="154" t="s">
        <v>140</v>
      </c>
      <c r="H140" s="155">
        <v>8.5250000000000004</v>
      </c>
      <c r="L140" s="152"/>
      <c r="M140" s="156"/>
      <c r="N140" s="157"/>
      <c r="O140" s="157"/>
      <c r="P140" s="157"/>
      <c r="Q140" s="157"/>
      <c r="R140" s="157"/>
      <c r="S140" s="157"/>
      <c r="T140" s="158"/>
      <c r="AT140" s="153" t="s">
        <v>138</v>
      </c>
      <c r="AU140" s="153" t="s">
        <v>77</v>
      </c>
      <c r="AV140" s="13" t="s">
        <v>135</v>
      </c>
      <c r="AW140" s="13" t="s">
        <v>31</v>
      </c>
      <c r="AX140" s="13" t="s">
        <v>77</v>
      </c>
      <c r="AY140" s="153" t="s">
        <v>129</v>
      </c>
    </row>
    <row r="141" spans="1:65" s="11" customFormat="1" ht="25.9" customHeight="1">
      <c r="B141" s="118"/>
      <c r="D141" s="119" t="s">
        <v>68</v>
      </c>
      <c r="E141" s="120" t="s">
        <v>135</v>
      </c>
      <c r="F141" s="120" t="s">
        <v>510</v>
      </c>
      <c r="J141" s="121">
        <f>BK141</f>
        <v>0</v>
      </c>
      <c r="L141" s="118"/>
      <c r="M141" s="122"/>
      <c r="N141" s="123"/>
      <c r="O141" s="123"/>
      <c r="P141" s="124">
        <f>SUM(P142:P149)</f>
        <v>0</v>
      </c>
      <c r="Q141" s="123"/>
      <c r="R141" s="124">
        <f>SUM(R142:R149)</f>
        <v>0</v>
      </c>
      <c r="S141" s="123"/>
      <c r="T141" s="125">
        <f>SUM(T142:T149)</f>
        <v>0</v>
      </c>
      <c r="AR141" s="119" t="s">
        <v>77</v>
      </c>
      <c r="AT141" s="126" t="s">
        <v>68</v>
      </c>
      <c r="AU141" s="126" t="s">
        <v>69</v>
      </c>
      <c r="AY141" s="119" t="s">
        <v>129</v>
      </c>
      <c r="BK141" s="127">
        <f>SUM(BK142:BK149)</f>
        <v>0</v>
      </c>
    </row>
    <row r="142" spans="1:65" s="2" customFormat="1" ht="16.5" customHeight="1">
      <c r="A142" s="29"/>
      <c r="B142" s="128"/>
      <c r="C142" s="129" t="s">
        <v>201</v>
      </c>
      <c r="D142" s="129" t="s">
        <v>130</v>
      </c>
      <c r="E142" s="130" t="s">
        <v>511</v>
      </c>
      <c r="F142" s="131" t="s">
        <v>512</v>
      </c>
      <c r="G142" s="132" t="s">
        <v>133</v>
      </c>
      <c r="H142" s="133">
        <v>0.84</v>
      </c>
      <c r="I142" s="134">
        <v>0</v>
      </c>
      <c r="J142" s="134">
        <f>ROUND(I142*H142,2)</f>
        <v>0</v>
      </c>
      <c r="K142" s="131" t="s">
        <v>134</v>
      </c>
      <c r="L142" s="30"/>
      <c r="M142" s="135" t="s">
        <v>3</v>
      </c>
      <c r="N142" s="136" t="s">
        <v>42</v>
      </c>
      <c r="O142" s="137">
        <v>0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9" t="s">
        <v>135</v>
      </c>
      <c r="AT142" s="139" t="s">
        <v>130</v>
      </c>
      <c r="AU142" s="139" t="s">
        <v>77</v>
      </c>
      <c r="AY142" s="17" t="s">
        <v>129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135</v>
      </c>
      <c r="BK142" s="140">
        <f>ROUND(I142*H142,2)</f>
        <v>0</v>
      </c>
      <c r="BL142" s="17" t="s">
        <v>135</v>
      </c>
      <c r="BM142" s="139" t="s">
        <v>204</v>
      </c>
    </row>
    <row r="143" spans="1:65" s="2" customFormat="1" ht="87.75">
      <c r="A143" s="29"/>
      <c r="B143" s="30"/>
      <c r="C143" s="29"/>
      <c r="D143" s="141" t="s">
        <v>136</v>
      </c>
      <c r="E143" s="29"/>
      <c r="F143" s="142" t="s">
        <v>513</v>
      </c>
      <c r="G143" s="29"/>
      <c r="H143" s="29"/>
      <c r="I143" s="29"/>
      <c r="J143" s="29"/>
      <c r="K143" s="29"/>
      <c r="L143" s="30"/>
      <c r="M143" s="143"/>
      <c r="N143" s="144"/>
      <c r="O143" s="51"/>
      <c r="P143" s="51"/>
      <c r="Q143" s="51"/>
      <c r="R143" s="51"/>
      <c r="S143" s="51"/>
      <c r="T143" s="5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7" t="s">
        <v>136</v>
      </c>
      <c r="AU143" s="17" t="s">
        <v>77</v>
      </c>
    </row>
    <row r="144" spans="1:65" s="12" customFormat="1">
      <c r="B144" s="145"/>
      <c r="D144" s="141" t="s">
        <v>138</v>
      </c>
      <c r="E144" s="146" t="s">
        <v>3</v>
      </c>
      <c r="F144" s="147" t="s">
        <v>514</v>
      </c>
      <c r="H144" s="148">
        <v>0.84</v>
      </c>
      <c r="L144" s="145"/>
      <c r="M144" s="149"/>
      <c r="N144" s="150"/>
      <c r="O144" s="150"/>
      <c r="P144" s="150"/>
      <c r="Q144" s="150"/>
      <c r="R144" s="150"/>
      <c r="S144" s="150"/>
      <c r="T144" s="151"/>
      <c r="AT144" s="146" t="s">
        <v>138</v>
      </c>
      <c r="AU144" s="146" t="s">
        <v>77</v>
      </c>
      <c r="AV144" s="12" t="s">
        <v>79</v>
      </c>
      <c r="AW144" s="12" t="s">
        <v>31</v>
      </c>
      <c r="AX144" s="12" t="s">
        <v>69</v>
      </c>
      <c r="AY144" s="146" t="s">
        <v>129</v>
      </c>
    </row>
    <row r="145" spans="1:65" s="13" customFormat="1">
      <c r="B145" s="152"/>
      <c r="D145" s="141" t="s">
        <v>138</v>
      </c>
      <c r="E145" s="153" t="s">
        <v>3</v>
      </c>
      <c r="F145" s="154" t="s">
        <v>140</v>
      </c>
      <c r="H145" s="155">
        <v>0.84</v>
      </c>
      <c r="L145" s="152"/>
      <c r="M145" s="156"/>
      <c r="N145" s="157"/>
      <c r="O145" s="157"/>
      <c r="P145" s="157"/>
      <c r="Q145" s="157"/>
      <c r="R145" s="157"/>
      <c r="S145" s="157"/>
      <c r="T145" s="158"/>
      <c r="AT145" s="153" t="s">
        <v>138</v>
      </c>
      <c r="AU145" s="153" t="s">
        <v>77</v>
      </c>
      <c r="AV145" s="13" t="s">
        <v>135</v>
      </c>
      <c r="AW145" s="13" t="s">
        <v>31</v>
      </c>
      <c r="AX145" s="13" t="s">
        <v>77</v>
      </c>
      <c r="AY145" s="153" t="s">
        <v>129</v>
      </c>
    </row>
    <row r="146" spans="1:65" s="2" customFormat="1" ht="16.5" customHeight="1">
      <c r="A146" s="29"/>
      <c r="B146" s="128"/>
      <c r="C146" s="129" t="s">
        <v>169</v>
      </c>
      <c r="D146" s="129" t="s">
        <v>130</v>
      </c>
      <c r="E146" s="130" t="s">
        <v>515</v>
      </c>
      <c r="F146" s="131" t="s">
        <v>516</v>
      </c>
      <c r="G146" s="132" t="s">
        <v>133</v>
      </c>
      <c r="H146" s="133">
        <v>36.716000000000001</v>
      </c>
      <c r="I146" s="134">
        <v>0</v>
      </c>
      <c r="J146" s="134">
        <f>ROUND(I146*H146,2)</f>
        <v>0</v>
      </c>
      <c r="K146" s="131" t="s">
        <v>134</v>
      </c>
      <c r="L146" s="30"/>
      <c r="M146" s="135" t="s">
        <v>3</v>
      </c>
      <c r="N146" s="136" t="s">
        <v>42</v>
      </c>
      <c r="O146" s="137">
        <v>0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135</v>
      </c>
      <c r="AT146" s="139" t="s">
        <v>130</v>
      </c>
      <c r="AU146" s="139" t="s">
        <v>77</v>
      </c>
      <c r="AY146" s="17" t="s">
        <v>129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135</v>
      </c>
      <c r="BK146" s="140">
        <f>ROUND(I146*H146,2)</f>
        <v>0</v>
      </c>
      <c r="BL146" s="17" t="s">
        <v>135</v>
      </c>
      <c r="BM146" s="139" t="s">
        <v>208</v>
      </c>
    </row>
    <row r="147" spans="1:65" s="2" customFormat="1" ht="29.25">
      <c r="A147" s="29"/>
      <c r="B147" s="30"/>
      <c r="C147" s="29"/>
      <c r="D147" s="141" t="s">
        <v>136</v>
      </c>
      <c r="E147" s="29"/>
      <c r="F147" s="142" t="s">
        <v>517</v>
      </c>
      <c r="G147" s="29"/>
      <c r="H147" s="29"/>
      <c r="I147" s="29"/>
      <c r="J147" s="29"/>
      <c r="K147" s="29"/>
      <c r="L147" s="30"/>
      <c r="M147" s="143"/>
      <c r="N147" s="144"/>
      <c r="O147" s="51"/>
      <c r="P147" s="51"/>
      <c r="Q147" s="51"/>
      <c r="R147" s="51"/>
      <c r="S147" s="51"/>
      <c r="T147" s="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136</v>
      </c>
      <c r="AU147" s="17" t="s">
        <v>77</v>
      </c>
    </row>
    <row r="148" spans="1:65" s="12" customFormat="1" ht="22.5">
      <c r="B148" s="145"/>
      <c r="D148" s="141" t="s">
        <v>138</v>
      </c>
      <c r="E148" s="146" t="s">
        <v>3</v>
      </c>
      <c r="F148" s="147" t="s">
        <v>518</v>
      </c>
      <c r="H148" s="148">
        <v>36.716000000000001</v>
      </c>
      <c r="L148" s="145"/>
      <c r="M148" s="149"/>
      <c r="N148" s="150"/>
      <c r="O148" s="150"/>
      <c r="P148" s="150"/>
      <c r="Q148" s="150"/>
      <c r="R148" s="150"/>
      <c r="S148" s="150"/>
      <c r="T148" s="151"/>
      <c r="AT148" s="146" t="s">
        <v>138</v>
      </c>
      <c r="AU148" s="146" t="s">
        <v>77</v>
      </c>
      <c r="AV148" s="12" t="s">
        <v>79</v>
      </c>
      <c r="AW148" s="12" t="s">
        <v>31</v>
      </c>
      <c r="AX148" s="12" t="s">
        <v>69</v>
      </c>
      <c r="AY148" s="146" t="s">
        <v>129</v>
      </c>
    </row>
    <row r="149" spans="1:65" s="13" customFormat="1">
      <c r="B149" s="152"/>
      <c r="D149" s="141" t="s">
        <v>138</v>
      </c>
      <c r="E149" s="153" t="s">
        <v>3</v>
      </c>
      <c r="F149" s="154" t="s">
        <v>140</v>
      </c>
      <c r="H149" s="155">
        <v>36.716000000000001</v>
      </c>
      <c r="L149" s="152"/>
      <c r="M149" s="156"/>
      <c r="N149" s="157"/>
      <c r="O149" s="157"/>
      <c r="P149" s="157"/>
      <c r="Q149" s="157"/>
      <c r="R149" s="157"/>
      <c r="S149" s="157"/>
      <c r="T149" s="158"/>
      <c r="AT149" s="153" t="s">
        <v>138</v>
      </c>
      <c r="AU149" s="153" t="s">
        <v>77</v>
      </c>
      <c r="AV149" s="13" t="s">
        <v>135</v>
      </c>
      <c r="AW149" s="13" t="s">
        <v>31</v>
      </c>
      <c r="AX149" s="13" t="s">
        <v>77</v>
      </c>
      <c r="AY149" s="153" t="s">
        <v>129</v>
      </c>
    </row>
    <row r="150" spans="1:65" s="11" customFormat="1" ht="25.9" customHeight="1">
      <c r="B150" s="118"/>
      <c r="D150" s="119" t="s">
        <v>68</v>
      </c>
      <c r="E150" s="120" t="s">
        <v>141</v>
      </c>
      <c r="F150" s="120" t="s">
        <v>519</v>
      </c>
      <c r="J150" s="121">
        <f>BK150</f>
        <v>0</v>
      </c>
      <c r="L150" s="118"/>
      <c r="M150" s="122"/>
      <c r="N150" s="123"/>
      <c r="O150" s="123"/>
      <c r="P150" s="124">
        <f>SUM(P151:P166)</f>
        <v>0</v>
      </c>
      <c r="Q150" s="123"/>
      <c r="R150" s="124">
        <f>SUM(R151:R166)</f>
        <v>0</v>
      </c>
      <c r="S150" s="123"/>
      <c r="T150" s="125">
        <f>SUM(T151:T166)</f>
        <v>0</v>
      </c>
      <c r="AR150" s="119" t="s">
        <v>77</v>
      </c>
      <c r="AT150" s="126" t="s">
        <v>68</v>
      </c>
      <c r="AU150" s="126" t="s">
        <v>69</v>
      </c>
      <c r="AY150" s="119" t="s">
        <v>129</v>
      </c>
      <c r="BK150" s="127">
        <f>SUM(BK151:BK166)</f>
        <v>0</v>
      </c>
    </row>
    <row r="151" spans="1:65" s="2" customFormat="1" ht="16.5" customHeight="1">
      <c r="A151" s="29"/>
      <c r="B151" s="128"/>
      <c r="C151" s="129" t="s">
        <v>9</v>
      </c>
      <c r="D151" s="129" t="s">
        <v>130</v>
      </c>
      <c r="E151" s="130" t="s">
        <v>520</v>
      </c>
      <c r="F151" s="131" t="s">
        <v>521</v>
      </c>
      <c r="G151" s="132" t="s">
        <v>220</v>
      </c>
      <c r="H151" s="133">
        <v>15.4</v>
      </c>
      <c r="I151" s="134">
        <v>0</v>
      </c>
      <c r="J151" s="134">
        <f>ROUND(I151*H151,2)</f>
        <v>0</v>
      </c>
      <c r="K151" s="131" t="s">
        <v>134</v>
      </c>
      <c r="L151" s="30"/>
      <c r="M151" s="135" t="s">
        <v>3</v>
      </c>
      <c r="N151" s="136" t="s">
        <v>42</v>
      </c>
      <c r="O151" s="137">
        <v>0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39" t="s">
        <v>135</v>
      </c>
      <c r="AT151" s="139" t="s">
        <v>130</v>
      </c>
      <c r="AU151" s="139" t="s">
        <v>77</v>
      </c>
      <c r="AY151" s="17" t="s">
        <v>129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7" t="s">
        <v>135</v>
      </c>
      <c r="BK151" s="140">
        <f>ROUND(I151*H151,2)</f>
        <v>0</v>
      </c>
      <c r="BL151" s="17" t="s">
        <v>135</v>
      </c>
      <c r="BM151" s="139" t="s">
        <v>211</v>
      </c>
    </row>
    <row r="152" spans="1:65" s="2" customFormat="1" ht="39">
      <c r="A152" s="29"/>
      <c r="B152" s="30"/>
      <c r="C152" s="29"/>
      <c r="D152" s="141" t="s">
        <v>136</v>
      </c>
      <c r="E152" s="29"/>
      <c r="F152" s="142" t="s">
        <v>522</v>
      </c>
      <c r="G152" s="29"/>
      <c r="H152" s="29"/>
      <c r="I152" s="29"/>
      <c r="J152" s="29"/>
      <c r="K152" s="29"/>
      <c r="L152" s="30"/>
      <c r="M152" s="143"/>
      <c r="N152" s="144"/>
      <c r="O152" s="51"/>
      <c r="P152" s="51"/>
      <c r="Q152" s="51"/>
      <c r="R152" s="51"/>
      <c r="S152" s="51"/>
      <c r="T152" s="52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7" t="s">
        <v>136</v>
      </c>
      <c r="AU152" s="17" t="s">
        <v>77</v>
      </c>
    </row>
    <row r="153" spans="1:65" s="12" customFormat="1">
      <c r="B153" s="145"/>
      <c r="D153" s="141" t="s">
        <v>138</v>
      </c>
      <c r="E153" s="146" t="s">
        <v>3</v>
      </c>
      <c r="F153" s="147" t="s">
        <v>523</v>
      </c>
      <c r="H153" s="148">
        <v>15.4</v>
      </c>
      <c r="L153" s="145"/>
      <c r="M153" s="149"/>
      <c r="N153" s="150"/>
      <c r="O153" s="150"/>
      <c r="P153" s="150"/>
      <c r="Q153" s="150"/>
      <c r="R153" s="150"/>
      <c r="S153" s="150"/>
      <c r="T153" s="151"/>
      <c r="AT153" s="146" t="s">
        <v>138</v>
      </c>
      <c r="AU153" s="146" t="s">
        <v>77</v>
      </c>
      <c r="AV153" s="12" t="s">
        <v>79</v>
      </c>
      <c r="AW153" s="12" t="s">
        <v>31</v>
      </c>
      <c r="AX153" s="12" t="s">
        <v>69</v>
      </c>
      <c r="AY153" s="146" t="s">
        <v>129</v>
      </c>
    </row>
    <row r="154" spans="1:65" s="13" customFormat="1">
      <c r="B154" s="152"/>
      <c r="D154" s="141" t="s">
        <v>138</v>
      </c>
      <c r="E154" s="153" t="s">
        <v>3</v>
      </c>
      <c r="F154" s="154" t="s">
        <v>140</v>
      </c>
      <c r="H154" s="155">
        <v>15.4</v>
      </c>
      <c r="L154" s="152"/>
      <c r="M154" s="156"/>
      <c r="N154" s="157"/>
      <c r="O154" s="157"/>
      <c r="P154" s="157"/>
      <c r="Q154" s="157"/>
      <c r="R154" s="157"/>
      <c r="S154" s="157"/>
      <c r="T154" s="158"/>
      <c r="AT154" s="153" t="s">
        <v>138</v>
      </c>
      <c r="AU154" s="153" t="s">
        <v>77</v>
      </c>
      <c r="AV154" s="13" t="s">
        <v>135</v>
      </c>
      <c r="AW154" s="13" t="s">
        <v>31</v>
      </c>
      <c r="AX154" s="13" t="s">
        <v>77</v>
      </c>
      <c r="AY154" s="153" t="s">
        <v>129</v>
      </c>
    </row>
    <row r="155" spans="1:65" s="2" customFormat="1" ht="16.5" customHeight="1">
      <c r="A155" s="29"/>
      <c r="B155" s="128"/>
      <c r="C155" s="129" t="s">
        <v>175</v>
      </c>
      <c r="D155" s="129" t="s">
        <v>130</v>
      </c>
      <c r="E155" s="130" t="s">
        <v>524</v>
      </c>
      <c r="F155" s="131" t="s">
        <v>525</v>
      </c>
      <c r="G155" s="132" t="s">
        <v>220</v>
      </c>
      <c r="H155" s="133">
        <v>82</v>
      </c>
      <c r="I155" s="134">
        <v>0</v>
      </c>
      <c r="J155" s="134">
        <f>ROUND(I155*H155,2)</f>
        <v>0</v>
      </c>
      <c r="K155" s="131" t="s">
        <v>134</v>
      </c>
      <c r="L155" s="30"/>
      <c r="M155" s="135" t="s">
        <v>3</v>
      </c>
      <c r="N155" s="136" t="s">
        <v>42</v>
      </c>
      <c r="O155" s="137">
        <v>0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9" t="s">
        <v>135</v>
      </c>
      <c r="AT155" s="139" t="s">
        <v>130</v>
      </c>
      <c r="AU155" s="139" t="s">
        <v>77</v>
      </c>
      <c r="AY155" s="17" t="s">
        <v>129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7" t="s">
        <v>135</v>
      </c>
      <c r="BK155" s="140">
        <f>ROUND(I155*H155,2)</f>
        <v>0</v>
      </c>
      <c r="BL155" s="17" t="s">
        <v>135</v>
      </c>
      <c r="BM155" s="139" t="s">
        <v>215</v>
      </c>
    </row>
    <row r="156" spans="1:65" s="2" customFormat="1" ht="39">
      <c r="A156" s="29"/>
      <c r="B156" s="30"/>
      <c r="C156" s="29"/>
      <c r="D156" s="141" t="s">
        <v>136</v>
      </c>
      <c r="E156" s="29"/>
      <c r="F156" s="142" t="s">
        <v>522</v>
      </c>
      <c r="G156" s="29"/>
      <c r="H156" s="29"/>
      <c r="I156" s="29"/>
      <c r="J156" s="29"/>
      <c r="K156" s="29"/>
      <c r="L156" s="30"/>
      <c r="M156" s="143"/>
      <c r="N156" s="144"/>
      <c r="O156" s="51"/>
      <c r="P156" s="51"/>
      <c r="Q156" s="51"/>
      <c r="R156" s="51"/>
      <c r="S156" s="51"/>
      <c r="T156" s="5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7" t="s">
        <v>136</v>
      </c>
      <c r="AU156" s="17" t="s">
        <v>77</v>
      </c>
    </row>
    <row r="157" spans="1:65" s="12" customFormat="1">
      <c r="B157" s="145"/>
      <c r="D157" s="141" t="s">
        <v>138</v>
      </c>
      <c r="E157" s="146" t="s">
        <v>3</v>
      </c>
      <c r="F157" s="147" t="s">
        <v>526</v>
      </c>
      <c r="H157" s="148">
        <v>82</v>
      </c>
      <c r="L157" s="145"/>
      <c r="M157" s="149"/>
      <c r="N157" s="150"/>
      <c r="O157" s="150"/>
      <c r="P157" s="150"/>
      <c r="Q157" s="150"/>
      <c r="R157" s="150"/>
      <c r="S157" s="150"/>
      <c r="T157" s="151"/>
      <c r="AT157" s="146" t="s">
        <v>138</v>
      </c>
      <c r="AU157" s="146" t="s">
        <v>77</v>
      </c>
      <c r="AV157" s="12" t="s">
        <v>79</v>
      </c>
      <c r="AW157" s="12" t="s">
        <v>31</v>
      </c>
      <c r="AX157" s="12" t="s">
        <v>69</v>
      </c>
      <c r="AY157" s="146" t="s">
        <v>129</v>
      </c>
    </row>
    <row r="158" spans="1:65" s="13" customFormat="1">
      <c r="B158" s="152"/>
      <c r="D158" s="141" t="s">
        <v>138</v>
      </c>
      <c r="E158" s="153" t="s">
        <v>3</v>
      </c>
      <c r="F158" s="154" t="s">
        <v>140</v>
      </c>
      <c r="H158" s="155">
        <v>82</v>
      </c>
      <c r="L158" s="152"/>
      <c r="M158" s="156"/>
      <c r="N158" s="157"/>
      <c r="O158" s="157"/>
      <c r="P158" s="157"/>
      <c r="Q158" s="157"/>
      <c r="R158" s="157"/>
      <c r="S158" s="157"/>
      <c r="T158" s="158"/>
      <c r="AT158" s="153" t="s">
        <v>138</v>
      </c>
      <c r="AU158" s="153" t="s">
        <v>77</v>
      </c>
      <c r="AV158" s="13" t="s">
        <v>135</v>
      </c>
      <c r="AW158" s="13" t="s">
        <v>31</v>
      </c>
      <c r="AX158" s="13" t="s">
        <v>77</v>
      </c>
      <c r="AY158" s="153" t="s">
        <v>129</v>
      </c>
    </row>
    <row r="159" spans="1:65" s="2" customFormat="1" ht="16.5" customHeight="1">
      <c r="A159" s="29"/>
      <c r="B159" s="128"/>
      <c r="C159" s="129" t="s">
        <v>217</v>
      </c>
      <c r="D159" s="129" t="s">
        <v>130</v>
      </c>
      <c r="E159" s="130" t="s">
        <v>527</v>
      </c>
      <c r="F159" s="131" t="s">
        <v>528</v>
      </c>
      <c r="G159" s="132" t="s">
        <v>220</v>
      </c>
      <c r="H159" s="133">
        <v>137.80000000000001</v>
      </c>
      <c r="I159" s="134">
        <v>0</v>
      </c>
      <c r="J159" s="134">
        <f>ROUND(I159*H159,2)</f>
        <v>0</v>
      </c>
      <c r="K159" s="131" t="s">
        <v>134</v>
      </c>
      <c r="L159" s="30"/>
      <c r="M159" s="135" t="s">
        <v>3</v>
      </c>
      <c r="N159" s="136" t="s">
        <v>42</v>
      </c>
      <c r="O159" s="137">
        <v>0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9" t="s">
        <v>135</v>
      </c>
      <c r="AT159" s="139" t="s">
        <v>130</v>
      </c>
      <c r="AU159" s="139" t="s">
        <v>77</v>
      </c>
      <c r="AY159" s="17" t="s">
        <v>129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7" t="s">
        <v>135</v>
      </c>
      <c r="BK159" s="140">
        <f>ROUND(I159*H159,2)</f>
        <v>0</v>
      </c>
      <c r="BL159" s="17" t="s">
        <v>135</v>
      </c>
      <c r="BM159" s="139" t="s">
        <v>221</v>
      </c>
    </row>
    <row r="160" spans="1:65" s="2" customFormat="1" ht="68.25">
      <c r="A160" s="29"/>
      <c r="B160" s="30"/>
      <c r="C160" s="29"/>
      <c r="D160" s="141" t="s">
        <v>136</v>
      </c>
      <c r="E160" s="29"/>
      <c r="F160" s="142" t="s">
        <v>529</v>
      </c>
      <c r="G160" s="29"/>
      <c r="H160" s="29"/>
      <c r="I160" s="29"/>
      <c r="J160" s="29"/>
      <c r="K160" s="29"/>
      <c r="L160" s="30"/>
      <c r="M160" s="143"/>
      <c r="N160" s="144"/>
      <c r="O160" s="51"/>
      <c r="P160" s="51"/>
      <c r="Q160" s="51"/>
      <c r="R160" s="51"/>
      <c r="S160" s="51"/>
      <c r="T160" s="52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7" t="s">
        <v>136</v>
      </c>
      <c r="AU160" s="17" t="s">
        <v>77</v>
      </c>
    </row>
    <row r="161" spans="1:65" s="12" customFormat="1">
      <c r="B161" s="145"/>
      <c r="D161" s="141" t="s">
        <v>138</v>
      </c>
      <c r="E161" s="146" t="s">
        <v>3</v>
      </c>
      <c r="F161" s="147" t="s">
        <v>530</v>
      </c>
      <c r="H161" s="148">
        <v>137.80000000000001</v>
      </c>
      <c r="L161" s="145"/>
      <c r="M161" s="149"/>
      <c r="N161" s="150"/>
      <c r="O161" s="150"/>
      <c r="P161" s="150"/>
      <c r="Q161" s="150"/>
      <c r="R161" s="150"/>
      <c r="S161" s="150"/>
      <c r="T161" s="151"/>
      <c r="AT161" s="146" t="s">
        <v>138</v>
      </c>
      <c r="AU161" s="146" t="s">
        <v>77</v>
      </c>
      <c r="AV161" s="12" t="s">
        <v>79</v>
      </c>
      <c r="AW161" s="12" t="s">
        <v>31</v>
      </c>
      <c r="AX161" s="12" t="s">
        <v>69</v>
      </c>
      <c r="AY161" s="146" t="s">
        <v>129</v>
      </c>
    </row>
    <row r="162" spans="1:65" s="13" customFormat="1">
      <c r="B162" s="152"/>
      <c r="D162" s="141" t="s">
        <v>138</v>
      </c>
      <c r="E162" s="153" t="s">
        <v>3</v>
      </c>
      <c r="F162" s="154" t="s">
        <v>140</v>
      </c>
      <c r="H162" s="155">
        <v>137.80000000000001</v>
      </c>
      <c r="L162" s="152"/>
      <c r="M162" s="156"/>
      <c r="N162" s="157"/>
      <c r="O162" s="157"/>
      <c r="P162" s="157"/>
      <c r="Q162" s="157"/>
      <c r="R162" s="157"/>
      <c r="S162" s="157"/>
      <c r="T162" s="158"/>
      <c r="AT162" s="153" t="s">
        <v>138</v>
      </c>
      <c r="AU162" s="153" t="s">
        <v>77</v>
      </c>
      <c r="AV162" s="13" t="s">
        <v>135</v>
      </c>
      <c r="AW162" s="13" t="s">
        <v>31</v>
      </c>
      <c r="AX162" s="13" t="s">
        <v>77</v>
      </c>
      <c r="AY162" s="153" t="s">
        <v>129</v>
      </c>
    </row>
    <row r="163" spans="1:65" s="2" customFormat="1" ht="16.5" customHeight="1">
      <c r="A163" s="29"/>
      <c r="B163" s="128"/>
      <c r="C163" s="129" t="s">
        <v>181</v>
      </c>
      <c r="D163" s="129" t="s">
        <v>130</v>
      </c>
      <c r="E163" s="130" t="s">
        <v>527</v>
      </c>
      <c r="F163" s="131" t="s">
        <v>528</v>
      </c>
      <c r="G163" s="132" t="s">
        <v>220</v>
      </c>
      <c r="H163" s="133">
        <v>14.4</v>
      </c>
      <c r="I163" s="134">
        <v>0</v>
      </c>
      <c r="J163" s="134">
        <f>ROUND(I163*H163,2)</f>
        <v>0</v>
      </c>
      <c r="K163" s="131" t="s">
        <v>134</v>
      </c>
      <c r="L163" s="30"/>
      <c r="M163" s="135" t="s">
        <v>3</v>
      </c>
      <c r="N163" s="136" t="s">
        <v>42</v>
      </c>
      <c r="O163" s="137">
        <v>0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9" t="s">
        <v>135</v>
      </c>
      <c r="AT163" s="139" t="s">
        <v>130</v>
      </c>
      <c r="AU163" s="139" t="s">
        <v>77</v>
      </c>
      <c r="AY163" s="17" t="s">
        <v>129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7" t="s">
        <v>135</v>
      </c>
      <c r="BK163" s="140">
        <f>ROUND(I163*H163,2)</f>
        <v>0</v>
      </c>
      <c r="BL163" s="17" t="s">
        <v>135</v>
      </c>
      <c r="BM163" s="139" t="s">
        <v>226</v>
      </c>
    </row>
    <row r="164" spans="1:65" s="2" customFormat="1" ht="68.25">
      <c r="A164" s="29"/>
      <c r="B164" s="30"/>
      <c r="C164" s="29"/>
      <c r="D164" s="141" t="s">
        <v>136</v>
      </c>
      <c r="E164" s="29"/>
      <c r="F164" s="142" t="s">
        <v>529</v>
      </c>
      <c r="G164" s="29"/>
      <c r="H164" s="29"/>
      <c r="I164" s="29"/>
      <c r="J164" s="29"/>
      <c r="K164" s="29"/>
      <c r="L164" s="30"/>
      <c r="M164" s="143"/>
      <c r="N164" s="144"/>
      <c r="O164" s="51"/>
      <c r="P164" s="51"/>
      <c r="Q164" s="51"/>
      <c r="R164" s="51"/>
      <c r="S164" s="51"/>
      <c r="T164" s="52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7" t="s">
        <v>136</v>
      </c>
      <c r="AU164" s="17" t="s">
        <v>77</v>
      </c>
    </row>
    <row r="165" spans="1:65" s="12" customFormat="1">
      <c r="B165" s="145"/>
      <c r="D165" s="141" t="s">
        <v>138</v>
      </c>
      <c r="E165" s="146" t="s">
        <v>3</v>
      </c>
      <c r="F165" s="147" t="s">
        <v>531</v>
      </c>
      <c r="H165" s="148">
        <v>14.4</v>
      </c>
      <c r="L165" s="145"/>
      <c r="M165" s="149"/>
      <c r="N165" s="150"/>
      <c r="O165" s="150"/>
      <c r="P165" s="150"/>
      <c r="Q165" s="150"/>
      <c r="R165" s="150"/>
      <c r="S165" s="150"/>
      <c r="T165" s="151"/>
      <c r="AT165" s="146" t="s">
        <v>138</v>
      </c>
      <c r="AU165" s="146" t="s">
        <v>77</v>
      </c>
      <c r="AV165" s="12" t="s">
        <v>79</v>
      </c>
      <c r="AW165" s="12" t="s">
        <v>31</v>
      </c>
      <c r="AX165" s="12" t="s">
        <v>69</v>
      </c>
      <c r="AY165" s="146" t="s">
        <v>129</v>
      </c>
    </row>
    <row r="166" spans="1:65" s="13" customFormat="1">
      <c r="B166" s="152"/>
      <c r="D166" s="141" t="s">
        <v>138</v>
      </c>
      <c r="E166" s="153" t="s">
        <v>3</v>
      </c>
      <c r="F166" s="154" t="s">
        <v>140</v>
      </c>
      <c r="H166" s="155">
        <v>14.4</v>
      </c>
      <c r="L166" s="152"/>
      <c r="M166" s="156"/>
      <c r="N166" s="157"/>
      <c r="O166" s="157"/>
      <c r="P166" s="157"/>
      <c r="Q166" s="157"/>
      <c r="R166" s="157"/>
      <c r="S166" s="157"/>
      <c r="T166" s="158"/>
      <c r="AT166" s="153" t="s">
        <v>138</v>
      </c>
      <c r="AU166" s="153" t="s">
        <v>77</v>
      </c>
      <c r="AV166" s="13" t="s">
        <v>135</v>
      </c>
      <c r="AW166" s="13" t="s">
        <v>31</v>
      </c>
      <c r="AX166" s="13" t="s">
        <v>77</v>
      </c>
      <c r="AY166" s="153" t="s">
        <v>129</v>
      </c>
    </row>
    <row r="167" spans="1:65" s="11" customFormat="1" ht="25.9" customHeight="1">
      <c r="B167" s="118"/>
      <c r="D167" s="119" t="s">
        <v>68</v>
      </c>
      <c r="E167" s="120" t="s">
        <v>150</v>
      </c>
      <c r="F167" s="120" t="s">
        <v>532</v>
      </c>
      <c r="J167" s="121">
        <f>BK167</f>
        <v>0</v>
      </c>
      <c r="L167" s="118"/>
      <c r="M167" s="122"/>
      <c r="N167" s="123"/>
      <c r="O167" s="123"/>
      <c r="P167" s="124">
        <f>SUM(P168:P182)</f>
        <v>0</v>
      </c>
      <c r="Q167" s="123"/>
      <c r="R167" s="124">
        <f>SUM(R168:R182)</f>
        <v>0</v>
      </c>
      <c r="S167" s="123"/>
      <c r="T167" s="125">
        <f>SUM(T168:T182)</f>
        <v>0</v>
      </c>
      <c r="AR167" s="119" t="s">
        <v>77</v>
      </c>
      <c r="AT167" s="126" t="s">
        <v>68</v>
      </c>
      <c r="AU167" s="126" t="s">
        <v>69</v>
      </c>
      <c r="AY167" s="119" t="s">
        <v>129</v>
      </c>
      <c r="BK167" s="127">
        <f>SUM(BK168:BK182)</f>
        <v>0</v>
      </c>
    </row>
    <row r="168" spans="1:65" s="2" customFormat="1" ht="16.5" customHeight="1">
      <c r="A168" s="29"/>
      <c r="B168" s="128"/>
      <c r="C168" s="129" t="s">
        <v>230</v>
      </c>
      <c r="D168" s="129" t="s">
        <v>130</v>
      </c>
      <c r="E168" s="130" t="s">
        <v>533</v>
      </c>
      <c r="F168" s="131" t="s">
        <v>534</v>
      </c>
      <c r="G168" s="132" t="s">
        <v>220</v>
      </c>
      <c r="H168" s="133">
        <v>18.288</v>
      </c>
      <c r="I168" s="134">
        <v>0</v>
      </c>
      <c r="J168" s="134">
        <f>ROUND(I168*H168,2)</f>
        <v>0</v>
      </c>
      <c r="K168" s="131" t="s">
        <v>134</v>
      </c>
      <c r="L168" s="30"/>
      <c r="M168" s="135" t="s">
        <v>3</v>
      </c>
      <c r="N168" s="136" t="s">
        <v>42</v>
      </c>
      <c r="O168" s="137">
        <v>0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9" t="s">
        <v>135</v>
      </c>
      <c r="AT168" s="139" t="s">
        <v>130</v>
      </c>
      <c r="AU168" s="139" t="s">
        <v>77</v>
      </c>
      <c r="AY168" s="17" t="s">
        <v>129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135</v>
      </c>
      <c r="BK168" s="140">
        <f>ROUND(I168*H168,2)</f>
        <v>0</v>
      </c>
      <c r="BL168" s="17" t="s">
        <v>135</v>
      </c>
      <c r="BM168" s="139" t="s">
        <v>233</v>
      </c>
    </row>
    <row r="169" spans="1:65" s="2" customFormat="1" ht="29.25">
      <c r="A169" s="29"/>
      <c r="B169" s="30"/>
      <c r="C169" s="29"/>
      <c r="D169" s="141" t="s">
        <v>136</v>
      </c>
      <c r="E169" s="29"/>
      <c r="F169" s="142" t="s">
        <v>535</v>
      </c>
      <c r="G169" s="29"/>
      <c r="H169" s="29"/>
      <c r="I169" s="29"/>
      <c r="J169" s="29"/>
      <c r="K169" s="29"/>
      <c r="L169" s="30"/>
      <c r="M169" s="143"/>
      <c r="N169" s="144"/>
      <c r="O169" s="51"/>
      <c r="P169" s="51"/>
      <c r="Q169" s="51"/>
      <c r="R169" s="51"/>
      <c r="S169" s="51"/>
      <c r="T169" s="5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7" t="s">
        <v>136</v>
      </c>
      <c r="AU169" s="17" t="s">
        <v>77</v>
      </c>
    </row>
    <row r="170" spans="1:65" s="12" customFormat="1">
      <c r="B170" s="145"/>
      <c r="D170" s="141" t="s">
        <v>138</v>
      </c>
      <c r="E170" s="146" t="s">
        <v>3</v>
      </c>
      <c r="F170" s="147" t="s">
        <v>536</v>
      </c>
      <c r="H170" s="148">
        <v>10.35</v>
      </c>
      <c r="L170" s="145"/>
      <c r="M170" s="149"/>
      <c r="N170" s="150"/>
      <c r="O170" s="150"/>
      <c r="P170" s="150"/>
      <c r="Q170" s="150"/>
      <c r="R170" s="150"/>
      <c r="S170" s="150"/>
      <c r="T170" s="151"/>
      <c r="AT170" s="146" t="s">
        <v>138</v>
      </c>
      <c r="AU170" s="146" t="s">
        <v>77</v>
      </c>
      <c r="AV170" s="12" t="s">
        <v>79</v>
      </c>
      <c r="AW170" s="12" t="s">
        <v>31</v>
      </c>
      <c r="AX170" s="12" t="s">
        <v>69</v>
      </c>
      <c r="AY170" s="146" t="s">
        <v>129</v>
      </c>
    </row>
    <row r="171" spans="1:65" s="12" customFormat="1">
      <c r="B171" s="145"/>
      <c r="D171" s="141" t="s">
        <v>138</v>
      </c>
      <c r="E171" s="146" t="s">
        <v>3</v>
      </c>
      <c r="F171" s="147" t="s">
        <v>537</v>
      </c>
      <c r="H171" s="148">
        <v>4.6879999999999997</v>
      </c>
      <c r="L171" s="145"/>
      <c r="M171" s="149"/>
      <c r="N171" s="150"/>
      <c r="O171" s="150"/>
      <c r="P171" s="150"/>
      <c r="Q171" s="150"/>
      <c r="R171" s="150"/>
      <c r="S171" s="150"/>
      <c r="T171" s="151"/>
      <c r="AT171" s="146" t="s">
        <v>138</v>
      </c>
      <c r="AU171" s="146" t="s">
        <v>77</v>
      </c>
      <c r="AV171" s="12" t="s">
        <v>79</v>
      </c>
      <c r="AW171" s="12" t="s">
        <v>31</v>
      </c>
      <c r="AX171" s="12" t="s">
        <v>69</v>
      </c>
      <c r="AY171" s="146" t="s">
        <v>129</v>
      </c>
    </row>
    <row r="172" spans="1:65" s="12" customFormat="1">
      <c r="B172" s="145"/>
      <c r="D172" s="141" t="s">
        <v>138</v>
      </c>
      <c r="E172" s="146" t="s">
        <v>3</v>
      </c>
      <c r="F172" s="147" t="s">
        <v>538</v>
      </c>
      <c r="H172" s="148">
        <v>1.75</v>
      </c>
      <c r="L172" s="145"/>
      <c r="M172" s="149"/>
      <c r="N172" s="150"/>
      <c r="O172" s="150"/>
      <c r="P172" s="150"/>
      <c r="Q172" s="150"/>
      <c r="R172" s="150"/>
      <c r="S172" s="150"/>
      <c r="T172" s="151"/>
      <c r="AT172" s="146" t="s">
        <v>138</v>
      </c>
      <c r="AU172" s="146" t="s">
        <v>77</v>
      </c>
      <c r="AV172" s="12" t="s">
        <v>79</v>
      </c>
      <c r="AW172" s="12" t="s">
        <v>31</v>
      </c>
      <c r="AX172" s="12" t="s">
        <v>69</v>
      </c>
      <c r="AY172" s="146" t="s">
        <v>129</v>
      </c>
    </row>
    <row r="173" spans="1:65" s="12" customFormat="1">
      <c r="B173" s="145"/>
      <c r="D173" s="141" t="s">
        <v>138</v>
      </c>
      <c r="E173" s="146" t="s">
        <v>3</v>
      </c>
      <c r="F173" s="147" t="s">
        <v>539</v>
      </c>
      <c r="H173" s="148">
        <v>1.5</v>
      </c>
      <c r="L173" s="145"/>
      <c r="M173" s="149"/>
      <c r="N173" s="150"/>
      <c r="O173" s="150"/>
      <c r="P173" s="150"/>
      <c r="Q173" s="150"/>
      <c r="R173" s="150"/>
      <c r="S173" s="150"/>
      <c r="T173" s="151"/>
      <c r="AT173" s="146" t="s">
        <v>138</v>
      </c>
      <c r="AU173" s="146" t="s">
        <v>77</v>
      </c>
      <c r="AV173" s="12" t="s">
        <v>79</v>
      </c>
      <c r="AW173" s="12" t="s">
        <v>31</v>
      </c>
      <c r="AX173" s="12" t="s">
        <v>69</v>
      </c>
      <c r="AY173" s="146" t="s">
        <v>129</v>
      </c>
    </row>
    <row r="174" spans="1:65" s="14" customFormat="1">
      <c r="B174" s="159"/>
      <c r="D174" s="141" t="s">
        <v>138</v>
      </c>
      <c r="E174" s="160" t="s">
        <v>3</v>
      </c>
      <c r="F174" s="161" t="s">
        <v>540</v>
      </c>
      <c r="H174" s="160" t="s">
        <v>3</v>
      </c>
      <c r="L174" s="159"/>
      <c r="M174" s="162"/>
      <c r="N174" s="163"/>
      <c r="O174" s="163"/>
      <c r="P174" s="163"/>
      <c r="Q174" s="163"/>
      <c r="R174" s="163"/>
      <c r="S174" s="163"/>
      <c r="T174" s="164"/>
      <c r="AT174" s="160" t="s">
        <v>138</v>
      </c>
      <c r="AU174" s="160" t="s">
        <v>77</v>
      </c>
      <c r="AV174" s="14" t="s">
        <v>77</v>
      </c>
      <c r="AW174" s="14" t="s">
        <v>31</v>
      </c>
      <c r="AX174" s="14" t="s">
        <v>69</v>
      </c>
      <c r="AY174" s="160" t="s">
        <v>129</v>
      </c>
    </row>
    <row r="175" spans="1:65" s="13" customFormat="1">
      <c r="B175" s="152"/>
      <c r="D175" s="141" t="s">
        <v>138</v>
      </c>
      <c r="E175" s="153" t="s">
        <v>3</v>
      </c>
      <c r="F175" s="154" t="s">
        <v>140</v>
      </c>
      <c r="H175" s="155">
        <v>18.288</v>
      </c>
      <c r="L175" s="152"/>
      <c r="M175" s="156"/>
      <c r="N175" s="157"/>
      <c r="O175" s="157"/>
      <c r="P175" s="157"/>
      <c r="Q175" s="157"/>
      <c r="R175" s="157"/>
      <c r="S175" s="157"/>
      <c r="T175" s="158"/>
      <c r="AT175" s="153" t="s">
        <v>138</v>
      </c>
      <c r="AU175" s="153" t="s">
        <v>77</v>
      </c>
      <c r="AV175" s="13" t="s">
        <v>135</v>
      </c>
      <c r="AW175" s="13" t="s">
        <v>31</v>
      </c>
      <c r="AX175" s="13" t="s">
        <v>77</v>
      </c>
      <c r="AY175" s="153" t="s">
        <v>129</v>
      </c>
    </row>
    <row r="176" spans="1:65" s="2" customFormat="1" ht="16.5" customHeight="1">
      <c r="A176" s="29"/>
      <c r="B176" s="128"/>
      <c r="C176" s="129" t="s">
        <v>187</v>
      </c>
      <c r="D176" s="129" t="s">
        <v>130</v>
      </c>
      <c r="E176" s="130" t="s">
        <v>541</v>
      </c>
      <c r="F176" s="131" t="s">
        <v>542</v>
      </c>
      <c r="G176" s="132" t="s">
        <v>220</v>
      </c>
      <c r="H176" s="133">
        <v>7.5010000000000003</v>
      </c>
      <c r="I176" s="134">
        <v>0</v>
      </c>
      <c r="J176" s="134">
        <f>ROUND(I176*H176,2)</f>
        <v>0</v>
      </c>
      <c r="K176" s="131" t="s">
        <v>134</v>
      </c>
      <c r="L176" s="30"/>
      <c r="M176" s="135" t="s">
        <v>3</v>
      </c>
      <c r="N176" s="136" t="s">
        <v>42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39" t="s">
        <v>135</v>
      </c>
      <c r="AT176" s="139" t="s">
        <v>130</v>
      </c>
      <c r="AU176" s="139" t="s">
        <v>77</v>
      </c>
      <c r="AY176" s="17" t="s">
        <v>129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135</v>
      </c>
      <c r="BK176" s="140">
        <f>ROUND(I176*H176,2)</f>
        <v>0</v>
      </c>
      <c r="BL176" s="17" t="s">
        <v>135</v>
      </c>
      <c r="BM176" s="139" t="s">
        <v>239</v>
      </c>
    </row>
    <row r="177" spans="1:65" s="2" customFormat="1" ht="29.25">
      <c r="A177" s="29"/>
      <c r="B177" s="30"/>
      <c r="C177" s="29"/>
      <c r="D177" s="141" t="s">
        <v>136</v>
      </c>
      <c r="E177" s="29"/>
      <c r="F177" s="142" t="s">
        <v>535</v>
      </c>
      <c r="G177" s="29"/>
      <c r="H177" s="29"/>
      <c r="I177" s="29"/>
      <c r="J177" s="29"/>
      <c r="K177" s="29"/>
      <c r="L177" s="30"/>
      <c r="M177" s="143"/>
      <c r="N177" s="144"/>
      <c r="O177" s="51"/>
      <c r="P177" s="51"/>
      <c r="Q177" s="51"/>
      <c r="R177" s="51"/>
      <c r="S177" s="51"/>
      <c r="T177" s="5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7" t="s">
        <v>136</v>
      </c>
      <c r="AU177" s="17" t="s">
        <v>77</v>
      </c>
    </row>
    <row r="178" spans="1:65" s="12" customFormat="1">
      <c r="B178" s="145"/>
      <c r="D178" s="141" t="s">
        <v>138</v>
      </c>
      <c r="E178" s="146" t="s">
        <v>3</v>
      </c>
      <c r="F178" s="147" t="s">
        <v>543</v>
      </c>
      <c r="H178" s="148">
        <v>4.3129999999999997</v>
      </c>
      <c r="L178" s="145"/>
      <c r="M178" s="149"/>
      <c r="N178" s="150"/>
      <c r="O178" s="150"/>
      <c r="P178" s="150"/>
      <c r="Q178" s="150"/>
      <c r="R178" s="150"/>
      <c r="S178" s="150"/>
      <c r="T178" s="151"/>
      <c r="AT178" s="146" t="s">
        <v>138</v>
      </c>
      <c r="AU178" s="146" t="s">
        <v>77</v>
      </c>
      <c r="AV178" s="12" t="s">
        <v>79</v>
      </c>
      <c r="AW178" s="12" t="s">
        <v>31</v>
      </c>
      <c r="AX178" s="12" t="s">
        <v>69</v>
      </c>
      <c r="AY178" s="146" t="s">
        <v>129</v>
      </c>
    </row>
    <row r="179" spans="1:65" s="12" customFormat="1">
      <c r="B179" s="145"/>
      <c r="D179" s="141" t="s">
        <v>138</v>
      </c>
      <c r="E179" s="146" t="s">
        <v>3</v>
      </c>
      <c r="F179" s="147" t="s">
        <v>544</v>
      </c>
      <c r="H179" s="148">
        <v>1.5629999999999999</v>
      </c>
      <c r="L179" s="145"/>
      <c r="M179" s="149"/>
      <c r="N179" s="150"/>
      <c r="O179" s="150"/>
      <c r="P179" s="150"/>
      <c r="Q179" s="150"/>
      <c r="R179" s="150"/>
      <c r="S179" s="150"/>
      <c r="T179" s="151"/>
      <c r="AT179" s="146" t="s">
        <v>138</v>
      </c>
      <c r="AU179" s="146" t="s">
        <v>77</v>
      </c>
      <c r="AV179" s="12" t="s">
        <v>79</v>
      </c>
      <c r="AW179" s="12" t="s">
        <v>31</v>
      </c>
      <c r="AX179" s="12" t="s">
        <v>69</v>
      </c>
      <c r="AY179" s="146" t="s">
        <v>129</v>
      </c>
    </row>
    <row r="180" spans="1:65" s="12" customFormat="1">
      <c r="B180" s="145"/>
      <c r="D180" s="141" t="s">
        <v>138</v>
      </c>
      <c r="E180" s="146" t="s">
        <v>3</v>
      </c>
      <c r="F180" s="147" t="s">
        <v>545</v>
      </c>
      <c r="H180" s="148">
        <v>0.875</v>
      </c>
      <c r="L180" s="145"/>
      <c r="M180" s="149"/>
      <c r="N180" s="150"/>
      <c r="O180" s="150"/>
      <c r="P180" s="150"/>
      <c r="Q180" s="150"/>
      <c r="R180" s="150"/>
      <c r="S180" s="150"/>
      <c r="T180" s="151"/>
      <c r="AT180" s="146" t="s">
        <v>138</v>
      </c>
      <c r="AU180" s="146" t="s">
        <v>77</v>
      </c>
      <c r="AV180" s="12" t="s">
        <v>79</v>
      </c>
      <c r="AW180" s="12" t="s">
        <v>31</v>
      </c>
      <c r="AX180" s="12" t="s">
        <v>69</v>
      </c>
      <c r="AY180" s="146" t="s">
        <v>129</v>
      </c>
    </row>
    <row r="181" spans="1:65" s="12" customFormat="1">
      <c r="B181" s="145"/>
      <c r="D181" s="141" t="s">
        <v>138</v>
      </c>
      <c r="E181" s="146" t="s">
        <v>3</v>
      </c>
      <c r="F181" s="147" t="s">
        <v>546</v>
      </c>
      <c r="H181" s="148">
        <v>0.75</v>
      </c>
      <c r="L181" s="145"/>
      <c r="M181" s="149"/>
      <c r="N181" s="150"/>
      <c r="O181" s="150"/>
      <c r="P181" s="150"/>
      <c r="Q181" s="150"/>
      <c r="R181" s="150"/>
      <c r="S181" s="150"/>
      <c r="T181" s="151"/>
      <c r="AT181" s="146" t="s">
        <v>138</v>
      </c>
      <c r="AU181" s="146" t="s">
        <v>77</v>
      </c>
      <c r="AV181" s="12" t="s">
        <v>79</v>
      </c>
      <c r="AW181" s="12" t="s">
        <v>31</v>
      </c>
      <c r="AX181" s="12" t="s">
        <v>69</v>
      </c>
      <c r="AY181" s="146" t="s">
        <v>129</v>
      </c>
    </row>
    <row r="182" spans="1:65" s="13" customFormat="1">
      <c r="B182" s="152"/>
      <c r="D182" s="141" t="s">
        <v>138</v>
      </c>
      <c r="E182" s="153" t="s">
        <v>3</v>
      </c>
      <c r="F182" s="154" t="s">
        <v>140</v>
      </c>
      <c r="H182" s="155">
        <v>7.5009999999999994</v>
      </c>
      <c r="L182" s="152"/>
      <c r="M182" s="156"/>
      <c r="N182" s="157"/>
      <c r="O182" s="157"/>
      <c r="P182" s="157"/>
      <c r="Q182" s="157"/>
      <c r="R182" s="157"/>
      <c r="S182" s="157"/>
      <c r="T182" s="158"/>
      <c r="AT182" s="153" t="s">
        <v>138</v>
      </c>
      <c r="AU182" s="153" t="s">
        <v>77</v>
      </c>
      <c r="AV182" s="13" t="s">
        <v>135</v>
      </c>
      <c r="AW182" s="13" t="s">
        <v>31</v>
      </c>
      <c r="AX182" s="13" t="s">
        <v>77</v>
      </c>
      <c r="AY182" s="153" t="s">
        <v>129</v>
      </c>
    </row>
    <row r="183" spans="1:65" s="11" customFormat="1" ht="25.9" customHeight="1">
      <c r="B183" s="118"/>
      <c r="D183" s="119" t="s">
        <v>68</v>
      </c>
      <c r="E183" s="120" t="s">
        <v>178</v>
      </c>
      <c r="F183" s="120" t="s">
        <v>196</v>
      </c>
      <c r="J183" s="121">
        <f>BK183</f>
        <v>0</v>
      </c>
      <c r="L183" s="118"/>
      <c r="M183" s="122"/>
      <c r="N183" s="123"/>
      <c r="O183" s="123"/>
      <c r="P183" s="124">
        <f>SUM(P184:P230)</f>
        <v>0</v>
      </c>
      <c r="Q183" s="123"/>
      <c r="R183" s="124">
        <f>SUM(R184:R230)</f>
        <v>0</v>
      </c>
      <c r="S183" s="123"/>
      <c r="T183" s="125">
        <f>SUM(T184:T230)</f>
        <v>0</v>
      </c>
      <c r="AR183" s="119" t="s">
        <v>77</v>
      </c>
      <c r="AT183" s="126" t="s">
        <v>68</v>
      </c>
      <c r="AU183" s="126" t="s">
        <v>69</v>
      </c>
      <c r="AY183" s="119" t="s">
        <v>129</v>
      </c>
      <c r="BK183" s="127">
        <f>SUM(BK184:BK230)</f>
        <v>0</v>
      </c>
    </row>
    <row r="184" spans="1:65" s="2" customFormat="1" ht="16.5" customHeight="1">
      <c r="A184" s="29"/>
      <c r="B184" s="128"/>
      <c r="C184" s="129" t="s">
        <v>8</v>
      </c>
      <c r="D184" s="129" t="s">
        <v>130</v>
      </c>
      <c r="E184" s="130" t="s">
        <v>547</v>
      </c>
      <c r="F184" s="131" t="s">
        <v>548</v>
      </c>
      <c r="G184" s="132" t="s">
        <v>154</v>
      </c>
      <c r="H184" s="133">
        <v>30.175000000000001</v>
      </c>
      <c r="I184" s="134">
        <v>0</v>
      </c>
      <c r="J184" s="134">
        <f>ROUND(I184*H184,2)</f>
        <v>0</v>
      </c>
      <c r="K184" s="131" t="s">
        <v>134</v>
      </c>
      <c r="L184" s="30"/>
      <c r="M184" s="135" t="s">
        <v>3</v>
      </c>
      <c r="N184" s="136" t="s">
        <v>42</v>
      </c>
      <c r="O184" s="137">
        <v>0</v>
      </c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39" t="s">
        <v>135</v>
      </c>
      <c r="AT184" s="139" t="s">
        <v>130</v>
      </c>
      <c r="AU184" s="139" t="s">
        <v>77</v>
      </c>
      <c r="AY184" s="17" t="s">
        <v>129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7" t="s">
        <v>135</v>
      </c>
      <c r="BK184" s="140">
        <f>ROUND(I184*H184,2)</f>
        <v>0</v>
      </c>
      <c r="BL184" s="17" t="s">
        <v>135</v>
      </c>
      <c r="BM184" s="139" t="s">
        <v>244</v>
      </c>
    </row>
    <row r="185" spans="1:65" s="2" customFormat="1" ht="29.25">
      <c r="A185" s="29"/>
      <c r="B185" s="30"/>
      <c r="C185" s="29"/>
      <c r="D185" s="141" t="s">
        <v>136</v>
      </c>
      <c r="E185" s="29"/>
      <c r="F185" s="142" t="s">
        <v>549</v>
      </c>
      <c r="G185" s="29"/>
      <c r="H185" s="29"/>
      <c r="I185" s="29"/>
      <c r="J185" s="29"/>
      <c r="K185" s="29"/>
      <c r="L185" s="30"/>
      <c r="M185" s="143"/>
      <c r="N185" s="144"/>
      <c r="O185" s="51"/>
      <c r="P185" s="51"/>
      <c r="Q185" s="51"/>
      <c r="R185" s="51"/>
      <c r="S185" s="51"/>
      <c r="T185" s="52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7" t="s">
        <v>136</v>
      </c>
      <c r="AU185" s="17" t="s">
        <v>77</v>
      </c>
    </row>
    <row r="186" spans="1:65" s="12" customFormat="1">
      <c r="B186" s="145"/>
      <c r="D186" s="141" t="s">
        <v>138</v>
      </c>
      <c r="E186" s="146" t="s">
        <v>3</v>
      </c>
      <c r="F186" s="147" t="s">
        <v>550</v>
      </c>
      <c r="H186" s="148">
        <v>18.975000000000001</v>
      </c>
      <c r="L186" s="145"/>
      <c r="M186" s="149"/>
      <c r="N186" s="150"/>
      <c r="O186" s="150"/>
      <c r="P186" s="150"/>
      <c r="Q186" s="150"/>
      <c r="R186" s="150"/>
      <c r="S186" s="150"/>
      <c r="T186" s="151"/>
      <c r="AT186" s="146" t="s">
        <v>138</v>
      </c>
      <c r="AU186" s="146" t="s">
        <v>77</v>
      </c>
      <c r="AV186" s="12" t="s">
        <v>79</v>
      </c>
      <c r="AW186" s="12" t="s">
        <v>31</v>
      </c>
      <c r="AX186" s="12" t="s">
        <v>69</v>
      </c>
      <c r="AY186" s="146" t="s">
        <v>129</v>
      </c>
    </row>
    <row r="187" spans="1:65" s="12" customFormat="1">
      <c r="B187" s="145"/>
      <c r="D187" s="141" t="s">
        <v>138</v>
      </c>
      <c r="E187" s="146" t="s">
        <v>3</v>
      </c>
      <c r="F187" s="147" t="s">
        <v>551</v>
      </c>
      <c r="H187" s="148">
        <v>5.6550000000000002</v>
      </c>
      <c r="L187" s="145"/>
      <c r="M187" s="149"/>
      <c r="N187" s="150"/>
      <c r="O187" s="150"/>
      <c r="P187" s="150"/>
      <c r="Q187" s="150"/>
      <c r="R187" s="150"/>
      <c r="S187" s="150"/>
      <c r="T187" s="151"/>
      <c r="AT187" s="146" t="s">
        <v>138</v>
      </c>
      <c r="AU187" s="146" t="s">
        <v>77</v>
      </c>
      <c r="AV187" s="12" t="s">
        <v>79</v>
      </c>
      <c r="AW187" s="12" t="s">
        <v>31</v>
      </c>
      <c r="AX187" s="12" t="s">
        <v>69</v>
      </c>
      <c r="AY187" s="146" t="s">
        <v>129</v>
      </c>
    </row>
    <row r="188" spans="1:65" s="12" customFormat="1">
      <c r="B188" s="145"/>
      <c r="D188" s="141" t="s">
        <v>138</v>
      </c>
      <c r="E188" s="146" t="s">
        <v>3</v>
      </c>
      <c r="F188" s="147" t="s">
        <v>552</v>
      </c>
      <c r="H188" s="148">
        <v>5.5449999999999999</v>
      </c>
      <c r="L188" s="145"/>
      <c r="M188" s="149"/>
      <c r="N188" s="150"/>
      <c r="O188" s="150"/>
      <c r="P188" s="150"/>
      <c r="Q188" s="150"/>
      <c r="R188" s="150"/>
      <c r="S188" s="150"/>
      <c r="T188" s="151"/>
      <c r="AT188" s="146" t="s">
        <v>138</v>
      </c>
      <c r="AU188" s="146" t="s">
        <v>77</v>
      </c>
      <c r="AV188" s="12" t="s">
        <v>79</v>
      </c>
      <c r="AW188" s="12" t="s">
        <v>31</v>
      </c>
      <c r="AX188" s="12" t="s">
        <v>69</v>
      </c>
      <c r="AY188" s="146" t="s">
        <v>129</v>
      </c>
    </row>
    <row r="189" spans="1:65" s="14" customFormat="1">
      <c r="B189" s="159"/>
      <c r="D189" s="141" t="s">
        <v>138</v>
      </c>
      <c r="E189" s="160" t="s">
        <v>3</v>
      </c>
      <c r="F189" s="161" t="s">
        <v>553</v>
      </c>
      <c r="H189" s="160" t="s">
        <v>3</v>
      </c>
      <c r="L189" s="159"/>
      <c r="M189" s="162"/>
      <c r="N189" s="163"/>
      <c r="O189" s="163"/>
      <c r="P189" s="163"/>
      <c r="Q189" s="163"/>
      <c r="R189" s="163"/>
      <c r="S189" s="163"/>
      <c r="T189" s="164"/>
      <c r="AT189" s="160" t="s">
        <v>138</v>
      </c>
      <c r="AU189" s="160" t="s">
        <v>77</v>
      </c>
      <c r="AV189" s="14" t="s">
        <v>77</v>
      </c>
      <c r="AW189" s="14" t="s">
        <v>31</v>
      </c>
      <c r="AX189" s="14" t="s">
        <v>69</v>
      </c>
      <c r="AY189" s="160" t="s">
        <v>129</v>
      </c>
    </row>
    <row r="190" spans="1:65" s="13" customFormat="1">
      <c r="B190" s="152"/>
      <c r="D190" s="141" t="s">
        <v>138</v>
      </c>
      <c r="E190" s="153" t="s">
        <v>3</v>
      </c>
      <c r="F190" s="154" t="s">
        <v>140</v>
      </c>
      <c r="H190" s="155">
        <v>30.175000000000004</v>
      </c>
      <c r="L190" s="152"/>
      <c r="M190" s="156"/>
      <c r="N190" s="157"/>
      <c r="O190" s="157"/>
      <c r="P190" s="157"/>
      <c r="Q190" s="157"/>
      <c r="R190" s="157"/>
      <c r="S190" s="157"/>
      <c r="T190" s="158"/>
      <c r="AT190" s="153" t="s">
        <v>138</v>
      </c>
      <c r="AU190" s="153" t="s">
        <v>77</v>
      </c>
      <c r="AV190" s="13" t="s">
        <v>135</v>
      </c>
      <c r="AW190" s="13" t="s">
        <v>31</v>
      </c>
      <c r="AX190" s="13" t="s">
        <v>77</v>
      </c>
      <c r="AY190" s="153" t="s">
        <v>129</v>
      </c>
    </row>
    <row r="191" spans="1:65" s="2" customFormat="1" ht="16.5" customHeight="1">
      <c r="A191" s="29"/>
      <c r="B191" s="128"/>
      <c r="C191" s="129" t="s">
        <v>193</v>
      </c>
      <c r="D191" s="129" t="s">
        <v>130</v>
      </c>
      <c r="E191" s="130" t="s">
        <v>554</v>
      </c>
      <c r="F191" s="131" t="s">
        <v>555</v>
      </c>
      <c r="G191" s="132" t="s">
        <v>154</v>
      </c>
      <c r="H191" s="133">
        <v>30.175000000000001</v>
      </c>
      <c r="I191" s="134">
        <v>0</v>
      </c>
      <c r="J191" s="134">
        <f>ROUND(I191*H191,2)</f>
        <v>0</v>
      </c>
      <c r="K191" s="131" t="s">
        <v>134</v>
      </c>
      <c r="L191" s="30"/>
      <c r="M191" s="135" t="s">
        <v>3</v>
      </c>
      <c r="N191" s="136" t="s">
        <v>42</v>
      </c>
      <c r="O191" s="137">
        <v>0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39" t="s">
        <v>135</v>
      </c>
      <c r="AT191" s="139" t="s">
        <v>130</v>
      </c>
      <c r="AU191" s="139" t="s">
        <v>77</v>
      </c>
      <c r="AY191" s="17" t="s">
        <v>129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7" t="s">
        <v>135</v>
      </c>
      <c r="BK191" s="140">
        <f>ROUND(I191*H191,2)</f>
        <v>0</v>
      </c>
      <c r="BL191" s="17" t="s">
        <v>135</v>
      </c>
      <c r="BM191" s="139" t="s">
        <v>250</v>
      </c>
    </row>
    <row r="192" spans="1:65" s="2" customFormat="1" ht="39">
      <c r="A192" s="29"/>
      <c r="B192" s="30"/>
      <c r="C192" s="29"/>
      <c r="D192" s="141" t="s">
        <v>136</v>
      </c>
      <c r="E192" s="29"/>
      <c r="F192" s="142" t="s">
        <v>556</v>
      </c>
      <c r="G192" s="29"/>
      <c r="H192" s="29"/>
      <c r="I192" s="29"/>
      <c r="J192" s="29"/>
      <c r="K192" s="29"/>
      <c r="L192" s="30"/>
      <c r="M192" s="143"/>
      <c r="N192" s="144"/>
      <c r="O192" s="51"/>
      <c r="P192" s="51"/>
      <c r="Q192" s="51"/>
      <c r="R192" s="51"/>
      <c r="S192" s="51"/>
      <c r="T192" s="52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7" t="s">
        <v>136</v>
      </c>
      <c r="AU192" s="17" t="s">
        <v>77</v>
      </c>
    </row>
    <row r="193" spans="1:65" s="12" customFormat="1">
      <c r="B193" s="145"/>
      <c r="D193" s="141" t="s">
        <v>138</v>
      </c>
      <c r="E193" s="146" t="s">
        <v>3</v>
      </c>
      <c r="F193" s="147" t="s">
        <v>557</v>
      </c>
      <c r="H193" s="148">
        <v>30.175000000000001</v>
      </c>
      <c r="L193" s="145"/>
      <c r="M193" s="149"/>
      <c r="N193" s="150"/>
      <c r="O193" s="150"/>
      <c r="P193" s="150"/>
      <c r="Q193" s="150"/>
      <c r="R193" s="150"/>
      <c r="S193" s="150"/>
      <c r="T193" s="151"/>
      <c r="AT193" s="146" t="s">
        <v>138</v>
      </c>
      <c r="AU193" s="146" t="s">
        <v>77</v>
      </c>
      <c r="AV193" s="12" t="s">
        <v>79</v>
      </c>
      <c r="AW193" s="12" t="s">
        <v>31</v>
      </c>
      <c r="AX193" s="12" t="s">
        <v>69</v>
      </c>
      <c r="AY193" s="146" t="s">
        <v>129</v>
      </c>
    </row>
    <row r="194" spans="1:65" s="13" customFormat="1">
      <c r="B194" s="152"/>
      <c r="D194" s="141" t="s">
        <v>138</v>
      </c>
      <c r="E194" s="153" t="s">
        <v>3</v>
      </c>
      <c r="F194" s="154" t="s">
        <v>140</v>
      </c>
      <c r="H194" s="155">
        <v>30.175000000000001</v>
      </c>
      <c r="L194" s="152"/>
      <c r="M194" s="156"/>
      <c r="N194" s="157"/>
      <c r="O194" s="157"/>
      <c r="P194" s="157"/>
      <c r="Q194" s="157"/>
      <c r="R194" s="157"/>
      <c r="S194" s="157"/>
      <c r="T194" s="158"/>
      <c r="AT194" s="153" t="s">
        <v>138</v>
      </c>
      <c r="AU194" s="153" t="s">
        <v>77</v>
      </c>
      <c r="AV194" s="13" t="s">
        <v>135</v>
      </c>
      <c r="AW194" s="13" t="s">
        <v>31</v>
      </c>
      <c r="AX194" s="13" t="s">
        <v>77</v>
      </c>
      <c r="AY194" s="153" t="s">
        <v>129</v>
      </c>
    </row>
    <row r="195" spans="1:65" s="2" customFormat="1" ht="16.5" customHeight="1">
      <c r="A195" s="29"/>
      <c r="B195" s="128"/>
      <c r="C195" s="129" t="s">
        <v>253</v>
      </c>
      <c r="D195" s="129" t="s">
        <v>130</v>
      </c>
      <c r="E195" s="130" t="s">
        <v>558</v>
      </c>
      <c r="F195" s="131" t="s">
        <v>559</v>
      </c>
      <c r="G195" s="132" t="s">
        <v>154</v>
      </c>
      <c r="H195" s="133">
        <v>44</v>
      </c>
      <c r="I195" s="134">
        <v>0</v>
      </c>
      <c r="J195" s="134">
        <f>ROUND(I195*H195,2)</f>
        <v>0</v>
      </c>
      <c r="K195" s="131" t="s">
        <v>134</v>
      </c>
      <c r="L195" s="30"/>
      <c r="M195" s="135" t="s">
        <v>3</v>
      </c>
      <c r="N195" s="136" t="s">
        <v>42</v>
      </c>
      <c r="O195" s="137">
        <v>0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39" t="s">
        <v>135</v>
      </c>
      <c r="AT195" s="139" t="s">
        <v>130</v>
      </c>
      <c r="AU195" s="139" t="s">
        <v>77</v>
      </c>
      <c r="AY195" s="17" t="s">
        <v>129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7" t="s">
        <v>135</v>
      </c>
      <c r="BK195" s="140">
        <f>ROUND(I195*H195,2)</f>
        <v>0</v>
      </c>
      <c r="BL195" s="17" t="s">
        <v>135</v>
      </c>
      <c r="BM195" s="139" t="s">
        <v>256</v>
      </c>
    </row>
    <row r="196" spans="1:65" s="2" customFormat="1" ht="29.25">
      <c r="A196" s="29"/>
      <c r="B196" s="30"/>
      <c r="C196" s="29"/>
      <c r="D196" s="141" t="s">
        <v>136</v>
      </c>
      <c r="E196" s="29"/>
      <c r="F196" s="142" t="s">
        <v>560</v>
      </c>
      <c r="G196" s="29"/>
      <c r="H196" s="29"/>
      <c r="I196" s="29"/>
      <c r="J196" s="29"/>
      <c r="K196" s="29"/>
      <c r="L196" s="30"/>
      <c r="M196" s="143"/>
      <c r="N196" s="144"/>
      <c r="O196" s="51"/>
      <c r="P196" s="51"/>
      <c r="Q196" s="51"/>
      <c r="R196" s="51"/>
      <c r="S196" s="51"/>
      <c r="T196" s="52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7" t="s">
        <v>136</v>
      </c>
      <c r="AU196" s="17" t="s">
        <v>77</v>
      </c>
    </row>
    <row r="197" spans="1:65" s="12" customFormat="1">
      <c r="B197" s="145"/>
      <c r="D197" s="141" t="s">
        <v>138</v>
      </c>
      <c r="E197" s="146" t="s">
        <v>3</v>
      </c>
      <c r="F197" s="147" t="s">
        <v>561</v>
      </c>
      <c r="H197" s="148">
        <v>44</v>
      </c>
      <c r="L197" s="145"/>
      <c r="M197" s="149"/>
      <c r="N197" s="150"/>
      <c r="O197" s="150"/>
      <c r="P197" s="150"/>
      <c r="Q197" s="150"/>
      <c r="R197" s="150"/>
      <c r="S197" s="150"/>
      <c r="T197" s="151"/>
      <c r="AT197" s="146" t="s">
        <v>138</v>
      </c>
      <c r="AU197" s="146" t="s">
        <v>77</v>
      </c>
      <c r="AV197" s="12" t="s">
        <v>79</v>
      </c>
      <c r="AW197" s="12" t="s">
        <v>31</v>
      </c>
      <c r="AX197" s="12" t="s">
        <v>69</v>
      </c>
      <c r="AY197" s="146" t="s">
        <v>129</v>
      </c>
    </row>
    <row r="198" spans="1:65" s="13" customFormat="1">
      <c r="B198" s="152"/>
      <c r="D198" s="141" t="s">
        <v>138</v>
      </c>
      <c r="E198" s="153" t="s">
        <v>3</v>
      </c>
      <c r="F198" s="154" t="s">
        <v>140</v>
      </c>
      <c r="H198" s="155">
        <v>44</v>
      </c>
      <c r="L198" s="152"/>
      <c r="M198" s="156"/>
      <c r="N198" s="157"/>
      <c r="O198" s="157"/>
      <c r="P198" s="157"/>
      <c r="Q198" s="157"/>
      <c r="R198" s="157"/>
      <c r="S198" s="157"/>
      <c r="T198" s="158"/>
      <c r="AT198" s="153" t="s">
        <v>138</v>
      </c>
      <c r="AU198" s="153" t="s">
        <v>77</v>
      </c>
      <c r="AV198" s="13" t="s">
        <v>135</v>
      </c>
      <c r="AW198" s="13" t="s">
        <v>31</v>
      </c>
      <c r="AX198" s="13" t="s">
        <v>77</v>
      </c>
      <c r="AY198" s="153" t="s">
        <v>129</v>
      </c>
    </row>
    <row r="199" spans="1:65" s="2" customFormat="1" ht="16.5" customHeight="1">
      <c r="A199" s="29"/>
      <c r="B199" s="128"/>
      <c r="C199" s="129" t="s">
        <v>199</v>
      </c>
      <c r="D199" s="129" t="s">
        <v>130</v>
      </c>
      <c r="E199" s="130" t="s">
        <v>562</v>
      </c>
      <c r="F199" s="131" t="s">
        <v>563</v>
      </c>
      <c r="G199" s="132" t="s">
        <v>220</v>
      </c>
      <c r="H199" s="133">
        <v>4</v>
      </c>
      <c r="I199" s="134">
        <v>0</v>
      </c>
      <c r="J199" s="134">
        <f>ROUND(I199*H199,2)</f>
        <v>0</v>
      </c>
      <c r="K199" s="131" t="s">
        <v>134</v>
      </c>
      <c r="L199" s="30"/>
      <c r="M199" s="135" t="s">
        <v>3</v>
      </c>
      <c r="N199" s="136" t="s">
        <v>42</v>
      </c>
      <c r="O199" s="137">
        <v>0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39" t="s">
        <v>135</v>
      </c>
      <c r="AT199" s="139" t="s">
        <v>130</v>
      </c>
      <c r="AU199" s="139" t="s">
        <v>77</v>
      </c>
      <c r="AY199" s="17" t="s">
        <v>129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7" t="s">
        <v>135</v>
      </c>
      <c r="BK199" s="140">
        <f>ROUND(I199*H199,2)</f>
        <v>0</v>
      </c>
      <c r="BL199" s="17" t="s">
        <v>135</v>
      </c>
      <c r="BM199" s="139" t="s">
        <v>260</v>
      </c>
    </row>
    <row r="200" spans="1:65" s="2" customFormat="1" ht="48.75">
      <c r="A200" s="29"/>
      <c r="B200" s="30"/>
      <c r="C200" s="29"/>
      <c r="D200" s="141" t="s">
        <v>136</v>
      </c>
      <c r="E200" s="29"/>
      <c r="F200" s="142" t="s">
        <v>205</v>
      </c>
      <c r="G200" s="29"/>
      <c r="H200" s="29"/>
      <c r="I200" s="29"/>
      <c r="J200" s="29"/>
      <c r="K200" s="29"/>
      <c r="L200" s="30"/>
      <c r="M200" s="143"/>
      <c r="N200" s="144"/>
      <c r="O200" s="51"/>
      <c r="P200" s="51"/>
      <c r="Q200" s="51"/>
      <c r="R200" s="51"/>
      <c r="S200" s="51"/>
      <c r="T200" s="52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7" t="s">
        <v>136</v>
      </c>
      <c r="AU200" s="17" t="s">
        <v>77</v>
      </c>
    </row>
    <row r="201" spans="1:65" s="2" customFormat="1" ht="16.5" customHeight="1">
      <c r="A201" s="29"/>
      <c r="B201" s="128"/>
      <c r="C201" s="129" t="s">
        <v>262</v>
      </c>
      <c r="D201" s="129" t="s">
        <v>130</v>
      </c>
      <c r="E201" s="130" t="s">
        <v>564</v>
      </c>
      <c r="F201" s="131" t="s">
        <v>565</v>
      </c>
      <c r="G201" s="132" t="s">
        <v>220</v>
      </c>
      <c r="H201" s="133">
        <v>1</v>
      </c>
      <c r="I201" s="134">
        <v>0</v>
      </c>
      <c r="J201" s="134">
        <f>ROUND(I201*H201,2)</f>
        <v>0</v>
      </c>
      <c r="K201" s="131" t="s">
        <v>134</v>
      </c>
      <c r="L201" s="30"/>
      <c r="M201" s="135" t="s">
        <v>3</v>
      </c>
      <c r="N201" s="136" t="s">
        <v>42</v>
      </c>
      <c r="O201" s="137">
        <v>0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39" t="s">
        <v>135</v>
      </c>
      <c r="AT201" s="139" t="s">
        <v>130</v>
      </c>
      <c r="AU201" s="139" t="s">
        <v>77</v>
      </c>
      <c r="AY201" s="17" t="s">
        <v>129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7" t="s">
        <v>135</v>
      </c>
      <c r="BK201" s="140">
        <f>ROUND(I201*H201,2)</f>
        <v>0</v>
      </c>
      <c r="BL201" s="17" t="s">
        <v>135</v>
      </c>
      <c r="BM201" s="139" t="s">
        <v>265</v>
      </c>
    </row>
    <row r="202" spans="1:65" s="2" customFormat="1" ht="48.75">
      <c r="A202" s="29"/>
      <c r="B202" s="30"/>
      <c r="C202" s="29"/>
      <c r="D202" s="141" t="s">
        <v>136</v>
      </c>
      <c r="E202" s="29"/>
      <c r="F202" s="142" t="s">
        <v>205</v>
      </c>
      <c r="G202" s="29"/>
      <c r="H202" s="29"/>
      <c r="I202" s="29"/>
      <c r="J202" s="29"/>
      <c r="K202" s="29"/>
      <c r="L202" s="30"/>
      <c r="M202" s="143"/>
      <c r="N202" s="144"/>
      <c r="O202" s="51"/>
      <c r="P202" s="51"/>
      <c r="Q202" s="51"/>
      <c r="R202" s="51"/>
      <c r="S202" s="51"/>
      <c r="T202" s="52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7" t="s">
        <v>136</v>
      </c>
      <c r="AU202" s="17" t="s">
        <v>77</v>
      </c>
    </row>
    <row r="203" spans="1:65" s="2" customFormat="1" ht="16.5" customHeight="1">
      <c r="A203" s="29"/>
      <c r="B203" s="128"/>
      <c r="C203" s="129" t="s">
        <v>204</v>
      </c>
      <c r="D203" s="129" t="s">
        <v>130</v>
      </c>
      <c r="E203" s="130" t="s">
        <v>566</v>
      </c>
      <c r="F203" s="131" t="s">
        <v>567</v>
      </c>
      <c r="G203" s="132" t="s">
        <v>220</v>
      </c>
      <c r="H203" s="133">
        <v>1</v>
      </c>
      <c r="I203" s="134">
        <v>0</v>
      </c>
      <c r="J203" s="134">
        <f>ROUND(I203*H203,2)</f>
        <v>0</v>
      </c>
      <c r="K203" s="131" t="s">
        <v>134</v>
      </c>
      <c r="L203" s="30"/>
      <c r="M203" s="135" t="s">
        <v>3</v>
      </c>
      <c r="N203" s="136" t="s">
        <v>42</v>
      </c>
      <c r="O203" s="137">
        <v>0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39" t="s">
        <v>135</v>
      </c>
      <c r="AT203" s="139" t="s">
        <v>130</v>
      </c>
      <c r="AU203" s="139" t="s">
        <v>77</v>
      </c>
      <c r="AY203" s="17" t="s">
        <v>129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7" t="s">
        <v>135</v>
      </c>
      <c r="BK203" s="140">
        <f>ROUND(I203*H203,2)</f>
        <v>0</v>
      </c>
      <c r="BL203" s="17" t="s">
        <v>135</v>
      </c>
      <c r="BM203" s="139" t="s">
        <v>274</v>
      </c>
    </row>
    <row r="204" spans="1:65" s="2" customFormat="1" ht="48.75">
      <c r="A204" s="29"/>
      <c r="B204" s="30"/>
      <c r="C204" s="29"/>
      <c r="D204" s="141" t="s">
        <v>136</v>
      </c>
      <c r="E204" s="29"/>
      <c r="F204" s="142" t="s">
        <v>205</v>
      </c>
      <c r="G204" s="29"/>
      <c r="H204" s="29"/>
      <c r="I204" s="29"/>
      <c r="J204" s="29"/>
      <c r="K204" s="29"/>
      <c r="L204" s="30"/>
      <c r="M204" s="143"/>
      <c r="N204" s="144"/>
      <c r="O204" s="51"/>
      <c r="P204" s="51"/>
      <c r="Q204" s="51"/>
      <c r="R204" s="51"/>
      <c r="S204" s="51"/>
      <c r="T204" s="52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7" t="s">
        <v>136</v>
      </c>
      <c r="AU204" s="17" t="s">
        <v>77</v>
      </c>
    </row>
    <row r="205" spans="1:65" s="2" customFormat="1" ht="16.5" customHeight="1">
      <c r="A205" s="29"/>
      <c r="B205" s="128"/>
      <c r="C205" s="129" t="s">
        <v>277</v>
      </c>
      <c r="D205" s="129" t="s">
        <v>130</v>
      </c>
      <c r="E205" s="130" t="s">
        <v>568</v>
      </c>
      <c r="F205" s="131" t="s">
        <v>569</v>
      </c>
      <c r="G205" s="132" t="s">
        <v>154</v>
      </c>
      <c r="H205" s="133">
        <v>67</v>
      </c>
      <c r="I205" s="134">
        <v>0</v>
      </c>
      <c r="J205" s="134">
        <f>ROUND(I205*H205,2)</f>
        <v>0</v>
      </c>
      <c r="K205" s="131" t="s">
        <v>134</v>
      </c>
      <c r="L205" s="30"/>
      <c r="M205" s="135" t="s">
        <v>3</v>
      </c>
      <c r="N205" s="136" t="s">
        <v>42</v>
      </c>
      <c r="O205" s="137">
        <v>0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39" t="s">
        <v>135</v>
      </c>
      <c r="AT205" s="139" t="s">
        <v>130</v>
      </c>
      <c r="AU205" s="139" t="s">
        <v>77</v>
      </c>
      <c r="AY205" s="17" t="s">
        <v>129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135</v>
      </c>
      <c r="BK205" s="140">
        <f>ROUND(I205*H205,2)</f>
        <v>0</v>
      </c>
      <c r="BL205" s="17" t="s">
        <v>135</v>
      </c>
      <c r="BM205" s="139" t="s">
        <v>280</v>
      </c>
    </row>
    <row r="206" spans="1:65" s="2" customFormat="1" ht="78">
      <c r="A206" s="29"/>
      <c r="B206" s="30"/>
      <c r="C206" s="29"/>
      <c r="D206" s="141" t="s">
        <v>136</v>
      </c>
      <c r="E206" s="29"/>
      <c r="F206" s="142" t="s">
        <v>570</v>
      </c>
      <c r="G206" s="29"/>
      <c r="H206" s="29"/>
      <c r="I206" s="29"/>
      <c r="J206" s="29"/>
      <c r="K206" s="29"/>
      <c r="L206" s="30"/>
      <c r="M206" s="143"/>
      <c r="N206" s="144"/>
      <c r="O206" s="51"/>
      <c r="P206" s="51"/>
      <c r="Q206" s="51"/>
      <c r="R206" s="51"/>
      <c r="S206" s="51"/>
      <c r="T206" s="52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7" t="s">
        <v>136</v>
      </c>
      <c r="AU206" s="17" t="s">
        <v>77</v>
      </c>
    </row>
    <row r="207" spans="1:65" s="12" customFormat="1">
      <c r="B207" s="145"/>
      <c r="D207" s="141" t="s">
        <v>138</v>
      </c>
      <c r="E207" s="146" t="s">
        <v>3</v>
      </c>
      <c r="F207" s="147" t="s">
        <v>571</v>
      </c>
      <c r="H207" s="148">
        <v>67</v>
      </c>
      <c r="L207" s="145"/>
      <c r="M207" s="149"/>
      <c r="N207" s="150"/>
      <c r="O207" s="150"/>
      <c r="P207" s="150"/>
      <c r="Q207" s="150"/>
      <c r="R207" s="150"/>
      <c r="S207" s="150"/>
      <c r="T207" s="151"/>
      <c r="AT207" s="146" t="s">
        <v>138</v>
      </c>
      <c r="AU207" s="146" t="s">
        <v>77</v>
      </c>
      <c r="AV207" s="12" t="s">
        <v>79</v>
      </c>
      <c r="AW207" s="12" t="s">
        <v>31</v>
      </c>
      <c r="AX207" s="12" t="s">
        <v>69</v>
      </c>
      <c r="AY207" s="146" t="s">
        <v>129</v>
      </c>
    </row>
    <row r="208" spans="1:65" s="13" customFormat="1">
      <c r="B208" s="152"/>
      <c r="D208" s="141" t="s">
        <v>138</v>
      </c>
      <c r="E208" s="153" t="s">
        <v>3</v>
      </c>
      <c r="F208" s="154" t="s">
        <v>140</v>
      </c>
      <c r="H208" s="155">
        <v>67</v>
      </c>
      <c r="L208" s="152"/>
      <c r="M208" s="156"/>
      <c r="N208" s="157"/>
      <c r="O208" s="157"/>
      <c r="P208" s="157"/>
      <c r="Q208" s="157"/>
      <c r="R208" s="157"/>
      <c r="S208" s="157"/>
      <c r="T208" s="158"/>
      <c r="AT208" s="153" t="s">
        <v>138</v>
      </c>
      <c r="AU208" s="153" t="s">
        <v>77</v>
      </c>
      <c r="AV208" s="13" t="s">
        <v>135</v>
      </c>
      <c r="AW208" s="13" t="s">
        <v>31</v>
      </c>
      <c r="AX208" s="13" t="s">
        <v>77</v>
      </c>
      <c r="AY208" s="153" t="s">
        <v>129</v>
      </c>
    </row>
    <row r="209" spans="1:65" s="2" customFormat="1" ht="16.5" customHeight="1">
      <c r="A209" s="29"/>
      <c r="B209" s="128"/>
      <c r="C209" s="129" t="s">
        <v>208</v>
      </c>
      <c r="D209" s="129" t="s">
        <v>130</v>
      </c>
      <c r="E209" s="130" t="s">
        <v>572</v>
      </c>
      <c r="F209" s="131" t="s">
        <v>573</v>
      </c>
      <c r="G209" s="132" t="s">
        <v>174</v>
      </c>
      <c r="H209" s="133">
        <v>1</v>
      </c>
      <c r="I209" s="134">
        <v>0</v>
      </c>
      <c r="J209" s="134">
        <f>ROUND(I209*H209,2)</f>
        <v>0</v>
      </c>
      <c r="K209" s="131" t="s">
        <v>134</v>
      </c>
      <c r="L209" s="30"/>
      <c r="M209" s="135" t="s">
        <v>3</v>
      </c>
      <c r="N209" s="136" t="s">
        <v>42</v>
      </c>
      <c r="O209" s="137">
        <v>0</v>
      </c>
      <c r="P209" s="137">
        <f>O209*H209</f>
        <v>0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39" t="s">
        <v>135</v>
      </c>
      <c r="AT209" s="139" t="s">
        <v>130</v>
      </c>
      <c r="AU209" s="139" t="s">
        <v>77</v>
      </c>
      <c r="AY209" s="17" t="s">
        <v>129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135</v>
      </c>
      <c r="BK209" s="140">
        <f>ROUND(I209*H209,2)</f>
        <v>0</v>
      </c>
      <c r="BL209" s="17" t="s">
        <v>135</v>
      </c>
      <c r="BM209" s="139" t="s">
        <v>284</v>
      </c>
    </row>
    <row r="210" spans="1:65" s="2" customFormat="1" ht="58.5">
      <c r="A210" s="29"/>
      <c r="B210" s="30"/>
      <c r="C210" s="29"/>
      <c r="D210" s="141" t="s">
        <v>136</v>
      </c>
      <c r="E210" s="29"/>
      <c r="F210" s="142" t="s">
        <v>574</v>
      </c>
      <c r="G210" s="29"/>
      <c r="H210" s="29"/>
      <c r="I210" s="29"/>
      <c r="J210" s="29"/>
      <c r="K210" s="29"/>
      <c r="L210" s="30"/>
      <c r="M210" s="143"/>
      <c r="N210" s="144"/>
      <c r="O210" s="51"/>
      <c r="P210" s="51"/>
      <c r="Q210" s="51"/>
      <c r="R210" s="51"/>
      <c r="S210" s="51"/>
      <c r="T210" s="5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7" t="s">
        <v>136</v>
      </c>
      <c r="AU210" s="17" t="s">
        <v>77</v>
      </c>
    </row>
    <row r="211" spans="1:65" s="2" customFormat="1" ht="16.5" customHeight="1">
      <c r="A211" s="29"/>
      <c r="B211" s="128"/>
      <c r="C211" s="129" t="s">
        <v>286</v>
      </c>
      <c r="D211" s="129" t="s">
        <v>130</v>
      </c>
      <c r="E211" s="130" t="s">
        <v>575</v>
      </c>
      <c r="F211" s="131" t="s">
        <v>576</v>
      </c>
      <c r="G211" s="132" t="s">
        <v>154</v>
      </c>
      <c r="H211" s="133">
        <v>59.5</v>
      </c>
      <c r="I211" s="134">
        <v>0</v>
      </c>
      <c r="J211" s="134">
        <f>ROUND(I211*H211,2)</f>
        <v>0</v>
      </c>
      <c r="K211" s="131" t="s">
        <v>134</v>
      </c>
      <c r="L211" s="30"/>
      <c r="M211" s="135" t="s">
        <v>3</v>
      </c>
      <c r="N211" s="136" t="s">
        <v>42</v>
      </c>
      <c r="O211" s="137">
        <v>0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39" t="s">
        <v>135</v>
      </c>
      <c r="AT211" s="139" t="s">
        <v>130</v>
      </c>
      <c r="AU211" s="139" t="s">
        <v>77</v>
      </c>
      <c r="AY211" s="17" t="s">
        <v>129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7" t="s">
        <v>135</v>
      </c>
      <c r="BK211" s="140">
        <f>ROUND(I211*H211,2)</f>
        <v>0</v>
      </c>
      <c r="BL211" s="17" t="s">
        <v>135</v>
      </c>
      <c r="BM211" s="139" t="s">
        <v>289</v>
      </c>
    </row>
    <row r="212" spans="1:65" s="2" customFormat="1" ht="78">
      <c r="A212" s="29"/>
      <c r="B212" s="30"/>
      <c r="C212" s="29"/>
      <c r="D212" s="141" t="s">
        <v>136</v>
      </c>
      <c r="E212" s="29"/>
      <c r="F212" s="142" t="s">
        <v>577</v>
      </c>
      <c r="G212" s="29"/>
      <c r="H212" s="29"/>
      <c r="I212" s="29"/>
      <c r="J212" s="29"/>
      <c r="K212" s="29"/>
      <c r="L212" s="30"/>
      <c r="M212" s="143"/>
      <c r="N212" s="144"/>
      <c r="O212" s="51"/>
      <c r="P212" s="51"/>
      <c r="Q212" s="51"/>
      <c r="R212" s="51"/>
      <c r="S212" s="51"/>
      <c r="T212" s="52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7" t="s">
        <v>136</v>
      </c>
      <c r="AU212" s="17" t="s">
        <v>77</v>
      </c>
    </row>
    <row r="213" spans="1:65" s="2" customFormat="1" ht="16.5" customHeight="1">
      <c r="A213" s="29"/>
      <c r="B213" s="128"/>
      <c r="C213" s="129" t="s">
        <v>211</v>
      </c>
      <c r="D213" s="129" t="s">
        <v>130</v>
      </c>
      <c r="E213" s="130" t="s">
        <v>578</v>
      </c>
      <c r="F213" s="131" t="s">
        <v>579</v>
      </c>
      <c r="G213" s="132" t="s">
        <v>154</v>
      </c>
      <c r="H213" s="133">
        <v>4.2</v>
      </c>
      <c r="I213" s="134">
        <v>0</v>
      </c>
      <c r="J213" s="134">
        <f>ROUND(I213*H213,2)</f>
        <v>0</v>
      </c>
      <c r="K213" s="131" t="s">
        <v>134</v>
      </c>
      <c r="L213" s="30"/>
      <c r="M213" s="135" t="s">
        <v>3</v>
      </c>
      <c r="N213" s="136" t="s">
        <v>42</v>
      </c>
      <c r="O213" s="137">
        <v>0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39" t="s">
        <v>135</v>
      </c>
      <c r="AT213" s="139" t="s">
        <v>130</v>
      </c>
      <c r="AU213" s="139" t="s">
        <v>77</v>
      </c>
      <c r="AY213" s="17" t="s">
        <v>129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7" t="s">
        <v>135</v>
      </c>
      <c r="BK213" s="140">
        <f>ROUND(I213*H213,2)</f>
        <v>0</v>
      </c>
      <c r="BL213" s="17" t="s">
        <v>135</v>
      </c>
      <c r="BM213" s="139" t="s">
        <v>293</v>
      </c>
    </row>
    <row r="214" spans="1:65" s="2" customFormat="1" ht="78">
      <c r="A214" s="29"/>
      <c r="B214" s="30"/>
      <c r="C214" s="29"/>
      <c r="D214" s="141" t="s">
        <v>136</v>
      </c>
      <c r="E214" s="29"/>
      <c r="F214" s="142" t="s">
        <v>580</v>
      </c>
      <c r="G214" s="29"/>
      <c r="H214" s="29"/>
      <c r="I214" s="29"/>
      <c r="J214" s="29"/>
      <c r="K214" s="29"/>
      <c r="L214" s="30"/>
      <c r="M214" s="143"/>
      <c r="N214" s="144"/>
      <c r="O214" s="51"/>
      <c r="P214" s="51"/>
      <c r="Q214" s="51"/>
      <c r="R214" s="51"/>
      <c r="S214" s="51"/>
      <c r="T214" s="52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7" t="s">
        <v>136</v>
      </c>
      <c r="AU214" s="17" t="s">
        <v>77</v>
      </c>
    </row>
    <row r="215" spans="1:65" s="12" customFormat="1">
      <c r="B215" s="145"/>
      <c r="D215" s="141" t="s">
        <v>138</v>
      </c>
      <c r="E215" s="146" t="s">
        <v>3</v>
      </c>
      <c r="F215" s="147" t="s">
        <v>581</v>
      </c>
      <c r="H215" s="148">
        <v>4.2</v>
      </c>
      <c r="L215" s="145"/>
      <c r="M215" s="149"/>
      <c r="N215" s="150"/>
      <c r="O215" s="150"/>
      <c r="P215" s="150"/>
      <c r="Q215" s="150"/>
      <c r="R215" s="150"/>
      <c r="S215" s="150"/>
      <c r="T215" s="151"/>
      <c r="AT215" s="146" t="s">
        <v>138</v>
      </c>
      <c r="AU215" s="146" t="s">
        <v>77</v>
      </c>
      <c r="AV215" s="12" t="s">
        <v>79</v>
      </c>
      <c r="AW215" s="12" t="s">
        <v>31</v>
      </c>
      <c r="AX215" s="12" t="s">
        <v>69</v>
      </c>
      <c r="AY215" s="146" t="s">
        <v>129</v>
      </c>
    </row>
    <row r="216" spans="1:65" s="13" customFormat="1">
      <c r="B216" s="152"/>
      <c r="D216" s="141" t="s">
        <v>138</v>
      </c>
      <c r="E216" s="153" t="s">
        <v>3</v>
      </c>
      <c r="F216" s="154" t="s">
        <v>140</v>
      </c>
      <c r="H216" s="155">
        <v>4.2</v>
      </c>
      <c r="L216" s="152"/>
      <c r="M216" s="156"/>
      <c r="N216" s="157"/>
      <c r="O216" s="157"/>
      <c r="P216" s="157"/>
      <c r="Q216" s="157"/>
      <c r="R216" s="157"/>
      <c r="S216" s="157"/>
      <c r="T216" s="158"/>
      <c r="AT216" s="153" t="s">
        <v>138</v>
      </c>
      <c r="AU216" s="153" t="s">
        <v>77</v>
      </c>
      <c r="AV216" s="13" t="s">
        <v>135</v>
      </c>
      <c r="AW216" s="13" t="s">
        <v>31</v>
      </c>
      <c r="AX216" s="13" t="s">
        <v>77</v>
      </c>
      <c r="AY216" s="153" t="s">
        <v>129</v>
      </c>
    </row>
    <row r="217" spans="1:65" s="2" customFormat="1" ht="16.5" customHeight="1">
      <c r="A217" s="29"/>
      <c r="B217" s="128"/>
      <c r="C217" s="129" t="s">
        <v>582</v>
      </c>
      <c r="D217" s="129" t="s">
        <v>130</v>
      </c>
      <c r="E217" s="130" t="s">
        <v>583</v>
      </c>
      <c r="F217" s="131" t="s">
        <v>584</v>
      </c>
      <c r="G217" s="132" t="s">
        <v>154</v>
      </c>
      <c r="H217" s="133">
        <v>62.7</v>
      </c>
      <c r="I217" s="134">
        <v>0</v>
      </c>
      <c r="J217" s="134">
        <f>ROUND(I217*H217,2)</f>
        <v>0</v>
      </c>
      <c r="K217" s="131" t="s">
        <v>134</v>
      </c>
      <c r="L217" s="30"/>
      <c r="M217" s="135" t="s">
        <v>3</v>
      </c>
      <c r="N217" s="136" t="s">
        <v>42</v>
      </c>
      <c r="O217" s="137">
        <v>0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39" t="s">
        <v>135</v>
      </c>
      <c r="AT217" s="139" t="s">
        <v>130</v>
      </c>
      <c r="AU217" s="139" t="s">
        <v>77</v>
      </c>
      <c r="AY217" s="17" t="s">
        <v>129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7" t="s">
        <v>135</v>
      </c>
      <c r="BK217" s="140">
        <f>ROUND(I217*H217,2)</f>
        <v>0</v>
      </c>
      <c r="BL217" s="17" t="s">
        <v>135</v>
      </c>
      <c r="BM217" s="139" t="s">
        <v>585</v>
      </c>
    </row>
    <row r="218" spans="1:65" s="2" customFormat="1" ht="29.25">
      <c r="A218" s="29"/>
      <c r="B218" s="30"/>
      <c r="C218" s="29"/>
      <c r="D218" s="141" t="s">
        <v>136</v>
      </c>
      <c r="E218" s="29"/>
      <c r="F218" s="142" t="s">
        <v>586</v>
      </c>
      <c r="G218" s="29"/>
      <c r="H218" s="29"/>
      <c r="I218" s="29"/>
      <c r="J218" s="29"/>
      <c r="K218" s="29"/>
      <c r="L218" s="30"/>
      <c r="M218" s="143"/>
      <c r="N218" s="144"/>
      <c r="O218" s="51"/>
      <c r="P218" s="51"/>
      <c r="Q218" s="51"/>
      <c r="R218" s="51"/>
      <c r="S218" s="51"/>
      <c r="T218" s="52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7" t="s">
        <v>136</v>
      </c>
      <c r="AU218" s="17" t="s">
        <v>77</v>
      </c>
    </row>
    <row r="219" spans="1:65" s="2" customFormat="1" ht="16.5" customHeight="1">
      <c r="A219" s="29"/>
      <c r="B219" s="128"/>
      <c r="C219" s="129" t="s">
        <v>215</v>
      </c>
      <c r="D219" s="129" t="s">
        <v>130</v>
      </c>
      <c r="E219" s="130" t="s">
        <v>587</v>
      </c>
      <c r="F219" s="131" t="s">
        <v>588</v>
      </c>
      <c r="G219" s="132" t="s">
        <v>220</v>
      </c>
      <c r="H219" s="133">
        <v>2.6</v>
      </c>
      <c r="I219" s="134">
        <v>0</v>
      </c>
      <c r="J219" s="134">
        <f>ROUND(I219*H219,2)</f>
        <v>0</v>
      </c>
      <c r="K219" s="131" t="s">
        <v>134</v>
      </c>
      <c r="L219" s="30"/>
      <c r="M219" s="135" t="s">
        <v>3</v>
      </c>
      <c r="N219" s="136" t="s">
        <v>42</v>
      </c>
      <c r="O219" s="137">
        <v>0</v>
      </c>
      <c r="P219" s="137">
        <f>O219*H219</f>
        <v>0</v>
      </c>
      <c r="Q219" s="137">
        <v>0</v>
      </c>
      <c r="R219" s="137">
        <f>Q219*H219</f>
        <v>0</v>
      </c>
      <c r="S219" s="137">
        <v>0</v>
      </c>
      <c r="T219" s="13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39" t="s">
        <v>135</v>
      </c>
      <c r="AT219" s="139" t="s">
        <v>130</v>
      </c>
      <c r="AU219" s="139" t="s">
        <v>77</v>
      </c>
      <c r="AY219" s="17" t="s">
        <v>129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7" t="s">
        <v>135</v>
      </c>
      <c r="BK219" s="140">
        <f>ROUND(I219*H219,2)</f>
        <v>0</v>
      </c>
      <c r="BL219" s="17" t="s">
        <v>135</v>
      </c>
      <c r="BM219" s="139" t="s">
        <v>589</v>
      </c>
    </row>
    <row r="220" spans="1:65" s="2" customFormat="1" ht="78">
      <c r="A220" s="29"/>
      <c r="B220" s="30"/>
      <c r="C220" s="29"/>
      <c r="D220" s="141" t="s">
        <v>136</v>
      </c>
      <c r="E220" s="29"/>
      <c r="F220" s="142" t="s">
        <v>590</v>
      </c>
      <c r="G220" s="29"/>
      <c r="H220" s="29"/>
      <c r="I220" s="29"/>
      <c r="J220" s="29"/>
      <c r="K220" s="29"/>
      <c r="L220" s="30"/>
      <c r="M220" s="143"/>
      <c r="N220" s="144"/>
      <c r="O220" s="51"/>
      <c r="P220" s="51"/>
      <c r="Q220" s="51"/>
      <c r="R220" s="51"/>
      <c r="S220" s="51"/>
      <c r="T220" s="52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7" t="s">
        <v>136</v>
      </c>
      <c r="AU220" s="17" t="s">
        <v>77</v>
      </c>
    </row>
    <row r="221" spans="1:65" s="12" customFormat="1">
      <c r="B221" s="145"/>
      <c r="D221" s="141" t="s">
        <v>138</v>
      </c>
      <c r="E221" s="146" t="s">
        <v>3</v>
      </c>
      <c r="F221" s="147" t="s">
        <v>591</v>
      </c>
      <c r="H221" s="148">
        <v>2.6</v>
      </c>
      <c r="L221" s="145"/>
      <c r="M221" s="149"/>
      <c r="N221" s="150"/>
      <c r="O221" s="150"/>
      <c r="P221" s="150"/>
      <c r="Q221" s="150"/>
      <c r="R221" s="150"/>
      <c r="S221" s="150"/>
      <c r="T221" s="151"/>
      <c r="AT221" s="146" t="s">
        <v>138</v>
      </c>
      <c r="AU221" s="146" t="s">
        <v>77</v>
      </c>
      <c r="AV221" s="12" t="s">
        <v>79</v>
      </c>
      <c r="AW221" s="12" t="s">
        <v>31</v>
      </c>
      <c r="AX221" s="12" t="s">
        <v>69</v>
      </c>
      <c r="AY221" s="146" t="s">
        <v>129</v>
      </c>
    </row>
    <row r="222" spans="1:65" s="13" customFormat="1">
      <c r="B222" s="152"/>
      <c r="D222" s="141" t="s">
        <v>138</v>
      </c>
      <c r="E222" s="153" t="s">
        <v>3</v>
      </c>
      <c r="F222" s="154" t="s">
        <v>140</v>
      </c>
      <c r="H222" s="155">
        <v>2.6</v>
      </c>
      <c r="L222" s="152"/>
      <c r="M222" s="156"/>
      <c r="N222" s="157"/>
      <c r="O222" s="157"/>
      <c r="P222" s="157"/>
      <c r="Q222" s="157"/>
      <c r="R222" s="157"/>
      <c r="S222" s="157"/>
      <c r="T222" s="158"/>
      <c r="AT222" s="153" t="s">
        <v>138</v>
      </c>
      <c r="AU222" s="153" t="s">
        <v>77</v>
      </c>
      <c r="AV222" s="13" t="s">
        <v>135</v>
      </c>
      <c r="AW222" s="13" t="s">
        <v>31</v>
      </c>
      <c r="AX222" s="13" t="s">
        <v>77</v>
      </c>
      <c r="AY222" s="153" t="s">
        <v>129</v>
      </c>
    </row>
    <row r="223" spans="1:65" s="2" customFormat="1" ht="16.5" customHeight="1">
      <c r="A223" s="29"/>
      <c r="B223" s="128"/>
      <c r="C223" s="129" t="s">
        <v>592</v>
      </c>
      <c r="D223" s="129" t="s">
        <v>130</v>
      </c>
      <c r="E223" s="130" t="s">
        <v>593</v>
      </c>
      <c r="F223" s="131" t="s">
        <v>594</v>
      </c>
      <c r="G223" s="132" t="s">
        <v>154</v>
      </c>
      <c r="H223" s="133">
        <v>104</v>
      </c>
      <c r="I223" s="134">
        <v>0</v>
      </c>
      <c r="J223" s="134">
        <f>ROUND(I223*H223,2)</f>
        <v>0</v>
      </c>
      <c r="K223" s="131" t="s">
        <v>134</v>
      </c>
      <c r="L223" s="30"/>
      <c r="M223" s="135" t="s">
        <v>3</v>
      </c>
      <c r="N223" s="136" t="s">
        <v>42</v>
      </c>
      <c r="O223" s="137">
        <v>0</v>
      </c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39" t="s">
        <v>135</v>
      </c>
      <c r="AT223" s="139" t="s">
        <v>130</v>
      </c>
      <c r="AU223" s="139" t="s">
        <v>77</v>
      </c>
      <c r="AY223" s="17" t="s">
        <v>129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7" t="s">
        <v>135</v>
      </c>
      <c r="BK223" s="140">
        <f>ROUND(I223*H223,2)</f>
        <v>0</v>
      </c>
      <c r="BL223" s="17" t="s">
        <v>135</v>
      </c>
      <c r="BM223" s="139" t="s">
        <v>595</v>
      </c>
    </row>
    <row r="224" spans="1:65" s="2" customFormat="1" ht="58.5">
      <c r="A224" s="29"/>
      <c r="B224" s="30"/>
      <c r="C224" s="29"/>
      <c r="D224" s="141" t="s">
        <v>136</v>
      </c>
      <c r="E224" s="29"/>
      <c r="F224" s="142" t="s">
        <v>596</v>
      </c>
      <c r="G224" s="29"/>
      <c r="H224" s="29"/>
      <c r="I224" s="29"/>
      <c r="J224" s="29"/>
      <c r="K224" s="29"/>
      <c r="L224" s="30"/>
      <c r="M224" s="143"/>
      <c r="N224" s="144"/>
      <c r="O224" s="51"/>
      <c r="P224" s="51"/>
      <c r="Q224" s="51"/>
      <c r="R224" s="51"/>
      <c r="S224" s="51"/>
      <c r="T224" s="52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7" t="s">
        <v>136</v>
      </c>
      <c r="AU224" s="17" t="s">
        <v>77</v>
      </c>
    </row>
    <row r="225" spans="1:65" s="2" customFormat="1" ht="21.75" customHeight="1">
      <c r="A225" s="29"/>
      <c r="B225" s="128"/>
      <c r="C225" s="129" t="s">
        <v>221</v>
      </c>
      <c r="D225" s="129" t="s">
        <v>130</v>
      </c>
      <c r="E225" s="130" t="s">
        <v>597</v>
      </c>
      <c r="F225" s="131" t="s">
        <v>598</v>
      </c>
      <c r="G225" s="132" t="s">
        <v>249</v>
      </c>
      <c r="H225" s="133">
        <v>624</v>
      </c>
      <c r="I225" s="134">
        <v>0</v>
      </c>
      <c r="J225" s="134">
        <f>ROUND(I225*H225,2)</f>
        <v>0</v>
      </c>
      <c r="K225" s="131" t="s">
        <v>134</v>
      </c>
      <c r="L225" s="30"/>
      <c r="M225" s="135" t="s">
        <v>3</v>
      </c>
      <c r="N225" s="136" t="s">
        <v>42</v>
      </c>
      <c r="O225" s="137">
        <v>0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39" t="s">
        <v>135</v>
      </c>
      <c r="AT225" s="139" t="s">
        <v>130</v>
      </c>
      <c r="AU225" s="139" t="s">
        <v>77</v>
      </c>
      <c r="AY225" s="17" t="s">
        <v>129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7" t="s">
        <v>135</v>
      </c>
      <c r="BK225" s="140">
        <f>ROUND(I225*H225,2)</f>
        <v>0</v>
      </c>
      <c r="BL225" s="17" t="s">
        <v>135</v>
      </c>
      <c r="BM225" s="139" t="s">
        <v>599</v>
      </c>
    </row>
    <row r="226" spans="1:65" s="2" customFormat="1" ht="48.75">
      <c r="A226" s="29"/>
      <c r="B226" s="30"/>
      <c r="C226" s="29"/>
      <c r="D226" s="141" t="s">
        <v>136</v>
      </c>
      <c r="E226" s="29"/>
      <c r="F226" s="142" t="s">
        <v>600</v>
      </c>
      <c r="G226" s="29"/>
      <c r="H226" s="29"/>
      <c r="I226" s="29"/>
      <c r="J226" s="29"/>
      <c r="K226" s="29"/>
      <c r="L226" s="30"/>
      <c r="M226" s="143"/>
      <c r="N226" s="144"/>
      <c r="O226" s="51"/>
      <c r="P226" s="51"/>
      <c r="Q226" s="51"/>
      <c r="R226" s="51"/>
      <c r="S226" s="51"/>
      <c r="T226" s="52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7" t="s">
        <v>136</v>
      </c>
      <c r="AU226" s="17" t="s">
        <v>77</v>
      </c>
    </row>
    <row r="227" spans="1:65" s="12" customFormat="1">
      <c r="B227" s="145"/>
      <c r="D227" s="141" t="s">
        <v>138</v>
      </c>
      <c r="E227" s="146" t="s">
        <v>3</v>
      </c>
      <c r="F227" s="147" t="s">
        <v>601</v>
      </c>
      <c r="H227" s="148">
        <v>624</v>
      </c>
      <c r="L227" s="145"/>
      <c r="M227" s="149"/>
      <c r="N227" s="150"/>
      <c r="O227" s="150"/>
      <c r="P227" s="150"/>
      <c r="Q227" s="150"/>
      <c r="R227" s="150"/>
      <c r="S227" s="150"/>
      <c r="T227" s="151"/>
      <c r="AT227" s="146" t="s">
        <v>138</v>
      </c>
      <c r="AU227" s="146" t="s">
        <v>77</v>
      </c>
      <c r="AV227" s="12" t="s">
        <v>79</v>
      </c>
      <c r="AW227" s="12" t="s">
        <v>31</v>
      </c>
      <c r="AX227" s="12" t="s">
        <v>69</v>
      </c>
      <c r="AY227" s="146" t="s">
        <v>129</v>
      </c>
    </row>
    <row r="228" spans="1:65" s="13" customFormat="1">
      <c r="B228" s="152"/>
      <c r="D228" s="141" t="s">
        <v>138</v>
      </c>
      <c r="E228" s="153" t="s">
        <v>3</v>
      </c>
      <c r="F228" s="154" t="s">
        <v>140</v>
      </c>
      <c r="H228" s="155">
        <v>624</v>
      </c>
      <c r="L228" s="152"/>
      <c r="M228" s="156"/>
      <c r="N228" s="157"/>
      <c r="O228" s="157"/>
      <c r="P228" s="157"/>
      <c r="Q228" s="157"/>
      <c r="R228" s="157"/>
      <c r="S228" s="157"/>
      <c r="T228" s="158"/>
      <c r="AT228" s="153" t="s">
        <v>138</v>
      </c>
      <c r="AU228" s="153" t="s">
        <v>77</v>
      </c>
      <c r="AV228" s="13" t="s">
        <v>135</v>
      </c>
      <c r="AW228" s="13" t="s">
        <v>31</v>
      </c>
      <c r="AX228" s="13" t="s">
        <v>77</v>
      </c>
      <c r="AY228" s="153" t="s">
        <v>129</v>
      </c>
    </row>
    <row r="229" spans="1:65" s="2" customFormat="1" ht="16.5" customHeight="1">
      <c r="A229" s="29"/>
      <c r="B229" s="128"/>
      <c r="C229" s="129" t="s">
        <v>602</v>
      </c>
      <c r="D229" s="129" t="s">
        <v>130</v>
      </c>
      <c r="E229" s="130" t="s">
        <v>603</v>
      </c>
      <c r="F229" s="131" t="s">
        <v>604</v>
      </c>
      <c r="G229" s="132" t="s">
        <v>174</v>
      </c>
      <c r="H229" s="133">
        <v>1</v>
      </c>
      <c r="I229" s="134">
        <v>0</v>
      </c>
      <c r="J229" s="134">
        <f>ROUND(I229*H229,2)</f>
        <v>0</v>
      </c>
      <c r="K229" s="131" t="s">
        <v>134</v>
      </c>
      <c r="L229" s="30"/>
      <c r="M229" s="135" t="s">
        <v>3</v>
      </c>
      <c r="N229" s="136" t="s">
        <v>42</v>
      </c>
      <c r="O229" s="137">
        <v>0</v>
      </c>
      <c r="P229" s="137">
        <f>O229*H229</f>
        <v>0</v>
      </c>
      <c r="Q229" s="137">
        <v>0</v>
      </c>
      <c r="R229" s="137">
        <f>Q229*H229</f>
        <v>0</v>
      </c>
      <c r="S229" s="137">
        <v>0</v>
      </c>
      <c r="T229" s="13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39" t="s">
        <v>135</v>
      </c>
      <c r="AT229" s="139" t="s">
        <v>130</v>
      </c>
      <c r="AU229" s="139" t="s">
        <v>77</v>
      </c>
      <c r="AY229" s="17" t="s">
        <v>129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7" t="s">
        <v>135</v>
      </c>
      <c r="BK229" s="140">
        <f>ROUND(I229*H229,2)</f>
        <v>0</v>
      </c>
      <c r="BL229" s="17" t="s">
        <v>135</v>
      </c>
      <c r="BM229" s="139" t="s">
        <v>605</v>
      </c>
    </row>
    <row r="230" spans="1:65" s="2" customFormat="1" ht="48.75">
      <c r="A230" s="29"/>
      <c r="B230" s="30"/>
      <c r="C230" s="29"/>
      <c r="D230" s="141" t="s">
        <v>136</v>
      </c>
      <c r="E230" s="29"/>
      <c r="F230" s="142" t="s">
        <v>266</v>
      </c>
      <c r="G230" s="29"/>
      <c r="H230" s="29"/>
      <c r="I230" s="29"/>
      <c r="J230" s="29"/>
      <c r="K230" s="29"/>
      <c r="L230" s="30"/>
      <c r="M230" s="143"/>
      <c r="N230" s="144"/>
      <c r="O230" s="51"/>
      <c r="P230" s="51"/>
      <c r="Q230" s="51"/>
      <c r="R230" s="51"/>
      <c r="S230" s="51"/>
      <c r="T230" s="52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7" t="s">
        <v>136</v>
      </c>
      <c r="AU230" s="17" t="s">
        <v>77</v>
      </c>
    </row>
    <row r="231" spans="1:65" s="11" customFormat="1" ht="25.9" customHeight="1">
      <c r="B231" s="118"/>
      <c r="D231" s="119" t="s">
        <v>68</v>
      </c>
      <c r="E231" s="120" t="s">
        <v>268</v>
      </c>
      <c r="F231" s="120" t="s">
        <v>269</v>
      </c>
      <c r="J231" s="121">
        <f>BK231</f>
        <v>0</v>
      </c>
      <c r="L231" s="118"/>
      <c r="M231" s="122"/>
      <c r="N231" s="123"/>
      <c r="O231" s="123"/>
      <c r="P231" s="124">
        <f>SUM(P232:P235)</f>
        <v>0</v>
      </c>
      <c r="Q231" s="123"/>
      <c r="R231" s="124">
        <f>SUM(R232:R235)</f>
        <v>0</v>
      </c>
      <c r="S231" s="123"/>
      <c r="T231" s="125">
        <f>SUM(T232:T235)</f>
        <v>0</v>
      </c>
      <c r="AR231" s="119" t="s">
        <v>135</v>
      </c>
      <c r="AT231" s="126" t="s">
        <v>68</v>
      </c>
      <c r="AU231" s="126" t="s">
        <v>69</v>
      </c>
      <c r="AY231" s="119" t="s">
        <v>129</v>
      </c>
      <c r="BK231" s="127">
        <f>SUM(BK232:BK235)</f>
        <v>0</v>
      </c>
    </row>
    <row r="232" spans="1:65" s="2" customFormat="1" ht="24.2" customHeight="1">
      <c r="A232" s="29"/>
      <c r="B232" s="128"/>
      <c r="C232" s="129" t="s">
        <v>226</v>
      </c>
      <c r="D232" s="129" t="s">
        <v>130</v>
      </c>
      <c r="E232" s="130" t="s">
        <v>403</v>
      </c>
      <c r="F232" s="131" t="s">
        <v>404</v>
      </c>
      <c r="G232" s="132" t="s">
        <v>272</v>
      </c>
      <c r="H232" s="133">
        <v>9.9</v>
      </c>
      <c r="I232" s="134">
        <v>0</v>
      </c>
      <c r="J232" s="134">
        <f>ROUND(I232*H232,2)</f>
        <v>0</v>
      </c>
      <c r="K232" s="131" t="s">
        <v>134</v>
      </c>
      <c r="L232" s="30"/>
      <c r="M232" s="135" t="s">
        <v>3</v>
      </c>
      <c r="N232" s="136" t="s">
        <v>42</v>
      </c>
      <c r="O232" s="137">
        <v>0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39" t="s">
        <v>273</v>
      </c>
      <c r="AT232" s="139" t="s">
        <v>130</v>
      </c>
      <c r="AU232" s="139" t="s">
        <v>77</v>
      </c>
      <c r="AY232" s="17" t="s">
        <v>129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7" t="s">
        <v>135</v>
      </c>
      <c r="BK232" s="140">
        <f>ROUND(I232*H232,2)</f>
        <v>0</v>
      </c>
      <c r="BL232" s="17" t="s">
        <v>273</v>
      </c>
      <c r="BM232" s="139" t="s">
        <v>606</v>
      </c>
    </row>
    <row r="233" spans="1:65" s="2" customFormat="1" ht="58.5">
      <c r="A233" s="29"/>
      <c r="B233" s="30"/>
      <c r="C233" s="29"/>
      <c r="D233" s="141" t="s">
        <v>136</v>
      </c>
      <c r="E233" s="29"/>
      <c r="F233" s="142" t="s">
        <v>275</v>
      </c>
      <c r="G233" s="29"/>
      <c r="H233" s="29"/>
      <c r="I233" s="29"/>
      <c r="J233" s="29"/>
      <c r="K233" s="29"/>
      <c r="L233" s="30"/>
      <c r="M233" s="143"/>
      <c r="N233" s="144"/>
      <c r="O233" s="51"/>
      <c r="P233" s="51"/>
      <c r="Q233" s="51"/>
      <c r="R233" s="51"/>
      <c r="S233" s="51"/>
      <c r="T233" s="52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7" t="s">
        <v>136</v>
      </c>
      <c r="AU233" s="17" t="s">
        <v>77</v>
      </c>
    </row>
    <row r="234" spans="1:65" s="12" customFormat="1">
      <c r="B234" s="145"/>
      <c r="D234" s="141" t="s">
        <v>138</v>
      </c>
      <c r="E234" s="146" t="s">
        <v>3</v>
      </c>
      <c r="F234" s="147" t="s">
        <v>607</v>
      </c>
      <c r="H234" s="148">
        <v>9.9</v>
      </c>
      <c r="L234" s="145"/>
      <c r="M234" s="149"/>
      <c r="N234" s="150"/>
      <c r="O234" s="150"/>
      <c r="P234" s="150"/>
      <c r="Q234" s="150"/>
      <c r="R234" s="150"/>
      <c r="S234" s="150"/>
      <c r="T234" s="151"/>
      <c r="AT234" s="146" t="s">
        <v>138</v>
      </c>
      <c r="AU234" s="146" t="s">
        <v>77</v>
      </c>
      <c r="AV234" s="12" t="s">
        <v>79</v>
      </c>
      <c r="AW234" s="12" t="s">
        <v>31</v>
      </c>
      <c r="AX234" s="12" t="s">
        <v>69</v>
      </c>
      <c r="AY234" s="146" t="s">
        <v>129</v>
      </c>
    </row>
    <row r="235" spans="1:65" s="13" customFormat="1">
      <c r="B235" s="152"/>
      <c r="D235" s="141" t="s">
        <v>138</v>
      </c>
      <c r="E235" s="153" t="s">
        <v>3</v>
      </c>
      <c r="F235" s="154" t="s">
        <v>140</v>
      </c>
      <c r="H235" s="155">
        <v>9.9</v>
      </c>
      <c r="L235" s="152"/>
      <c r="M235" s="165"/>
      <c r="N235" s="166"/>
      <c r="O235" s="166"/>
      <c r="P235" s="166"/>
      <c r="Q235" s="166"/>
      <c r="R235" s="166"/>
      <c r="S235" s="166"/>
      <c r="T235" s="167"/>
      <c r="AT235" s="153" t="s">
        <v>138</v>
      </c>
      <c r="AU235" s="153" t="s">
        <v>77</v>
      </c>
      <c r="AV235" s="13" t="s">
        <v>135</v>
      </c>
      <c r="AW235" s="13" t="s">
        <v>31</v>
      </c>
      <c r="AX235" s="13" t="s">
        <v>77</v>
      </c>
      <c r="AY235" s="153" t="s">
        <v>129</v>
      </c>
    </row>
    <row r="236" spans="1:65" s="2" customFormat="1" ht="6.95" customHeight="1">
      <c r="A236" s="29"/>
      <c r="B236" s="40"/>
      <c r="C236" s="41"/>
      <c r="D236" s="41"/>
      <c r="E236" s="41"/>
      <c r="F236" s="41"/>
      <c r="G236" s="41"/>
      <c r="H236" s="41"/>
      <c r="I236" s="41"/>
      <c r="J236" s="41"/>
      <c r="K236" s="41"/>
      <c r="L236" s="30"/>
      <c r="M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</row>
  </sheetData>
  <autoFilter ref="C86:K235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51"/>
  <sheetViews>
    <sheetView showGridLines="0" topLeftCell="A22" workbookViewId="0">
      <selection activeCell="I247" sqref="I2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55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89" t="str">
        <f>'Rekapitulace stavby'!K6</f>
        <v>Rekonstrukce železniční zastávky Skrbeň</v>
      </c>
      <c r="F7" s="290"/>
      <c r="G7" s="290"/>
      <c r="H7" s="290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9" t="s">
        <v>608</v>
      </c>
      <c r="F9" s="288"/>
      <c r="G9" s="288"/>
      <c r="H9" s="288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ROUND(J86,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ROUND((SUM(BE86:BE350)),  2)</f>
        <v>0</v>
      </c>
      <c r="G33" s="29"/>
      <c r="H33" s="29"/>
      <c r="I33" s="94">
        <v>0.21</v>
      </c>
      <c r="J33" s="93">
        <f>ROUND(((SUM(BE86:BE350))*I33),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ROUND((SUM(BF86:BF350)),  2)</f>
        <v>0</v>
      </c>
      <c r="G34" s="29"/>
      <c r="H34" s="29"/>
      <c r="I34" s="94">
        <v>0.15</v>
      </c>
      <c r="J34" s="93">
        <f>ROUND(((SUM(BF86:BF350))*I34),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ROUND((SUM(BG86:BG350)),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ROUND((SUM(BH86:BH350)),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ROUND((SUM(BI86:BI350)),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9" t="str">
        <f>E7</f>
        <v>Rekonstrukce železniční zastávky Skrbeň</v>
      </c>
      <c r="F48" s="290"/>
      <c r="G48" s="290"/>
      <c r="H48" s="290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79" t="str">
        <f>E9</f>
        <v>SO 05 - Úprava komunikace</v>
      </c>
      <c r="F50" s="288"/>
      <c r="G50" s="288"/>
      <c r="H50" s="288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J86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J87</f>
        <v>0</v>
      </c>
      <c r="L60" s="104"/>
    </row>
    <row r="61" spans="1:47" s="9" customFormat="1" ht="24.95" customHeight="1">
      <c r="B61" s="104"/>
      <c r="D61" s="105" t="s">
        <v>332</v>
      </c>
      <c r="E61" s="106"/>
      <c r="F61" s="106"/>
      <c r="G61" s="106"/>
      <c r="H61" s="106"/>
      <c r="I61" s="106"/>
      <c r="J61" s="107">
        <f>J174</f>
        <v>0</v>
      </c>
      <c r="L61" s="104"/>
    </row>
    <row r="62" spans="1:47" s="9" customFormat="1" ht="24.95" customHeight="1">
      <c r="B62" s="104"/>
      <c r="D62" s="105" t="s">
        <v>296</v>
      </c>
      <c r="E62" s="106"/>
      <c r="F62" s="106"/>
      <c r="G62" s="106"/>
      <c r="H62" s="106"/>
      <c r="I62" s="106"/>
      <c r="J62" s="107">
        <f>J179</f>
        <v>0</v>
      </c>
      <c r="L62" s="104"/>
    </row>
    <row r="63" spans="1:47" s="9" customFormat="1" ht="24.95" customHeight="1">
      <c r="B63" s="104"/>
      <c r="D63" s="105" t="s">
        <v>609</v>
      </c>
      <c r="E63" s="106"/>
      <c r="F63" s="106"/>
      <c r="G63" s="106"/>
      <c r="H63" s="106"/>
      <c r="I63" s="106"/>
      <c r="J63" s="107">
        <f>J247</f>
        <v>0</v>
      </c>
      <c r="L63" s="104"/>
    </row>
    <row r="64" spans="1:47" s="9" customFormat="1" ht="24.95" customHeight="1">
      <c r="B64" s="104"/>
      <c r="D64" s="105" t="s">
        <v>297</v>
      </c>
      <c r="E64" s="106"/>
      <c r="F64" s="106"/>
      <c r="G64" s="106"/>
      <c r="H64" s="106"/>
      <c r="I64" s="106"/>
      <c r="J64" s="107">
        <f>J257</f>
        <v>0</v>
      </c>
      <c r="L64" s="104"/>
    </row>
    <row r="65" spans="1:31" s="9" customFormat="1" ht="24.95" customHeight="1">
      <c r="B65" s="104"/>
      <c r="D65" s="105" t="s">
        <v>610</v>
      </c>
      <c r="E65" s="106"/>
      <c r="F65" s="106"/>
      <c r="G65" s="106"/>
      <c r="H65" s="106"/>
      <c r="I65" s="106"/>
      <c r="J65" s="107">
        <f>J321</f>
        <v>0</v>
      </c>
      <c r="L65" s="104"/>
    </row>
    <row r="66" spans="1:31" s="9" customFormat="1" ht="24.95" customHeight="1">
      <c r="B66" s="104"/>
      <c r="D66" s="105" t="s">
        <v>114</v>
      </c>
      <c r="E66" s="106"/>
      <c r="F66" s="106"/>
      <c r="G66" s="106"/>
      <c r="H66" s="106"/>
      <c r="I66" s="106"/>
      <c r="J66" s="107">
        <f>J330</f>
        <v>0</v>
      </c>
      <c r="L66" s="104"/>
    </row>
    <row r="67" spans="1:31" s="2" customFormat="1" ht="21.75" customHeight="1">
      <c r="A67" s="29"/>
      <c r="B67" s="30"/>
      <c r="C67" s="29"/>
      <c r="D67" s="29"/>
      <c r="E67" s="29"/>
      <c r="F67" s="29"/>
      <c r="G67" s="29"/>
      <c r="H67" s="29"/>
      <c r="I67" s="29"/>
      <c r="J67" s="29"/>
      <c r="K67" s="29"/>
      <c r="L67" s="88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6.95" customHeight="1">
      <c r="A68" s="2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72" spans="1:31" s="2" customFormat="1" ht="6.95" customHeight="1">
      <c r="A72" s="29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24.95" customHeight="1">
      <c r="A73" s="29"/>
      <c r="B73" s="30"/>
      <c r="C73" s="21" t="s">
        <v>115</v>
      </c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15</v>
      </c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89" t="str">
        <f>E7</f>
        <v>Rekonstrukce železniční zastávky Skrbeň</v>
      </c>
      <c r="F76" s="290"/>
      <c r="G76" s="290"/>
      <c r="H76" s="290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>
      <c r="A77" s="29"/>
      <c r="B77" s="30"/>
      <c r="C77" s="26" t="s">
        <v>105</v>
      </c>
      <c r="D77" s="29"/>
      <c r="E77" s="29"/>
      <c r="F77" s="29"/>
      <c r="G77" s="29"/>
      <c r="H77" s="29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6.5" customHeight="1">
      <c r="A78" s="29"/>
      <c r="B78" s="30"/>
      <c r="C78" s="29"/>
      <c r="D78" s="29"/>
      <c r="E78" s="279" t="str">
        <f>E9</f>
        <v>SO 05 - Úprava komunikace</v>
      </c>
      <c r="F78" s="288"/>
      <c r="G78" s="288"/>
      <c r="H78" s="288"/>
      <c r="I78" s="29"/>
      <c r="J78" s="29"/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2" customHeight="1">
      <c r="A80" s="29"/>
      <c r="B80" s="30"/>
      <c r="C80" s="26" t="s">
        <v>19</v>
      </c>
      <c r="D80" s="29"/>
      <c r="E80" s="29"/>
      <c r="F80" s="24" t="str">
        <f>F12</f>
        <v xml:space="preserve"> </v>
      </c>
      <c r="G80" s="29"/>
      <c r="H80" s="29"/>
      <c r="I80" s="26" t="s">
        <v>21</v>
      </c>
      <c r="J80" s="48" t="str">
        <f>IF(J12="","",J12)</f>
        <v>7. 9. 2023</v>
      </c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6.95" customHeight="1">
      <c r="A81" s="29"/>
      <c r="B81" s="30"/>
      <c r="C81" s="29"/>
      <c r="D81" s="29"/>
      <c r="E81" s="29"/>
      <c r="F81" s="29"/>
      <c r="G81" s="29"/>
      <c r="H81" s="29"/>
      <c r="I81" s="29"/>
      <c r="J81" s="29"/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5.2" customHeight="1">
      <c r="A82" s="29"/>
      <c r="B82" s="30"/>
      <c r="C82" s="26" t="s">
        <v>23</v>
      </c>
      <c r="D82" s="29"/>
      <c r="E82" s="29"/>
      <c r="F82" s="24" t="str">
        <f>E15</f>
        <v>Správa železnic, státní organizace</v>
      </c>
      <c r="G82" s="29"/>
      <c r="H82" s="29"/>
      <c r="I82" s="26" t="s">
        <v>29</v>
      </c>
      <c r="J82" s="27" t="str">
        <f>E21</f>
        <v>DRAWINGS s.r.o.</v>
      </c>
      <c r="K82" s="29"/>
      <c r="L82" s="8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>
      <c r="A83" s="29"/>
      <c r="B83" s="30"/>
      <c r="C83" s="26" t="s">
        <v>27</v>
      </c>
      <c r="D83" s="29"/>
      <c r="E83" s="29"/>
      <c r="F83" s="24" t="str">
        <f>IF(E18="","",E18)</f>
        <v xml:space="preserve"> </v>
      </c>
      <c r="G83" s="29"/>
      <c r="H83" s="29"/>
      <c r="I83" s="26" t="s">
        <v>32</v>
      </c>
      <c r="J83" s="27" t="str">
        <f>E24</f>
        <v xml:space="preserve"> </v>
      </c>
      <c r="K83" s="29"/>
      <c r="L83" s="8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0.35" customHeight="1">
      <c r="A84" s="29"/>
      <c r="B84" s="30"/>
      <c r="C84" s="29"/>
      <c r="D84" s="29"/>
      <c r="E84" s="29"/>
      <c r="F84" s="29"/>
      <c r="G84" s="29"/>
      <c r="H84" s="29"/>
      <c r="I84" s="29"/>
      <c r="J84" s="29"/>
      <c r="K84" s="29"/>
      <c r="L84" s="8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10" customFormat="1" ht="29.25" customHeight="1">
      <c r="A85" s="108"/>
      <c r="B85" s="109"/>
      <c r="C85" s="110" t="s">
        <v>116</v>
      </c>
      <c r="D85" s="111" t="s">
        <v>54</v>
      </c>
      <c r="E85" s="111" t="s">
        <v>50</v>
      </c>
      <c r="F85" s="111" t="s">
        <v>51</v>
      </c>
      <c r="G85" s="111" t="s">
        <v>117</v>
      </c>
      <c r="H85" s="111" t="s">
        <v>118</v>
      </c>
      <c r="I85" s="111" t="s">
        <v>119</v>
      </c>
      <c r="J85" s="111" t="s">
        <v>109</v>
      </c>
      <c r="K85" s="112" t="s">
        <v>120</v>
      </c>
      <c r="L85" s="113"/>
      <c r="M85" s="55" t="s">
        <v>3</v>
      </c>
      <c r="N85" s="56" t="s">
        <v>39</v>
      </c>
      <c r="O85" s="56" t="s">
        <v>121</v>
      </c>
      <c r="P85" s="56" t="s">
        <v>122</v>
      </c>
      <c r="Q85" s="56" t="s">
        <v>123</v>
      </c>
      <c r="R85" s="56" t="s">
        <v>124</v>
      </c>
      <c r="S85" s="56" t="s">
        <v>125</v>
      </c>
      <c r="T85" s="57" t="s">
        <v>126</v>
      </c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</row>
    <row r="86" spans="1:65" s="2" customFormat="1" ht="22.9" customHeight="1">
      <c r="A86" s="29"/>
      <c r="B86" s="30"/>
      <c r="C86" s="62" t="s">
        <v>127</v>
      </c>
      <c r="D86" s="29"/>
      <c r="E86" s="29"/>
      <c r="F86" s="29"/>
      <c r="G86" s="29"/>
      <c r="H86" s="29"/>
      <c r="I86" s="29"/>
      <c r="J86" s="114">
        <f>BK86</f>
        <v>0</v>
      </c>
      <c r="K86" s="29"/>
      <c r="L86" s="30"/>
      <c r="M86" s="58"/>
      <c r="N86" s="49"/>
      <c r="O86" s="59"/>
      <c r="P86" s="115">
        <f>P87+P174+P179+P247+P257+P321+P330</f>
        <v>0</v>
      </c>
      <c r="Q86" s="59"/>
      <c r="R86" s="115">
        <f>R87+R174+R179+R247+R257+R321+R330</f>
        <v>0</v>
      </c>
      <c r="S86" s="59"/>
      <c r="T86" s="116">
        <f>T87+T174+T179+T247+T257+T321+T330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7" t="s">
        <v>68</v>
      </c>
      <c r="AU86" s="17" t="s">
        <v>110</v>
      </c>
      <c r="BK86" s="117">
        <f>BK87+BK174+BK179+BK247+BK257+BK321+BK330</f>
        <v>0</v>
      </c>
    </row>
    <row r="87" spans="1:65" s="11" customFormat="1" ht="25.9" customHeight="1">
      <c r="B87" s="118"/>
      <c r="D87" s="119" t="s">
        <v>68</v>
      </c>
      <c r="E87" s="120" t="s">
        <v>77</v>
      </c>
      <c r="F87" s="120" t="s">
        <v>128</v>
      </c>
      <c r="J87" s="121">
        <f>BK87</f>
        <v>0</v>
      </c>
      <c r="L87" s="118"/>
      <c r="M87" s="122"/>
      <c r="N87" s="123"/>
      <c r="O87" s="123"/>
      <c r="P87" s="124">
        <f>SUM(P88:P173)</f>
        <v>0</v>
      </c>
      <c r="Q87" s="123"/>
      <c r="R87" s="124">
        <f>SUM(R88:R173)</f>
        <v>0</v>
      </c>
      <c r="S87" s="123"/>
      <c r="T87" s="125">
        <f>SUM(T88:T173)</f>
        <v>0</v>
      </c>
      <c r="AR87" s="119" t="s">
        <v>77</v>
      </c>
      <c r="AT87" s="126" t="s">
        <v>68</v>
      </c>
      <c r="AU87" s="126" t="s">
        <v>69</v>
      </c>
      <c r="AY87" s="119" t="s">
        <v>129</v>
      </c>
      <c r="BK87" s="127">
        <f>SUM(BK88:BK173)</f>
        <v>0</v>
      </c>
    </row>
    <row r="88" spans="1:65" s="2" customFormat="1" ht="16.5" customHeight="1">
      <c r="A88" s="29"/>
      <c r="B88" s="128"/>
      <c r="C88" s="129" t="s">
        <v>77</v>
      </c>
      <c r="D88" s="129" t="s">
        <v>130</v>
      </c>
      <c r="E88" s="130" t="s">
        <v>611</v>
      </c>
      <c r="F88" s="131" t="s">
        <v>612</v>
      </c>
      <c r="G88" s="132" t="s">
        <v>220</v>
      </c>
      <c r="H88" s="133">
        <v>7</v>
      </c>
      <c r="I88" s="134">
        <v>0</v>
      </c>
      <c r="J88" s="134">
        <f>ROUND(I88*H88,2)</f>
        <v>0</v>
      </c>
      <c r="K88" s="131" t="s">
        <v>134</v>
      </c>
      <c r="L88" s="30"/>
      <c r="M88" s="135" t="s">
        <v>3</v>
      </c>
      <c r="N88" s="136" t="s">
        <v>42</v>
      </c>
      <c r="O88" s="137">
        <v>0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39" t="s">
        <v>135</v>
      </c>
      <c r="AT88" s="139" t="s">
        <v>130</v>
      </c>
      <c r="AU88" s="139" t="s">
        <v>77</v>
      </c>
      <c r="AY88" s="17" t="s">
        <v>129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135</v>
      </c>
      <c r="BK88" s="140">
        <f>ROUND(I88*H88,2)</f>
        <v>0</v>
      </c>
      <c r="BL88" s="17" t="s">
        <v>135</v>
      </c>
      <c r="BM88" s="139" t="s">
        <v>79</v>
      </c>
    </row>
    <row r="89" spans="1:65" s="2" customFormat="1" ht="19.5">
      <c r="A89" s="29"/>
      <c r="B89" s="30"/>
      <c r="C89" s="29"/>
      <c r="D89" s="141" t="s">
        <v>136</v>
      </c>
      <c r="E89" s="29"/>
      <c r="F89" s="142" t="s">
        <v>613</v>
      </c>
      <c r="G89" s="29"/>
      <c r="H89" s="29"/>
      <c r="I89" s="29"/>
      <c r="J89" s="29"/>
      <c r="K89" s="29"/>
      <c r="L89" s="30"/>
      <c r="M89" s="143"/>
      <c r="N89" s="144"/>
      <c r="O89" s="51"/>
      <c r="P89" s="51"/>
      <c r="Q89" s="51"/>
      <c r="R89" s="51"/>
      <c r="S89" s="51"/>
      <c r="T89" s="52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136</v>
      </c>
      <c r="AU89" s="17" t="s">
        <v>77</v>
      </c>
    </row>
    <row r="90" spans="1:65" s="12" customFormat="1">
      <c r="B90" s="145"/>
      <c r="D90" s="141" t="s">
        <v>138</v>
      </c>
      <c r="E90" s="146" t="s">
        <v>3</v>
      </c>
      <c r="F90" s="147" t="s">
        <v>614</v>
      </c>
      <c r="H90" s="148">
        <v>7</v>
      </c>
      <c r="L90" s="145"/>
      <c r="M90" s="149"/>
      <c r="N90" s="150"/>
      <c r="O90" s="150"/>
      <c r="P90" s="150"/>
      <c r="Q90" s="150"/>
      <c r="R90" s="150"/>
      <c r="S90" s="150"/>
      <c r="T90" s="151"/>
      <c r="AT90" s="146" t="s">
        <v>138</v>
      </c>
      <c r="AU90" s="146" t="s">
        <v>77</v>
      </c>
      <c r="AV90" s="12" t="s">
        <v>79</v>
      </c>
      <c r="AW90" s="12" t="s">
        <v>31</v>
      </c>
      <c r="AX90" s="12" t="s">
        <v>69</v>
      </c>
      <c r="AY90" s="146" t="s">
        <v>129</v>
      </c>
    </row>
    <row r="91" spans="1:65" s="13" customFormat="1">
      <c r="B91" s="152"/>
      <c r="D91" s="141" t="s">
        <v>138</v>
      </c>
      <c r="E91" s="153" t="s">
        <v>3</v>
      </c>
      <c r="F91" s="154" t="s">
        <v>140</v>
      </c>
      <c r="H91" s="155">
        <v>7</v>
      </c>
      <c r="L91" s="152"/>
      <c r="M91" s="156"/>
      <c r="N91" s="157"/>
      <c r="O91" s="157"/>
      <c r="P91" s="157"/>
      <c r="Q91" s="157"/>
      <c r="R91" s="157"/>
      <c r="S91" s="157"/>
      <c r="T91" s="158"/>
      <c r="AT91" s="153" t="s">
        <v>138</v>
      </c>
      <c r="AU91" s="153" t="s">
        <v>77</v>
      </c>
      <c r="AV91" s="13" t="s">
        <v>135</v>
      </c>
      <c r="AW91" s="13" t="s">
        <v>31</v>
      </c>
      <c r="AX91" s="13" t="s">
        <v>77</v>
      </c>
      <c r="AY91" s="153" t="s">
        <v>129</v>
      </c>
    </row>
    <row r="92" spans="1:65" s="2" customFormat="1" ht="16.5" customHeight="1">
      <c r="A92" s="29"/>
      <c r="B92" s="128"/>
      <c r="C92" s="129" t="s">
        <v>79</v>
      </c>
      <c r="D92" s="129" t="s">
        <v>130</v>
      </c>
      <c r="E92" s="130" t="s">
        <v>615</v>
      </c>
      <c r="F92" s="131" t="s">
        <v>616</v>
      </c>
      <c r="G92" s="132" t="s">
        <v>220</v>
      </c>
      <c r="H92" s="133">
        <v>983</v>
      </c>
      <c r="I92" s="134">
        <v>0</v>
      </c>
      <c r="J92" s="134">
        <f>ROUND(I92*H92,2)</f>
        <v>0</v>
      </c>
      <c r="K92" s="131" t="s">
        <v>134</v>
      </c>
      <c r="L92" s="30"/>
      <c r="M92" s="135" t="s">
        <v>3</v>
      </c>
      <c r="N92" s="136" t="s">
        <v>42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39" t="s">
        <v>135</v>
      </c>
      <c r="AT92" s="139" t="s">
        <v>130</v>
      </c>
      <c r="AU92" s="139" t="s">
        <v>77</v>
      </c>
      <c r="AY92" s="17" t="s">
        <v>129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135</v>
      </c>
      <c r="BK92" s="140">
        <f>ROUND(I92*H92,2)</f>
        <v>0</v>
      </c>
      <c r="BL92" s="17" t="s">
        <v>135</v>
      </c>
      <c r="BM92" s="139" t="s">
        <v>135</v>
      </c>
    </row>
    <row r="93" spans="1:65" s="2" customFormat="1" ht="19.5">
      <c r="A93" s="29"/>
      <c r="B93" s="30"/>
      <c r="C93" s="29"/>
      <c r="D93" s="141" t="s">
        <v>136</v>
      </c>
      <c r="E93" s="29"/>
      <c r="F93" s="142" t="s">
        <v>617</v>
      </c>
      <c r="G93" s="29"/>
      <c r="H93" s="29"/>
      <c r="I93" s="29"/>
      <c r="J93" s="29"/>
      <c r="K93" s="29"/>
      <c r="L93" s="30"/>
      <c r="M93" s="143"/>
      <c r="N93" s="144"/>
      <c r="O93" s="51"/>
      <c r="P93" s="51"/>
      <c r="Q93" s="51"/>
      <c r="R93" s="51"/>
      <c r="S93" s="51"/>
      <c r="T93" s="52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136</v>
      </c>
      <c r="AU93" s="17" t="s">
        <v>77</v>
      </c>
    </row>
    <row r="94" spans="1:65" s="12" customFormat="1">
      <c r="B94" s="145"/>
      <c r="D94" s="141" t="s">
        <v>138</v>
      </c>
      <c r="E94" s="146" t="s">
        <v>3</v>
      </c>
      <c r="F94" s="147" t="s">
        <v>618</v>
      </c>
      <c r="H94" s="148">
        <v>983</v>
      </c>
      <c r="L94" s="145"/>
      <c r="M94" s="149"/>
      <c r="N94" s="150"/>
      <c r="O94" s="150"/>
      <c r="P94" s="150"/>
      <c r="Q94" s="150"/>
      <c r="R94" s="150"/>
      <c r="S94" s="150"/>
      <c r="T94" s="151"/>
      <c r="AT94" s="146" t="s">
        <v>138</v>
      </c>
      <c r="AU94" s="146" t="s">
        <v>77</v>
      </c>
      <c r="AV94" s="12" t="s">
        <v>79</v>
      </c>
      <c r="AW94" s="12" t="s">
        <v>31</v>
      </c>
      <c r="AX94" s="12" t="s">
        <v>69</v>
      </c>
      <c r="AY94" s="146" t="s">
        <v>129</v>
      </c>
    </row>
    <row r="95" spans="1:65" s="13" customFormat="1">
      <c r="B95" s="152"/>
      <c r="D95" s="141" t="s">
        <v>138</v>
      </c>
      <c r="E95" s="153" t="s">
        <v>3</v>
      </c>
      <c r="F95" s="154" t="s">
        <v>140</v>
      </c>
      <c r="H95" s="155">
        <v>983</v>
      </c>
      <c r="L95" s="152"/>
      <c r="M95" s="156"/>
      <c r="N95" s="157"/>
      <c r="O95" s="157"/>
      <c r="P95" s="157"/>
      <c r="Q95" s="157"/>
      <c r="R95" s="157"/>
      <c r="S95" s="157"/>
      <c r="T95" s="158"/>
      <c r="AT95" s="153" t="s">
        <v>138</v>
      </c>
      <c r="AU95" s="153" t="s">
        <v>77</v>
      </c>
      <c r="AV95" s="13" t="s">
        <v>135</v>
      </c>
      <c r="AW95" s="13" t="s">
        <v>31</v>
      </c>
      <c r="AX95" s="13" t="s">
        <v>77</v>
      </c>
      <c r="AY95" s="153" t="s">
        <v>129</v>
      </c>
    </row>
    <row r="96" spans="1:65" s="2" customFormat="1" ht="16.5" customHeight="1">
      <c r="A96" s="29"/>
      <c r="B96" s="128"/>
      <c r="C96" s="129" t="s">
        <v>147</v>
      </c>
      <c r="D96" s="129" t="s">
        <v>130</v>
      </c>
      <c r="E96" s="130" t="s">
        <v>619</v>
      </c>
      <c r="F96" s="131" t="s">
        <v>620</v>
      </c>
      <c r="G96" s="132" t="s">
        <v>174</v>
      </c>
      <c r="H96" s="133">
        <v>2</v>
      </c>
      <c r="I96" s="134">
        <v>0</v>
      </c>
      <c r="J96" s="134">
        <f>ROUND(I96*H96,2)</f>
        <v>0</v>
      </c>
      <c r="K96" s="131" t="s">
        <v>134</v>
      </c>
      <c r="L96" s="30"/>
      <c r="M96" s="135" t="s">
        <v>3</v>
      </c>
      <c r="N96" s="136" t="s">
        <v>42</v>
      </c>
      <c r="O96" s="137">
        <v>0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39" t="s">
        <v>135</v>
      </c>
      <c r="AT96" s="139" t="s">
        <v>130</v>
      </c>
      <c r="AU96" s="139" t="s">
        <v>77</v>
      </c>
      <c r="AY96" s="17" t="s">
        <v>129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7" t="s">
        <v>135</v>
      </c>
      <c r="BK96" s="140">
        <f>ROUND(I96*H96,2)</f>
        <v>0</v>
      </c>
      <c r="BL96" s="17" t="s">
        <v>135</v>
      </c>
      <c r="BM96" s="139" t="s">
        <v>150</v>
      </c>
    </row>
    <row r="97" spans="1:65" s="2" customFormat="1" ht="58.5">
      <c r="A97" s="29"/>
      <c r="B97" s="30"/>
      <c r="C97" s="29"/>
      <c r="D97" s="141" t="s">
        <v>136</v>
      </c>
      <c r="E97" s="29"/>
      <c r="F97" s="142" t="s">
        <v>621</v>
      </c>
      <c r="G97" s="29"/>
      <c r="H97" s="29"/>
      <c r="I97" s="29"/>
      <c r="J97" s="29"/>
      <c r="K97" s="29"/>
      <c r="L97" s="30"/>
      <c r="M97" s="143"/>
      <c r="N97" s="144"/>
      <c r="O97" s="51"/>
      <c r="P97" s="51"/>
      <c r="Q97" s="51"/>
      <c r="R97" s="51"/>
      <c r="S97" s="51"/>
      <c r="T97" s="52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7" t="s">
        <v>136</v>
      </c>
      <c r="AU97" s="17" t="s">
        <v>77</v>
      </c>
    </row>
    <row r="98" spans="1:65" s="2" customFormat="1" ht="16.5" customHeight="1">
      <c r="A98" s="29"/>
      <c r="B98" s="128"/>
      <c r="C98" s="129" t="s">
        <v>135</v>
      </c>
      <c r="D98" s="129" t="s">
        <v>130</v>
      </c>
      <c r="E98" s="130" t="s">
        <v>622</v>
      </c>
      <c r="F98" s="131" t="s">
        <v>623</v>
      </c>
      <c r="G98" s="132" t="s">
        <v>174</v>
      </c>
      <c r="H98" s="133">
        <v>2</v>
      </c>
      <c r="I98" s="134">
        <v>0</v>
      </c>
      <c r="J98" s="134">
        <f>ROUND(I98*H98,2)</f>
        <v>0</v>
      </c>
      <c r="K98" s="131" t="s">
        <v>134</v>
      </c>
      <c r="L98" s="30"/>
      <c r="M98" s="135" t="s">
        <v>3</v>
      </c>
      <c r="N98" s="136" t="s">
        <v>42</v>
      </c>
      <c r="O98" s="137">
        <v>0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39" t="s">
        <v>135</v>
      </c>
      <c r="AT98" s="139" t="s">
        <v>130</v>
      </c>
      <c r="AU98" s="139" t="s">
        <v>77</v>
      </c>
      <c r="AY98" s="17" t="s">
        <v>129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7" t="s">
        <v>135</v>
      </c>
      <c r="BK98" s="140">
        <f>ROUND(I98*H98,2)</f>
        <v>0</v>
      </c>
      <c r="BL98" s="17" t="s">
        <v>135</v>
      </c>
      <c r="BM98" s="139" t="s">
        <v>155</v>
      </c>
    </row>
    <row r="99" spans="1:65" s="2" customFormat="1" ht="58.5">
      <c r="A99" s="29"/>
      <c r="B99" s="30"/>
      <c r="C99" s="29"/>
      <c r="D99" s="141" t="s">
        <v>136</v>
      </c>
      <c r="E99" s="29"/>
      <c r="F99" s="142" t="s">
        <v>621</v>
      </c>
      <c r="G99" s="29"/>
      <c r="H99" s="29"/>
      <c r="I99" s="29"/>
      <c r="J99" s="29"/>
      <c r="K99" s="29"/>
      <c r="L99" s="30"/>
      <c r="M99" s="143"/>
      <c r="N99" s="144"/>
      <c r="O99" s="51"/>
      <c r="P99" s="51"/>
      <c r="Q99" s="51"/>
      <c r="R99" s="51"/>
      <c r="S99" s="51"/>
      <c r="T99" s="52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136</v>
      </c>
      <c r="AU99" s="17" t="s">
        <v>77</v>
      </c>
    </row>
    <row r="100" spans="1:65" s="2" customFormat="1" ht="16.5" customHeight="1">
      <c r="A100" s="29"/>
      <c r="B100" s="128"/>
      <c r="C100" s="129" t="s">
        <v>141</v>
      </c>
      <c r="D100" s="129" t="s">
        <v>130</v>
      </c>
      <c r="E100" s="130" t="s">
        <v>624</v>
      </c>
      <c r="F100" s="131" t="s">
        <v>625</v>
      </c>
      <c r="G100" s="132" t="s">
        <v>174</v>
      </c>
      <c r="H100" s="133">
        <v>1</v>
      </c>
      <c r="I100" s="134">
        <v>0</v>
      </c>
      <c r="J100" s="134">
        <f>ROUND(I100*H100,2)</f>
        <v>0</v>
      </c>
      <c r="K100" s="131" t="s">
        <v>134</v>
      </c>
      <c r="L100" s="30"/>
      <c r="M100" s="135" t="s">
        <v>3</v>
      </c>
      <c r="N100" s="136" t="s">
        <v>42</v>
      </c>
      <c r="O100" s="137">
        <v>0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39" t="s">
        <v>135</v>
      </c>
      <c r="AT100" s="139" t="s">
        <v>130</v>
      </c>
      <c r="AU100" s="139" t="s">
        <v>77</v>
      </c>
      <c r="AY100" s="17" t="s">
        <v>129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135</v>
      </c>
      <c r="BK100" s="140">
        <f>ROUND(I100*H100,2)</f>
        <v>0</v>
      </c>
      <c r="BL100" s="17" t="s">
        <v>135</v>
      </c>
      <c r="BM100" s="139" t="s">
        <v>159</v>
      </c>
    </row>
    <row r="101" spans="1:65" s="2" customFormat="1" ht="39">
      <c r="A101" s="29"/>
      <c r="B101" s="30"/>
      <c r="C101" s="29"/>
      <c r="D101" s="141" t="s">
        <v>136</v>
      </c>
      <c r="E101" s="29"/>
      <c r="F101" s="142" t="s">
        <v>626</v>
      </c>
      <c r="G101" s="29"/>
      <c r="H101" s="29"/>
      <c r="I101" s="29"/>
      <c r="J101" s="29"/>
      <c r="K101" s="29"/>
      <c r="L101" s="30"/>
      <c r="M101" s="143"/>
      <c r="N101" s="144"/>
      <c r="O101" s="51"/>
      <c r="P101" s="51"/>
      <c r="Q101" s="51"/>
      <c r="R101" s="51"/>
      <c r="S101" s="51"/>
      <c r="T101" s="52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7" t="s">
        <v>136</v>
      </c>
      <c r="AU101" s="17" t="s">
        <v>77</v>
      </c>
    </row>
    <row r="102" spans="1:65" s="2" customFormat="1" ht="16.5" customHeight="1">
      <c r="A102" s="29"/>
      <c r="B102" s="128"/>
      <c r="C102" s="129" t="s">
        <v>150</v>
      </c>
      <c r="D102" s="129" t="s">
        <v>130</v>
      </c>
      <c r="E102" s="130" t="s">
        <v>627</v>
      </c>
      <c r="F102" s="131" t="s">
        <v>628</v>
      </c>
      <c r="G102" s="132" t="s">
        <v>133</v>
      </c>
      <c r="H102" s="133">
        <v>386.89</v>
      </c>
      <c r="I102" s="134">
        <v>0</v>
      </c>
      <c r="J102" s="134">
        <f>ROUND(I102*H102,2)</f>
        <v>0</v>
      </c>
      <c r="K102" s="131" t="s">
        <v>134</v>
      </c>
      <c r="L102" s="30"/>
      <c r="M102" s="135" t="s">
        <v>3</v>
      </c>
      <c r="N102" s="136" t="s">
        <v>42</v>
      </c>
      <c r="O102" s="137">
        <v>0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39" t="s">
        <v>135</v>
      </c>
      <c r="AT102" s="139" t="s">
        <v>130</v>
      </c>
      <c r="AU102" s="139" t="s">
        <v>77</v>
      </c>
      <c r="AY102" s="17" t="s">
        <v>129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135</v>
      </c>
      <c r="BK102" s="140">
        <f>ROUND(I102*H102,2)</f>
        <v>0</v>
      </c>
      <c r="BL102" s="17" t="s">
        <v>135</v>
      </c>
      <c r="BM102" s="139" t="s">
        <v>163</v>
      </c>
    </row>
    <row r="103" spans="1:65" s="2" customFormat="1" ht="39">
      <c r="A103" s="29"/>
      <c r="B103" s="30"/>
      <c r="C103" s="29"/>
      <c r="D103" s="141" t="s">
        <v>136</v>
      </c>
      <c r="E103" s="29"/>
      <c r="F103" s="142" t="s">
        <v>431</v>
      </c>
      <c r="G103" s="29"/>
      <c r="H103" s="29"/>
      <c r="I103" s="29"/>
      <c r="J103" s="29"/>
      <c r="K103" s="29"/>
      <c r="L103" s="30"/>
      <c r="M103" s="143"/>
      <c r="N103" s="144"/>
      <c r="O103" s="51"/>
      <c r="P103" s="51"/>
      <c r="Q103" s="51"/>
      <c r="R103" s="51"/>
      <c r="S103" s="51"/>
      <c r="T103" s="52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7" t="s">
        <v>136</v>
      </c>
      <c r="AU103" s="17" t="s">
        <v>77</v>
      </c>
    </row>
    <row r="104" spans="1:65" s="12" customFormat="1">
      <c r="B104" s="145"/>
      <c r="D104" s="141" t="s">
        <v>138</v>
      </c>
      <c r="E104" s="146" t="s">
        <v>3</v>
      </c>
      <c r="F104" s="147" t="s">
        <v>629</v>
      </c>
      <c r="H104" s="148">
        <v>212.4</v>
      </c>
      <c r="L104" s="145"/>
      <c r="M104" s="149"/>
      <c r="N104" s="150"/>
      <c r="O104" s="150"/>
      <c r="P104" s="150"/>
      <c r="Q104" s="150"/>
      <c r="R104" s="150"/>
      <c r="S104" s="150"/>
      <c r="T104" s="151"/>
      <c r="AT104" s="146" t="s">
        <v>138</v>
      </c>
      <c r="AU104" s="146" t="s">
        <v>77</v>
      </c>
      <c r="AV104" s="12" t="s">
        <v>79</v>
      </c>
      <c r="AW104" s="12" t="s">
        <v>31</v>
      </c>
      <c r="AX104" s="12" t="s">
        <v>69</v>
      </c>
      <c r="AY104" s="146" t="s">
        <v>129</v>
      </c>
    </row>
    <row r="105" spans="1:65" s="12" customFormat="1">
      <c r="B105" s="145"/>
      <c r="D105" s="141" t="s">
        <v>138</v>
      </c>
      <c r="E105" s="146" t="s">
        <v>3</v>
      </c>
      <c r="F105" s="147" t="s">
        <v>630</v>
      </c>
      <c r="H105" s="148">
        <v>37.869999999999997</v>
      </c>
      <c r="L105" s="145"/>
      <c r="M105" s="149"/>
      <c r="N105" s="150"/>
      <c r="O105" s="150"/>
      <c r="P105" s="150"/>
      <c r="Q105" s="150"/>
      <c r="R105" s="150"/>
      <c r="S105" s="150"/>
      <c r="T105" s="151"/>
      <c r="AT105" s="146" t="s">
        <v>138</v>
      </c>
      <c r="AU105" s="146" t="s">
        <v>77</v>
      </c>
      <c r="AV105" s="12" t="s">
        <v>79</v>
      </c>
      <c r="AW105" s="12" t="s">
        <v>31</v>
      </c>
      <c r="AX105" s="12" t="s">
        <v>69</v>
      </c>
      <c r="AY105" s="146" t="s">
        <v>129</v>
      </c>
    </row>
    <row r="106" spans="1:65" s="12" customFormat="1">
      <c r="B106" s="145"/>
      <c r="D106" s="141" t="s">
        <v>138</v>
      </c>
      <c r="E106" s="146" t="s">
        <v>3</v>
      </c>
      <c r="F106" s="147" t="s">
        <v>631</v>
      </c>
      <c r="H106" s="148">
        <v>136.62</v>
      </c>
      <c r="L106" s="145"/>
      <c r="M106" s="149"/>
      <c r="N106" s="150"/>
      <c r="O106" s="150"/>
      <c r="P106" s="150"/>
      <c r="Q106" s="150"/>
      <c r="R106" s="150"/>
      <c r="S106" s="150"/>
      <c r="T106" s="151"/>
      <c r="AT106" s="146" t="s">
        <v>138</v>
      </c>
      <c r="AU106" s="146" t="s">
        <v>77</v>
      </c>
      <c r="AV106" s="12" t="s">
        <v>79</v>
      </c>
      <c r="AW106" s="12" t="s">
        <v>31</v>
      </c>
      <c r="AX106" s="12" t="s">
        <v>69</v>
      </c>
      <c r="AY106" s="146" t="s">
        <v>129</v>
      </c>
    </row>
    <row r="107" spans="1:65" s="13" customFormat="1">
      <c r="B107" s="152"/>
      <c r="D107" s="141" t="s">
        <v>138</v>
      </c>
      <c r="E107" s="153" t="s">
        <v>3</v>
      </c>
      <c r="F107" s="154" t="s">
        <v>140</v>
      </c>
      <c r="H107" s="155">
        <v>386.89</v>
      </c>
      <c r="L107" s="152"/>
      <c r="M107" s="156"/>
      <c r="N107" s="157"/>
      <c r="O107" s="157"/>
      <c r="P107" s="157"/>
      <c r="Q107" s="157"/>
      <c r="R107" s="157"/>
      <c r="S107" s="157"/>
      <c r="T107" s="158"/>
      <c r="AT107" s="153" t="s">
        <v>138</v>
      </c>
      <c r="AU107" s="153" t="s">
        <v>77</v>
      </c>
      <c r="AV107" s="13" t="s">
        <v>135</v>
      </c>
      <c r="AW107" s="13" t="s">
        <v>31</v>
      </c>
      <c r="AX107" s="13" t="s">
        <v>77</v>
      </c>
      <c r="AY107" s="153" t="s">
        <v>129</v>
      </c>
    </row>
    <row r="108" spans="1:65" s="2" customFormat="1" ht="16.5" customHeight="1">
      <c r="A108" s="29"/>
      <c r="B108" s="128"/>
      <c r="C108" s="129" t="s">
        <v>166</v>
      </c>
      <c r="D108" s="129" t="s">
        <v>130</v>
      </c>
      <c r="E108" s="130" t="s">
        <v>632</v>
      </c>
      <c r="F108" s="131" t="s">
        <v>633</v>
      </c>
      <c r="G108" s="132" t="s">
        <v>133</v>
      </c>
      <c r="H108" s="133">
        <v>39</v>
      </c>
      <c r="I108" s="134">
        <v>0</v>
      </c>
      <c r="J108" s="134">
        <f>ROUND(I108*H108,2)</f>
        <v>0</v>
      </c>
      <c r="K108" s="131" t="s">
        <v>134</v>
      </c>
      <c r="L108" s="30"/>
      <c r="M108" s="135" t="s">
        <v>3</v>
      </c>
      <c r="N108" s="136" t="s">
        <v>42</v>
      </c>
      <c r="O108" s="137">
        <v>0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39" t="s">
        <v>135</v>
      </c>
      <c r="AT108" s="139" t="s">
        <v>130</v>
      </c>
      <c r="AU108" s="139" t="s">
        <v>77</v>
      </c>
      <c r="AY108" s="17" t="s">
        <v>129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135</v>
      </c>
      <c r="BK108" s="140">
        <f>ROUND(I108*H108,2)</f>
        <v>0</v>
      </c>
      <c r="BL108" s="17" t="s">
        <v>135</v>
      </c>
      <c r="BM108" s="139" t="s">
        <v>169</v>
      </c>
    </row>
    <row r="109" spans="1:65" s="2" customFormat="1" ht="39">
      <c r="A109" s="29"/>
      <c r="B109" s="30"/>
      <c r="C109" s="29"/>
      <c r="D109" s="141" t="s">
        <v>136</v>
      </c>
      <c r="E109" s="29"/>
      <c r="F109" s="142" t="s">
        <v>431</v>
      </c>
      <c r="G109" s="29"/>
      <c r="H109" s="29"/>
      <c r="I109" s="29"/>
      <c r="J109" s="29"/>
      <c r="K109" s="29"/>
      <c r="L109" s="30"/>
      <c r="M109" s="143"/>
      <c r="N109" s="144"/>
      <c r="O109" s="51"/>
      <c r="P109" s="51"/>
      <c r="Q109" s="51"/>
      <c r="R109" s="51"/>
      <c r="S109" s="51"/>
      <c r="T109" s="52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136</v>
      </c>
      <c r="AU109" s="17" t="s">
        <v>77</v>
      </c>
    </row>
    <row r="110" spans="1:65" s="12" customFormat="1">
      <c r="B110" s="145"/>
      <c r="D110" s="141" t="s">
        <v>138</v>
      </c>
      <c r="E110" s="146" t="s">
        <v>3</v>
      </c>
      <c r="F110" s="147" t="s">
        <v>634</v>
      </c>
      <c r="H110" s="148">
        <v>39</v>
      </c>
      <c r="L110" s="145"/>
      <c r="M110" s="149"/>
      <c r="N110" s="150"/>
      <c r="O110" s="150"/>
      <c r="P110" s="150"/>
      <c r="Q110" s="150"/>
      <c r="R110" s="150"/>
      <c r="S110" s="150"/>
      <c r="T110" s="151"/>
      <c r="AT110" s="146" t="s">
        <v>138</v>
      </c>
      <c r="AU110" s="146" t="s">
        <v>77</v>
      </c>
      <c r="AV110" s="12" t="s">
        <v>79</v>
      </c>
      <c r="AW110" s="12" t="s">
        <v>31</v>
      </c>
      <c r="AX110" s="12" t="s">
        <v>69</v>
      </c>
      <c r="AY110" s="146" t="s">
        <v>129</v>
      </c>
    </row>
    <row r="111" spans="1:65" s="13" customFormat="1">
      <c r="B111" s="152"/>
      <c r="D111" s="141" t="s">
        <v>138</v>
      </c>
      <c r="E111" s="153" t="s">
        <v>3</v>
      </c>
      <c r="F111" s="154" t="s">
        <v>140</v>
      </c>
      <c r="H111" s="155">
        <v>39</v>
      </c>
      <c r="L111" s="152"/>
      <c r="M111" s="156"/>
      <c r="N111" s="157"/>
      <c r="O111" s="157"/>
      <c r="P111" s="157"/>
      <c r="Q111" s="157"/>
      <c r="R111" s="157"/>
      <c r="S111" s="157"/>
      <c r="T111" s="158"/>
      <c r="AT111" s="153" t="s">
        <v>138</v>
      </c>
      <c r="AU111" s="153" t="s">
        <v>77</v>
      </c>
      <c r="AV111" s="13" t="s">
        <v>135</v>
      </c>
      <c r="AW111" s="13" t="s">
        <v>31</v>
      </c>
      <c r="AX111" s="13" t="s">
        <v>77</v>
      </c>
      <c r="AY111" s="153" t="s">
        <v>129</v>
      </c>
    </row>
    <row r="112" spans="1:65" s="2" customFormat="1" ht="21.75" customHeight="1">
      <c r="A112" s="29"/>
      <c r="B112" s="128"/>
      <c r="C112" s="129" t="s">
        <v>155</v>
      </c>
      <c r="D112" s="129" t="s">
        <v>130</v>
      </c>
      <c r="E112" s="130" t="s">
        <v>635</v>
      </c>
      <c r="F112" s="131" t="s">
        <v>636</v>
      </c>
      <c r="G112" s="132" t="s">
        <v>133</v>
      </c>
      <c r="H112" s="133">
        <v>90.218999999999994</v>
      </c>
      <c r="I112" s="134">
        <v>0</v>
      </c>
      <c r="J112" s="134">
        <f>ROUND(I112*H112,2)</f>
        <v>0</v>
      </c>
      <c r="K112" s="131" t="s">
        <v>134</v>
      </c>
      <c r="L112" s="30"/>
      <c r="M112" s="135" t="s">
        <v>3</v>
      </c>
      <c r="N112" s="136" t="s">
        <v>42</v>
      </c>
      <c r="O112" s="137">
        <v>0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39" t="s">
        <v>135</v>
      </c>
      <c r="AT112" s="139" t="s">
        <v>130</v>
      </c>
      <c r="AU112" s="139" t="s">
        <v>77</v>
      </c>
      <c r="AY112" s="17" t="s">
        <v>129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135</v>
      </c>
      <c r="BK112" s="140">
        <f>ROUND(I112*H112,2)</f>
        <v>0</v>
      </c>
      <c r="BL112" s="17" t="s">
        <v>135</v>
      </c>
      <c r="BM112" s="139" t="s">
        <v>175</v>
      </c>
    </row>
    <row r="113" spans="1:65" s="2" customFormat="1" ht="39">
      <c r="A113" s="29"/>
      <c r="B113" s="30"/>
      <c r="C113" s="29"/>
      <c r="D113" s="141" t="s">
        <v>136</v>
      </c>
      <c r="E113" s="29"/>
      <c r="F113" s="142" t="s">
        <v>431</v>
      </c>
      <c r="G113" s="29"/>
      <c r="H113" s="29"/>
      <c r="I113" s="29"/>
      <c r="J113" s="29"/>
      <c r="K113" s="29"/>
      <c r="L113" s="30"/>
      <c r="M113" s="143"/>
      <c r="N113" s="144"/>
      <c r="O113" s="51"/>
      <c r="P113" s="51"/>
      <c r="Q113" s="51"/>
      <c r="R113" s="51"/>
      <c r="S113" s="51"/>
      <c r="T113" s="52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136</v>
      </c>
      <c r="AU113" s="17" t="s">
        <v>77</v>
      </c>
    </row>
    <row r="114" spans="1:65" s="12" customFormat="1">
      <c r="B114" s="145"/>
      <c r="D114" s="141" t="s">
        <v>138</v>
      </c>
      <c r="E114" s="146" t="s">
        <v>3</v>
      </c>
      <c r="F114" s="147" t="s">
        <v>637</v>
      </c>
      <c r="H114" s="148">
        <v>33.314999999999998</v>
      </c>
      <c r="L114" s="145"/>
      <c r="M114" s="149"/>
      <c r="N114" s="150"/>
      <c r="O114" s="150"/>
      <c r="P114" s="150"/>
      <c r="Q114" s="150"/>
      <c r="R114" s="150"/>
      <c r="S114" s="150"/>
      <c r="T114" s="151"/>
      <c r="AT114" s="146" t="s">
        <v>138</v>
      </c>
      <c r="AU114" s="146" t="s">
        <v>77</v>
      </c>
      <c r="AV114" s="12" t="s">
        <v>79</v>
      </c>
      <c r="AW114" s="12" t="s">
        <v>31</v>
      </c>
      <c r="AX114" s="12" t="s">
        <v>69</v>
      </c>
      <c r="AY114" s="146" t="s">
        <v>129</v>
      </c>
    </row>
    <row r="115" spans="1:65" s="12" customFormat="1">
      <c r="B115" s="145"/>
      <c r="D115" s="141" t="s">
        <v>138</v>
      </c>
      <c r="E115" s="146" t="s">
        <v>3</v>
      </c>
      <c r="F115" s="147" t="s">
        <v>638</v>
      </c>
      <c r="H115" s="148">
        <v>9.7200000000000006</v>
      </c>
      <c r="L115" s="145"/>
      <c r="M115" s="149"/>
      <c r="N115" s="150"/>
      <c r="O115" s="150"/>
      <c r="P115" s="150"/>
      <c r="Q115" s="150"/>
      <c r="R115" s="150"/>
      <c r="S115" s="150"/>
      <c r="T115" s="151"/>
      <c r="AT115" s="146" t="s">
        <v>138</v>
      </c>
      <c r="AU115" s="146" t="s">
        <v>77</v>
      </c>
      <c r="AV115" s="12" t="s">
        <v>79</v>
      </c>
      <c r="AW115" s="12" t="s">
        <v>31</v>
      </c>
      <c r="AX115" s="12" t="s">
        <v>69</v>
      </c>
      <c r="AY115" s="146" t="s">
        <v>129</v>
      </c>
    </row>
    <row r="116" spans="1:65" s="12" customFormat="1">
      <c r="B116" s="145"/>
      <c r="D116" s="141" t="s">
        <v>138</v>
      </c>
      <c r="E116" s="146" t="s">
        <v>3</v>
      </c>
      <c r="F116" s="147" t="s">
        <v>639</v>
      </c>
      <c r="H116" s="148">
        <v>10.752000000000001</v>
      </c>
      <c r="L116" s="145"/>
      <c r="M116" s="149"/>
      <c r="N116" s="150"/>
      <c r="O116" s="150"/>
      <c r="P116" s="150"/>
      <c r="Q116" s="150"/>
      <c r="R116" s="150"/>
      <c r="S116" s="150"/>
      <c r="T116" s="151"/>
      <c r="AT116" s="146" t="s">
        <v>138</v>
      </c>
      <c r="AU116" s="146" t="s">
        <v>77</v>
      </c>
      <c r="AV116" s="12" t="s">
        <v>79</v>
      </c>
      <c r="AW116" s="12" t="s">
        <v>31</v>
      </c>
      <c r="AX116" s="12" t="s">
        <v>69</v>
      </c>
      <c r="AY116" s="146" t="s">
        <v>129</v>
      </c>
    </row>
    <row r="117" spans="1:65" s="12" customFormat="1">
      <c r="B117" s="145"/>
      <c r="D117" s="141" t="s">
        <v>138</v>
      </c>
      <c r="E117" s="146" t="s">
        <v>3</v>
      </c>
      <c r="F117" s="147" t="s">
        <v>640</v>
      </c>
      <c r="H117" s="148">
        <v>36.432000000000002</v>
      </c>
      <c r="L117" s="145"/>
      <c r="M117" s="149"/>
      <c r="N117" s="150"/>
      <c r="O117" s="150"/>
      <c r="P117" s="150"/>
      <c r="Q117" s="150"/>
      <c r="R117" s="150"/>
      <c r="S117" s="150"/>
      <c r="T117" s="151"/>
      <c r="AT117" s="146" t="s">
        <v>138</v>
      </c>
      <c r="AU117" s="146" t="s">
        <v>77</v>
      </c>
      <c r="AV117" s="12" t="s">
        <v>79</v>
      </c>
      <c r="AW117" s="12" t="s">
        <v>31</v>
      </c>
      <c r="AX117" s="12" t="s">
        <v>69</v>
      </c>
      <c r="AY117" s="146" t="s">
        <v>129</v>
      </c>
    </row>
    <row r="118" spans="1:65" s="13" customFormat="1">
      <c r="B118" s="152"/>
      <c r="D118" s="141" t="s">
        <v>138</v>
      </c>
      <c r="E118" s="153" t="s">
        <v>3</v>
      </c>
      <c r="F118" s="154" t="s">
        <v>140</v>
      </c>
      <c r="H118" s="155">
        <v>90.218999999999994</v>
      </c>
      <c r="L118" s="152"/>
      <c r="M118" s="156"/>
      <c r="N118" s="157"/>
      <c r="O118" s="157"/>
      <c r="P118" s="157"/>
      <c r="Q118" s="157"/>
      <c r="R118" s="157"/>
      <c r="S118" s="157"/>
      <c r="T118" s="158"/>
      <c r="AT118" s="153" t="s">
        <v>138</v>
      </c>
      <c r="AU118" s="153" t="s">
        <v>77</v>
      </c>
      <c r="AV118" s="13" t="s">
        <v>135</v>
      </c>
      <c r="AW118" s="13" t="s">
        <v>31</v>
      </c>
      <c r="AX118" s="13" t="s">
        <v>77</v>
      </c>
      <c r="AY118" s="153" t="s">
        <v>129</v>
      </c>
    </row>
    <row r="119" spans="1:65" s="2" customFormat="1" ht="16.5" customHeight="1">
      <c r="A119" s="29"/>
      <c r="B119" s="128"/>
      <c r="C119" s="129" t="s">
        <v>178</v>
      </c>
      <c r="D119" s="129" t="s">
        <v>130</v>
      </c>
      <c r="E119" s="130" t="s">
        <v>641</v>
      </c>
      <c r="F119" s="131" t="s">
        <v>642</v>
      </c>
      <c r="G119" s="132" t="s">
        <v>133</v>
      </c>
      <c r="H119" s="133">
        <v>7.08</v>
      </c>
      <c r="I119" s="134">
        <v>0</v>
      </c>
      <c r="J119" s="134">
        <f>ROUND(I119*H119,2)</f>
        <v>0</v>
      </c>
      <c r="K119" s="131" t="s">
        <v>134</v>
      </c>
      <c r="L119" s="30"/>
      <c r="M119" s="135" t="s">
        <v>3</v>
      </c>
      <c r="N119" s="136" t="s">
        <v>42</v>
      </c>
      <c r="O119" s="137">
        <v>0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39" t="s">
        <v>135</v>
      </c>
      <c r="AT119" s="139" t="s">
        <v>130</v>
      </c>
      <c r="AU119" s="139" t="s">
        <v>77</v>
      </c>
      <c r="AY119" s="17" t="s">
        <v>129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135</v>
      </c>
      <c r="BK119" s="140">
        <f>ROUND(I119*H119,2)</f>
        <v>0</v>
      </c>
      <c r="BL119" s="17" t="s">
        <v>135</v>
      </c>
      <c r="BM119" s="139" t="s">
        <v>181</v>
      </c>
    </row>
    <row r="120" spans="1:65" s="2" customFormat="1" ht="39">
      <c r="A120" s="29"/>
      <c r="B120" s="30"/>
      <c r="C120" s="29"/>
      <c r="D120" s="141" t="s">
        <v>136</v>
      </c>
      <c r="E120" s="29"/>
      <c r="F120" s="142" t="s">
        <v>431</v>
      </c>
      <c r="G120" s="29"/>
      <c r="H120" s="29"/>
      <c r="I120" s="29"/>
      <c r="J120" s="29"/>
      <c r="K120" s="29"/>
      <c r="L120" s="30"/>
      <c r="M120" s="143"/>
      <c r="N120" s="144"/>
      <c r="O120" s="51"/>
      <c r="P120" s="51"/>
      <c r="Q120" s="51"/>
      <c r="R120" s="51"/>
      <c r="S120" s="51"/>
      <c r="T120" s="52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136</v>
      </c>
      <c r="AU120" s="17" t="s">
        <v>77</v>
      </c>
    </row>
    <row r="121" spans="1:65" s="12" customFormat="1">
      <c r="B121" s="145"/>
      <c r="D121" s="141" t="s">
        <v>138</v>
      </c>
      <c r="E121" s="146" t="s">
        <v>3</v>
      </c>
      <c r="F121" s="147" t="s">
        <v>643</v>
      </c>
      <c r="H121" s="148">
        <v>7.08</v>
      </c>
      <c r="L121" s="145"/>
      <c r="M121" s="149"/>
      <c r="N121" s="150"/>
      <c r="O121" s="150"/>
      <c r="P121" s="150"/>
      <c r="Q121" s="150"/>
      <c r="R121" s="150"/>
      <c r="S121" s="150"/>
      <c r="T121" s="151"/>
      <c r="AT121" s="146" t="s">
        <v>138</v>
      </c>
      <c r="AU121" s="146" t="s">
        <v>77</v>
      </c>
      <c r="AV121" s="12" t="s">
        <v>79</v>
      </c>
      <c r="AW121" s="12" t="s">
        <v>31</v>
      </c>
      <c r="AX121" s="12" t="s">
        <v>69</v>
      </c>
      <c r="AY121" s="146" t="s">
        <v>129</v>
      </c>
    </row>
    <row r="122" spans="1:65" s="13" customFormat="1">
      <c r="B122" s="152"/>
      <c r="D122" s="141" t="s">
        <v>138</v>
      </c>
      <c r="E122" s="153" t="s">
        <v>3</v>
      </c>
      <c r="F122" s="154" t="s">
        <v>140</v>
      </c>
      <c r="H122" s="155">
        <v>7.08</v>
      </c>
      <c r="L122" s="152"/>
      <c r="M122" s="156"/>
      <c r="N122" s="157"/>
      <c r="O122" s="157"/>
      <c r="P122" s="157"/>
      <c r="Q122" s="157"/>
      <c r="R122" s="157"/>
      <c r="S122" s="157"/>
      <c r="T122" s="158"/>
      <c r="AT122" s="153" t="s">
        <v>138</v>
      </c>
      <c r="AU122" s="153" t="s">
        <v>77</v>
      </c>
      <c r="AV122" s="13" t="s">
        <v>135</v>
      </c>
      <c r="AW122" s="13" t="s">
        <v>31</v>
      </c>
      <c r="AX122" s="13" t="s">
        <v>77</v>
      </c>
      <c r="AY122" s="153" t="s">
        <v>129</v>
      </c>
    </row>
    <row r="123" spans="1:65" s="2" customFormat="1" ht="16.5" customHeight="1">
      <c r="A123" s="29"/>
      <c r="B123" s="128"/>
      <c r="C123" s="129" t="s">
        <v>159</v>
      </c>
      <c r="D123" s="129" t="s">
        <v>130</v>
      </c>
      <c r="E123" s="130" t="s">
        <v>644</v>
      </c>
      <c r="F123" s="131" t="s">
        <v>645</v>
      </c>
      <c r="G123" s="132" t="s">
        <v>154</v>
      </c>
      <c r="H123" s="133">
        <v>248</v>
      </c>
      <c r="I123" s="134">
        <v>0</v>
      </c>
      <c r="J123" s="134">
        <f>ROUND(I123*H123,2)</f>
        <v>0</v>
      </c>
      <c r="K123" s="131" t="s">
        <v>134</v>
      </c>
      <c r="L123" s="30"/>
      <c r="M123" s="135" t="s">
        <v>3</v>
      </c>
      <c r="N123" s="136" t="s">
        <v>42</v>
      </c>
      <c r="O123" s="137">
        <v>0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39" t="s">
        <v>135</v>
      </c>
      <c r="AT123" s="139" t="s">
        <v>130</v>
      </c>
      <c r="AU123" s="139" t="s">
        <v>77</v>
      </c>
      <c r="AY123" s="17" t="s">
        <v>129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135</v>
      </c>
      <c r="BK123" s="140">
        <f>ROUND(I123*H123,2)</f>
        <v>0</v>
      </c>
      <c r="BL123" s="17" t="s">
        <v>135</v>
      </c>
      <c r="BM123" s="139" t="s">
        <v>187</v>
      </c>
    </row>
    <row r="124" spans="1:65" s="2" customFormat="1" ht="39">
      <c r="A124" s="29"/>
      <c r="B124" s="30"/>
      <c r="C124" s="29"/>
      <c r="D124" s="141" t="s">
        <v>136</v>
      </c>
      <c r="E124" s="29"/>
      <c r="F124" s="142" t="s">
        <v>646</v>
      </c>
      <c r="G124" s="29"/>
      <c r="H124" s="29"/>
      <c r="I124" s="29"/>
      <c r="J124" s="29"/>
      <c r="K124" s="29"/>
      <c r="L124" s="30"/>
      <c r="M124" s="143"/>
      <c r="N124" s="144"/>
      <c r="O124" s="51"/>
      <c r="P124" s="51"/>
      <c r="Q124" s="51"/>
      <c r="R124" s="51"/>
      <c r="S124" s="51"/>
      <c r="T124" s="52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136</v>
      </c>
      <c r="AU124" s="17" t="s">
        <v>77</v>
      </c>
    </row>
    <row r="125" spans="1:65" s="12" customFormat="1">
      <c r="B125" s="145"/>
      <c r="D125" s="141" t="s">
        <v>138</v>
      </c>
      <c r="E125" s="146" t="s">
        <v>3</v>
      </c>
      <c r="F125" s="147" t="s">
        <v>647</v>
      </c>
      <c r="H125" s="148">
        <v>248</v>
      </c>
      <c r="L125" s="145"/>
      <c r="M125" s="149"/>
      <c r="N125" s="150"/>
      <c r="O125" s="150"/>
      <c r="P125" s="150"/>
      <c r="Q125" s="150"/>
      <c r="R125" s="150"/>
      <c r="S125" s="150"/>
      <c r="T125" s="151"/>
      <c r="AT125" s="146" t="s">
        <v>138</v>
      </c>
      <c r="AU125" s="146" t="s">
        <v>77</v>
      </c>
      <c r="AV125" s="12" t="s">
        <v>79</v>
      </c>
      <c r="AW125" s="12" t="s">
        <v>31</v>
      </c>
      <c r="AX125" s="12" t="s">
        <v>69</v>
      </c>
      <c r="AY125" s="146" t="s">
        <v>129</v>
      </c>
    </row>
    <row r="126" spans="1:65" s="13" customFormat="1">
      <c r="B126" s="152"/>
      <c r="D126" s="141" t="s">
        <v>138</v>
      </c>
      <c r="E126" s="153" t="s">
        <v>3</v>
      </c>
      <c r="F126" s="154" t="s">
        <v>140</v>
      </c>
      <c r="H126" s="155">
        <v>248</v>
      </c>
      <c r="L126" s="152"/>
      <c r="M126" s="156"/>
      <c r="N126" s="157"/>
      <c r="O126" s="157"/>
      <c r="P126" s="157"/>
      <c r="Q126" s="157"/>
      <c r="R126" s="157"/>
      <c r="S126" s="157"/>
      <c r="T126" s="158"/>
      <c r="AT126" s="153" t="s">
        <v>138</v>
      </c>
      <c r="AU126" s="153" t="s">
        <v>77</v>
      </c>
      <c r="AV126" s="13" t="s">
        <v>135</v>
      </c>
      <c r="AW126" s="13" t="s">
        <v>31</v>
      </c>
      <c r="AX126" s="13" t="s">
        <v>77</v>
      </c>
      <c r="AY126" s="153" t="s">
        <v>129</v>
      </c>
    </row>
    <row r="127" spans="1:65" s="2" customFormat="1" ht="16.5" customHeight="1">
      <c r="A127" s="29"/>
      <c r="B127" s="128"/>
      <c r="C127" s="129" t="s">
        <v>190</v>
      </c>
      <c r="D127" s="129" t="s">
        <v>130</v>
      </c>
      <c r="E127" s="130" t="s">
        <v>648</v>
      </c>
      <c r="F127" s="131" t="s">
        <v>649</v>
      </c>
      <c r="G127" s="132" t="s">
        <v>249</v>
      </c>
      <c r="H127" s="133">
        <v>410.66800000000001</v>
      </c>
      <c r="I127" s="134">
        <v>0</v>
      </c>
      <c r="J127" s="134">
        <f>ROUND(I127*H127,2)</f>
        <v>0</v>
      </c>
      <c r="K127" s="131" t="s">
        <v>134</v>
      </c>
      <c r="L127" s="30"/>
      <c r="M127" s="135" t="s">
        <v>3</v>
      </c>
      <c r="N127" s="136" t="s">
        <v>42</v>
      </c>
      <c r="O127" s="137">
        <v>0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39" t="s">
        <v>135</v>
      </c>
      <c r="AT127" s="139" t="s">
        <v>130</v>
      </c>
      <c r="AU127" s="139" t="s">
        <v>77</v>
      </c>
      <c r="AY127" s="17" t="s">
        <v>129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7" t="s">
        <v>135</v>
      </c>
      <c r="BK127" s="140">
        <f>ROUND(I127*H127,2)</f>
        <v>0</v>
      </c>
      <c r="BL127" s="17" t="s">
        <v>135</v>
      </c>
      <c r="BM127" s="139" t="s">
        <v>193</v>
      </c>
    </row>
    <row r="128" spans="1:65" s="2" customFormat="1" ht="29.25">
      <c r="A128" s="29"/>
      <c r="B128" s="30"/>
      <c r="C128" s="29"/>
      <c r="D128" s="141" t="s">
        <v>136</v>
      </c>
      <c r="E128" s="29"/>
      <c r="F128" s="142" t="s">
        <v>650</v>
      </c>
      <c r="G128" s="29"/>
      <c r="H128" s="29"/>
      <c r="I128" s="29"/>
      <c r="J128" s="29"/>
      <c r="K128" s="29"/>
      <c r="L128" s="30"/>
      <c r="M128" s="143"/>
      <c r="N128" s="144"/>
      <c r="O128" s="51"/>
      <c r="P128" s="51"/>
      <c r="Q128" s="51"/>
      <c r="R128" s="51"/>
      <c r="S128" s="51"/>
      <c r="T128" s="52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7" t="s">
        <v>136</v>
      </c>
      <c r="AU128" s="17" t="s">
        <v>77</v>
      </c>
    </row>
    <row r="129" spans="1:65" s="12" customFormat="1">
      <c r="B129" s="145"/>
      <c r="D129" s="141" t="s">
        <v>138</v>
      </c>
      <c r="E129" s="146" t="s">
        <v>3</v>
      </c>
      <c r="F129" s="147" t="s">
        <v>651</v>
      </c>
      <c r="H129" s="148">
        <v>410.66800000000001</v>
      </c>
      <c r="L129" s="145"/>
      <c r="M129" s="149"/>
      <c r="N129" s="150"/>
      <c r="O129" s="150"/>
      <c r="P129" s="150"/>
      <c r="Q129" s="150"/>
      <c r="R129" s="150"/>
      <c r="S129" s="150"/>
      <c r="T129" s="151"/>
      <c r="AT129" s="146" t="s">
        <v>138</v>
      </c>
      <c r="AU129" s="146" t="s">
        <v>77</v>
      </c>
      <c r="AV129" s="12" t="s">
        <v>79</v>
      </c>
      <c r="AW129" s="12" t="s">
        <v>31</v>
      </c>
      <c r="AX129" s="12" t="s">
        <v>69</v>
      </c>
      <c r="AY129" s="146" t="s">
        <v>129</v>
      </c>
    </row>
    <row r="130" spans="1:65" s="13" customFormat="1">
      <c r="B130" s="152"/>
      <c r="D130" s="141" t="s">
        <v>138</v>
      </c>
      <c r="E130" s="153" t="s">
        <v>3</v>
      </c>
      <c r="F130" s="154" t="s">
        <v>140</v>
      </c>
      <c r="H130" s="155">
        <v>410.66800000000001</v>
      </c>
      <c r="L130" s="152"/>
      <c r="M130" s="156"/>
      <c r="N130" s="157"/>
      <c r="O130" s="157"/>
      <c r="P130" s="157"/>
      <c r="Q130" s="157"/>
      <c r="R130" s="157"/>
      <c r="S130" s="157"/>
      <c r="T130" s="158"/>
      <c r="AT130" s="153" t="s">
        <v>138</v>
      </c>
      <c r="AU130" s="153" t="s">
        <v>77</v>
      </c>
      <c r="AV130" s="13" t="s">
        <v>135</v>
      </c>
      <c r="AW130" s="13" t="s">
        <v>31</v>
      </c>
      <c r="AX130" s="13" t="s">
        <v>77</v>
      </c>
      <c r="AY130" s="153" t="s">
        <v>129</v>
      </c>
    </row>
    <row r="131" spans="1:65" s="2" customFormat="1" ht="16.5" customHeight="1">
      <c r="A131" s="29"/>
      <c r="B131" s="128"/>
      <c r="C131" s="129" t="s">
        <v>163</v>
      </c>
      <c r="D131" s="129" t="s">
        <v>130</v>
      </c>
      <c r="E131" s="130" t="s">
        <v>652</v>
      </c>
      <c r="F131" s="131" t="s">
        <v>653</v>
      </c>
      <c r="G131" s="132" t="s">
        <v>154</v>
      </c>
      <c r="H131" s="133">
        <v>10</v>
      </c>
      <c r="I131" s="134">
        <v>0</v>
      </c>
      <c r="J131" s="134">
        <f>ROUND(I131*H131,2)</f>
        <v>0</v>
      </c>
      <c r="K131" s="131" t="s">
        <v>134</v>
      </c>
      <c r="L131" s="30"/>
      <c r="M131" s="135" t="s">
        <v>3</v>
      </c>
      <c r="N131" s="136" t="s">
        <v>42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9" t="s">
        <v>135</v>
      </c>
      <c r="AT131" s="139" t="s">
        <v>130</v>
      </c>
      <c r="AU131" s="139" t="s">
        <v>77</v>
      </c>
      <c r="AY131" s="17" t="s">
        <v>129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135</v>
      </c>
      <c r="BK131" s="140">
        <f>ROUND(I131*H131,2)</f>
        <v>0</v>
      </c>
      <c r="BL131" s="17" t="s">
        <v>135</v>
      </c>
      <c r="BM131" s="139" t="s">
        <v>199</v>
      </c>
    </row>
    <row r="132" spans="1:65" s="2" customFormat="1" ht="39">
      <c r="A132" s="29"/>
      <c r="B132" s="30"/>
      <c r="C132" s="29"/>
      <c r="D132" s="141" t="s">
        <v>136</v>
      </c>
      <c r="E132" s="29"/>
      <c r="F132" s="142" t="s">
        <v>646</v>
      </c>
      <c r="G132" s="29"/>
      <c r="H132" s="29"/>
      <c r="I132" s="29"/>
      <c r="J132" s="29"/>
      <c r="K132" s="29"/>
      <c r="L132" s="30"/>
      <c r="M132" s="143"/>
      <c r="N132" s="144"/>
      <c r="O132" s="51"/>
      <c r="P132" s="51"/>
      <c r="Q132" s="51"/>
      <c r="R132" s="51"/>
      <c r="S132" s="51"/>
      <c r="T132" s="52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7" t="s">
        <v>136</v>
      </c>
      <c r="AU132" s="17" t="s">
        <v>77</v>
      </c>
    </row>
    <row r="133" spans="1:65" s="2" customFormat="1" ht="16.5" customHeight="1">
      <c r="A133" s="29"/>
      <c r="B133" s="128"/>
      <c r="C133" s="129" t="s">
        <v>201</v>
      </c>
      <c r="D133" s="129" t="s">
        <v>130</v>
      </c>
      <c r="E133" s="130" t="s">
        <v>654</v>
      </c>
      <c r="F133" s="131" t="s">
        <v>655</v>
      </c>
      <c r="G133" s="132" t="s">
        <v>249</v>
      </c>
      <c r="H133" s="133">
        <v>20</v>
      </c>
      <c r="I133" s="134">
        <v>0</v>
      </c>
      <c r="J133" s="134">
        <f>ROUND(I133*H133,2)</f>
        <v>0</v>
      </c>
      <c r="K133" s="131" t="s">
        <v>134</v>
      </c>
      <c r="L133" s="30"/>
      <c r="M133" s="135" t="s">
        <v>3</v>
      </c>
      <c r="N133" s="136" t="s">
        <v>42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9" t="s">
        <v>135</v>
      </c>
      <c r="AT133" s="139" t="s">
        <v>130</v>
      </c>
      <c r="AU133" s="139" t="s">
        <v>77</v>
      </c>
      <c r="AY133" s="17" t="s">
        <v>129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135</v>
      </c>
      <c r="BK133" s="140">
        <f>ROUND(I133*H133,2)</f>
        <v>0</v>
      </c>
      <c r="BL133" s="17" t="s">
        <v>135</v>
      </c>
      <c r="BM133" s="139" t="s">
        <v>204</v>
      </c>
    </row>
    <row r="134" spans="1:65" s="2" customFormat="1" ht="29.25">
      <c r="A134" s="29"/>
      <c r="B134" s="30"/>
      <c r="C134" s="29"/>
      <c r="D134" s="141" t="s">
        <v>136</v>
      </c>
      <c r="E134" s="29"/>
      <c r="F134" s="142" t="s">
        <v>650</v>
      </c>
      <c r="G134" s="29"/>
      <c r="H134" s="29"/>
      <c r="I134" s="29"/>
      <c r="J134" s="29"/>
      <c r="K134" s="29"/>
      <c r="L134" s="30"/>
      <c r="M134" s="143"/>
      <c r="N134" s="144"/>
      <c r="O134" s="51"/>
      <c r="P134" s="51"/>
      <c r="Q134" s="51"/>
      <c r="R134" s="51"/>
      <c r="S134" s="51"/>
      <c r="T134" s="5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136</v>
      </c>
      <c r="AU134" s="17" t="s">
        <v>77</v>
      </c>
    </row>
    <row r="135" spans="1:65" s="12" customFormat="1">
      <c r="B135" s="145"/>
      <c r="D135" s="141" t="s">
        <v>138</v>
      </c>
      <c r="E135" s="146" t="s">
        <v>3</v>
      </c>
      <c r="F135" s="147" t="s">
        <v>656</v>
      </c>
      <c r="H135" s="148">
        <v>20</v>
      </c>
      <c r="L135" s="145"/>
      <c r="M135" s="149"/>
      <c r="N135" s="150"/>
      <c r="O135" s="150"/>
      <c r="P135" s="150"/>
      <c r="Q135" s="150"/>
      <c r="R135" s="150"/>
      <c r="S135" s="150"/>
      <c r="T135" s="151"/>
      <c r="AT135" s="146" t="s">
        <v>138</v>
      </c>
      <c r="AU135" s="146" t="s">
        <v>77</v>
      </c>
      <c r="AV135" s="12" t="s">
        <v>79</v>
      </c>
      <c r="AW135" s="12" t="s">
        <v>31</v>
      </c>
      <c r="AX135" s="12" t="s">
        <v>69</v>
      </c>
      <c r="AY135" s="146" t="s">
        <v>129</v>
      </c>
    </row>
    <row r="136" spans="1:65" s="13" customFormat="1">
      <c r="B136" s="152"/>
      <c r="D136" s="141" t="s">
        <v>138</v>
      </c>
      <c r="E136" s="153" t="s">
        <v>3</v>
      </c>
      <c r="F136" s="154" t="s">
        <v>140</v>
      </c>
      <c r="H136" s="155">
        <v>20</v>
      </c>
      <c r="L136" s="152"/>
      <c r="M136" s="156"/>
      <c r="N136" s="157"/>
      <c r="O136" s="157"/>
      <c r="P136" s="157"/>
      <c r="Q136" s="157"/>
      <c r="R136" s="157"/>
      <c r="S136" s="157"/>
      <c r="T136" s="158"/>
      <c r="AT136" s="153" t="s">
        <v>138</v>
      </c>
      <c r="AU136" s="153" t="s">
        <v>77</v>
      </c>
      <c r="AV136" s="13" t="s">
        <v>135</v>
      </c>
      <c r="AW136" s="13" t="s">
        <v>31</v>
      </c>
      <c r="AX136" s="13" t="s">
        <v>77</v>
      </c>
      <c r="AY136" s="153" t="s">
        <v>129</v>
      </c>
    </row>
    <row r="137" spans="1:65" s="2" customFormat="1" ht="16.5" customHeight="1">
      <c r="A137" s="29"/>
      <c r="B137" s="128"/>
      <c r="C137" s="129" t="s">
        <v>169</v>
      </c>
      <c r="D137" s="129" t="s">
        <v>130</v>
      </c>
      <c r="E137" s="130" t="s">
        <v>657</v>
      </c>
      <c r="F137" s="131" t="s">
        <v>658</v>
      </c>
      <c r="G137" s="132" t="s">
        <v>133</v>
      </c>
      <c r="H137" s="133">
        <v>13.364000000000001</v>
      </c>
      <c r="I137" s="134">
        <v>0</v>
      </c>
      <c r="J137" s="134">
        <f>ROUND(I137*H137,2)</f>
        <v>0</v>
      </c>
      <c r="K137" s="131" t="s">
        <v>134</v>
      </c>
      <c r="L137" s="30"/>
      <c r="M137" s="135" t="s">
        <v>3</v>
      </c>
      <c r="N137" s="136" t="s">
        <v>42</v>
      </c>
      <c r="O137" s="137">
        <v>0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9" t="s">
        <v>135</v>
      </c>
      <c r="AT137" s="139" t="s">
        <v>130</v>
      </c>
      <c r="AU137" s="139" t="s">
        <v>77</v>
      </c>
      <c r="AY137" s="17" t="s">
        <v>129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7" t="s">
        <v>135</v>
      </c>
      <c r="BK137" s="140">
        <f>ROUND(I137*H137,2)</f>
        <v>0</v>
      </c>
      <c r="BL137" s="17" t="s">
        <v>135</v>
      </c>
      <c r="BM137" s="139" t="s">
        <v>208</v>
      </c>
    </row>
    <row r="138" spans="1:65" s="2" customFormat="1" ht="39">
      <c r="A138" s="29"/>
      <c r="B138" s="30"/>
      <c r="C138" s="29"/>
      <c r="D138" s="141" t="s">
        <v>136</v>
      </c>
      <c r="E138" s="29"/>
      <c r="F138" s="142" t="s">
        <v>431</v>
      </c>
      <c r="G138" s="29"/>
      <c r="H138" s="29"/>
      <c r="I138" s="29"/>
      <c r="J138" s="29"/>
      <c r="K138" s="29"/>
      <c r="L138" s="30"/>
      <c r="M138" s="143"/>
      <c r="N138" s="144"/>
      <c r="O138" s="51"/>
      <c r="P138" s="51"/>
      <c r="Q138" s="51"/>
      <c r="R138" s="51"/>
      <c r="S138" s="51"/>
      <c r="T138" s="52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7" t="s">
        <v>136</v>
      </c>
      <c r="AU138" s="17" t="s">
        <v>77</v>
      </c>
    </row>
    <row r="139" spans="1:65" s="12" customFormat="1">
      <c r="B139" s="145"/>
      <c r="D139" s="141" t="s">
        <v>138</v>
      </c>
      <c r="E139" s="146" t="s">
        <v>3</v>
      </c>
      <c r="F139" s="147" t="s">
        <v>659</v>
      </c>
      <c r="H139" s="148">
        <v>13.364000000000001</v>
      </c>
      <c r="L139" s="145"/>
      <c r="M139" s="149"/>
      <c r="N139" s="150"/>
      <c r="O139" s="150"/>
      <c r="P139" s="150"/>
      <c r="Q139" s="150"/>
      <c r="R139" s="150"/>
      <c r="S139" s="150"/>
      <c r="T139" s="151"/>
      <c r="AT139" s="146" t="s">
        <v>138</v>
      </c>
      <c r="AU139" s="146" t="s">
        <v>77</v>
      </c>
      <c r="AV139" s="12" t="s">
        <v>79</v>
      </c>
      <c r="AW139" s="12" t="s">
        <v>31</v>
      </c>
      <c r="AX139" s="12" t="s">
        <v>69</v>
      </c>
      <c r="AY139" s="146" t="s">
        <v>129</v>
      </c>
    </row>
    <row r="140" spans="1:65" s="13" customFormat="1">
      <c r="B140" s="152"/>
      <c r="D140" s="141" t="s">
        <v>138</v>
      </c>
      <c r="E140" s="153" t="s">
        <v>3</v>
      </c>
      <c r="F140" s="154" t="s">
        <v>140</v>
      </c>
      <c r="H140" s="155">
        <v>13.364000000000001</v>
      </c>
      <c r="L140" s="152"/>
      <c r="M140" s="156"/>
      <c r="N140" s="157"/>
      <c r="O140" s="157"/>
      <c r="P140" s="157"/>
      <c r="Q140" s="157"/>
      <c r="R140" s="157"/>
      <c r="S140" s="157"/>
      <c r="T140" s="158"/>
      <c r="AT140" s="153" t="s">
        <v>138</v>
      </c>
      <c r="AU140" s="153" t="s">
        <v>77</v>
      </c>
      <c r="AV140" s="13" t="s">
        <v>135</v>
      </c>
      <c r="AW140" s="13" t="s">
        <v>31</v>
      </c>
      <c r="AX140" s="13" t="s">
        <v>77</v>
      </c>
      <c r="AY140" s="153" t="s">
        <v>129</v>
      </c>
    </row>
    <row r="141" spans="1:65" s="2" customFormat="1" ht="16.5" customHeight="1">
      <c r="A141" s="29"/>
      <c r="B141" s="128"/>
      <c r="C141" s="129" t="s">
        <v>9</v>
      </c>
      <c r="D141" s="129" t="s">
        <v>130</v>
      </c>
      <c r="E141" s="130" t="s">
        <v>660</v>
      </c>
      <c r="F141" s="131" t="s">
        <v>661</v>
      </c>
      <c r="G141" s="132" t="s">
        <v>133</v>
      </c>
      <c r="H141" s="133">
        <v>98.3</v>
      </c>
      <c r="I141" s="134">
        <v>0</v>
      </c>
      <c r="J141" s="134">
        <f>ROUND(I141*H141,2)</f>
        <v>0</v>
      </c>
      <c r="K141" s="131" t="s">
        <v>134</v>
      </c>
      <c r="L141" s="30"/>
      <c r="M141" s="135" t="s">
        <v>3</v>
      </c>
      <c r="N141" s="136" t="s">
        <v>42</v>
      </c>
      <c r="O141" s="137">
        <v>0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9" t="s">
        <v>135</v>
      </c>
      <c r="AT141" s="139" t="s">
        <v>130</v>
      </c>
      <c r="AU141" s="139" t="s">
        <v>77</v>
      </c>
      <c r="AY141" s="17" t="s">
        <v>129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135</v>
      </c>
      <c r="BK141" s="140">
        <f>ROUND(I141*H141,2)</f>
        <v>0</v>
      </c>
      <c r="BL141" s="17" t="s">
        <v>135</v>
      </c>
      <c r="BM141" s="139" t="s">
        <v>211</v>
      </c>
    </row>
    <row r="142" spans="1:65" s="2" customFormat="1" ht="19.5">
      <c r="A142" s="29"/>
      <c r="B142" s="30"/>
      <c r="C142" s="29"/>
      <c r="D142" s="141" t="s">
        <v>136</v>
      </c>
      <c r="E142" s="29"/>
      <c r="F142" s="142" t="s">
        <v>469</v>
      </c>
      <c r="G142" s="29"/>
      <c r="H142" s="29"/>
      <c r="I142" s="29"/>
      <c r="J142" s="29"/>
      <c r="K142" s="29"/>
      <c r="L142" s="30"/>
      <c r="M142" s="143"/>
      <c r="N142" s="144"/>
      <c r="O142" s="51"/>
      <c r="P142" s="51"/>
      <c r="Q142" s="51"/>
      <c r="R142" s="51"/>
      <c r="S142" s="51"/>
      <c r="T142" s="52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136</v>
      </c>
      <c r="AU142" s="17" t="s">
        <v>77</v>
      </c>
    </row>
    <row r="143" spans="1:65" s="12" customFormat="1">
      <c r="B143" s="145"/>
      <c r="D143" s="141" t="s">
        <v>138</v>
      </c>
      <c r="E143" s="146" t="s">
        <v>3</v>
      </c>
      <c r="F143" s="147" t="s">
        <v>662</v>
      </c>
      <c r="H143" s="148">
        <v>98.3</v>
      </c>
      <c r="L143" s="145"/>
      <c r="M143" s="149"/>
      <c r="N143" s="150"/>
      <c r="O143" s="150"/>
      <c r="P143" s="150"/>
      <c r="Q143" s="150"/>
      <c r="R143" s="150"/>
      <c r="S143" s="150"/>
      <c r="T143" s="151"/>
      <c r="AT143" s="146" t="s">
        <v>138</v>
      </c>
      <c r="AU143" s="146" t="s">
        <v>77</v>
      </c>
      <c r="AV143" s="12" t="s">
        <v>79</v>
      </c>
      <c r="AW143" s="12" t="s">
        <v>31</v>
      </c>
      <c r="AX143" s="12" t="s">
        <v>69</v>
      </c>
      <c r="AY143" s="146" t="s">
        <v>129</v>
      </c>
    </row>
    <row r="144" spans="1:65" s="13" customFormat="1">
      <c r="B144" s="152"/>
      <c r="D144" s="141" t="s">
        <v>138</v>
      </c>
      <c r="E144" s="153" t="s">
        <v>3</v>
      </c>
      <c r="F144" s="154" t="s">
        <v>140</v>
      </c>
      <c r="H144" s="155">
        <v>98.3</v>
      </c>
      <c r="L144" s="152"/>
      <c r="M144" s="156"/>
      <c r="N144" s="157"/>
      <c r="O144" s="157"/>
      <c r="P144" s="157"/>
      <c r="Q144" s="157"/>
      <c r="R144" s="157"/>
      <c r="S144" s="157"/>
      <c r="T144" s="158"/>
      <c r="AT144" s="153" t="s">
        <v>138</v>
      </c>
      <c r="AU144" s="153" t="s">
        <v>77</v>
      </c>
      <c r="AV144" s="13" t="s">
        <v>135</v>
      </c>
      <c r="AW144" s="13" t="s">
        <v>31</v>
      </c>
      <c r="AX144" s="13" t="s">
        <v>77</v>
      </c>
      <c r="AY144" s="153" t="s">
        <v>129</v>
      </c>
    </row>
    <row r="145" spans="1:65" s="2" customFormat="1" ht="16.5" customHeight="1">
      <c r="A145" s="29"/>
      <c r="B145" s="128"/>
      <c r="C145" s="129" t="s">
        <v>175</v>
      </c>
      <c r="D145" s="129" t="s">
        <v>130</v>
      </c>
      <c r="E145" s="130" t="s">
        <v>663</v>
      </c>
      <c r="F145" s="131" t="s">
        <v>664</v>
      </c>
      <c r="G145" s="132" t="s">
        <v>133</v>
      </c>
      <c r="H145" s="133">
        <v>406.565</v>
      </c>
      <c r="I145" s="134">
        <v>0</v>
      </c>
      <c r="J145" s="134">
        <f>ROUND(I145*H145,2)</f>
        <v>0</v>
      </c>
      <c r="K145" s="131" t="s">
        <v>134</v>
      </c>
      <c r="L145" s="30"/>
      <c r="M145" s="135" t="s">
        <v>3</v>
      </c>
      <c r="N145" s="136" t="s">
        <v>42</v>
      </c>
      <c r="O145" s="137">
        <v>0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9" t="s">
        <v>135</v>
      </c>
      <c r="AT145" s="139" t="s">
        <v>130</v>
      </c>
      <c r="AU145" s="139" t="s">
        <v>77</v>
      </c>
      <c r="AY145" s="17" t="s">
        <v>129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7" t="s">
        <v>135</v>
      </c>
      <c r="BK145" s="140">
        <f>ROUND(I145*H145,2)</f>
        <v>0</v>
      </c>
      <c r="BL145" s="17" t="s">
        <v>135</v>
      </c>
      <c r="BM145" s="139" t="s">
        <v>215</v>
      </c>
    </row>
    <row r="146" spans="1:65" s="2" customFormat="1" ht="126.75">
      <c r="A146" s="29"/>
      <c r="B146" s="30"/>
      <c r="C146" s="29"/>
      <c r="D146" s="141" t="s">
        <v>136</v>
      </c>
      <c r="E146" s="29"/>
      <c r="F146" s="142" t="s">
        <v>473</v>
      </c>
      <c r="G146" s="29"/>
      <c r="H146" s="29"/>
      <c r="I146" s="29"/>
      <c r="J146" s="29"/>
      <c r="K146" s="29"/>
      <c r="L146" s="30"/>
      <c r="M146" s="143"/>
      <c r="N146" s="144"/>
      <c r="O146" s="51"/>
      <c r="P146" s="51"/>
      <c r="Q146" s="51"/>
      <c r="R146" s="51"/>
      <c r="S146" s="51"/>
      <c r="T146" s="52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7" t="s">
        <v>136</v>
      </c>
      <c r="AU146" s="17" t="s">
        <v>77</v>
      </c>
    </row>
    <row r="147" spans="1:65" s="12" customFormat="1">
      <c r="B147" s="145"/>
      <c r="D147" s="141" t="s">
        <v>138</v>
      </c>
      <c r="E147" s="146" t="s">
        <v>3</v>
      </c>
      <c r="F147" s="147" t="s">
        <v>665</v>
      </c>
      <c r="H147" s="148">
        <v>14.525</v>
      </c>
      <c r="L147" s="145"/>
      <c r="M147" s="149"/>
      <c r="N147" s="150"/>
      <c r="O147" s="150"/>
      <c r="P147" s="150"/>
      <c r="Q147" s="150"/>
      <c r="R147" s="150"/>
      <c r="S147" s="150"/>
      <c r="T147" s="151"/>
      <c r="AT147" s="146" t="s">
        <v>138</v>
      </c>
      <c r="AU147" s="146" t="s">
        <v>77</v>
      </c>
      <c r="AV147" s="12" t="s">
        <v>79</v>
      </c>
      <c r="AW147" s="12" t="s">
        <v>31</v>
      </c>
      <c r="AX147" s="12" t="s">
        <v>69</v>
      </c>
      <c r="AY147" s="146" t="s">
        <v>129</v>
      </c>
    </row>
    <row r="148" spans="1:65" s="12" customFormat="1">
      <c r="B148" s="145"/>
      <c r="D148" s="141" t="s">
        <v>138</v>
      </c>
      <c r="E148" s="146" t="s">
        <v>3</v>
      </c>
      <c r="F148" s="147" t="s">
        <v>666</v>
      </c>
      <c r="H148" s="148">
        <v>86.1</v>
      </c>
      <c r="L148" s="145"/>
      <c r="M148" s="149"/>
      <c r="N148" s="150"/>
      <c r="O148" s="150"/>
      <c r="P148" s="150"/>
      <c r="Q148" s="150"/>
      <c r="R148" s="150"/>
      <c r="S148" s="150"/>
      <c r="T148" s="151"/>
      <c r="AT148" s="146" t="s">
        <v>138</v>
      </c>
      <c r="AU148" s="146" t="s">
        <v>77</v>
      </c>
      <c r="AV148" s="12" t="s">
        <v>79</v>
      </c>
      <c r="AW148" s="12" t="s">
        <v>31</v>
      </c>
      <c r="AX148" s="12" t="s">
        <v>69</v>
      </c>
      <c r="AY148" s="146" t="s">
        <v>129</v>
      </c>
    </row>
    <row r="149" spans="1:65" s="12" customFormat="1">
      <c r="B149" s="145"/>
      <c r="D149" s="141" t="s">
        <v>138</v>
      </c>
      <c r="E149" s="146" t="s">
        <v>3</v>
      </c>
      <c r="F149" s="147" t="s">
        <v>667</v>
      </c>
      <c r="H149" s="148">
        <v>12</v>
      </c>
      <c r="L149" s="145"/>
      <c r="M149" s="149"/>
      <c r="N149" s="150"/>
      <c r="O149" s="150"/>
      <c r="P149" s="150"/>
      <c r="Q149" s="150"/>
      <c r="R149" s="150"/>
      <c r="S149" s="150"/>
      <c r="T149" s="151"/>
      <c r="AT149" s="146" t="s">
        <v>138</v>
      </c>
      <c r="AU149" s="146" t="s">
        <v>77</v>
      </c>
      <c r="AV149" s="12" t="s">
        <v>79</v>
      </c>
      <c r="AW149" s="12" t="s">
        <v>31</v>
      </c>
      <c r="AX149" s="12" t="s">
        <v>69</v>
      </c>
      <c r="AY149" s="146" t="s">
        <v>129</v>
      </c>
    </row>
    <row r="150" spans="1:65" s="12" customFormat="1">
      <c r="B150" s="145"/>
      <c r="D150" s="141" t="s">
        <v>138</v>
      </c>
      <c r="E150" s="146" t="s">
        <v>3</v>
      </c>
      <c r="F150" s="147" t="s">
        <v>668</v>
      </c>
      <c r="H150" s="148">
        <v>274.5</v>
      </c>
      <c r="L150" s="145"/>
      <c r="M150" s="149"/>
      <c r="N150" s="150"/>
      <c r="O150" s="150"/>
      <c r="P150" s="150"/>
      <c r="Q150" s="150"/>
      <c r="R150" s="150"/>
      <c r="S150" s="150"/>
      <c r="T150" s="151"/>
      <c r="AT150" s="146" t="s">
        <v>138</v>
      </c>
      <c r="AU150" s="146" t="s">
        <v>77</v>
      </c>
      <c r="AV150" s="12" t="s">
        <v>79</v>
      </c>
      <c r="AW150" s="12" t="s">
        <v>31</v>
      </c>
      <c r="AX150" s="12" t="s">
        <v>69</v>
      </c>
      <c r="AY150" s="146" t="s">
        <v>129</v>
      </c>
    </row>
    <row r="151" spans="1:65" s="12" customFormat="1">
      <c r="B151" s="145"/>
      <c r="D151" s="141" t="s">
        <v>138</v>
      </c>
      <c r="E151" s="146" t="s">
        <v>3</v>
      </c>
      <c r="F151" s="147" t="s">
        <v>669</v>
      </c>
      <c r="H151" s="148">
        <v>19.440000000000001</v>
      </c>
      <c r="L151" s="145"/>
      <c r="M151" s="149"/>
      <c r="N151" s="150"/>
      <c r="O151" s="150"/>
      <c r="P151" s="150"/>
      <c r="Q151" s="150"/>
      <c r="R151" s="150"/>
      <c r="S151" s="150"/>
      <c r="T151" s="151"/>
      <c r="AT151" s="146" t="s">
        <v>138</v>
      </c>
      <c r="AU151" s="146" t="s">
        <v>77</v>
      </c>
      <c r="AV151" s="12" t="s">
        <v>79</v>
      </c>
      <c r="AW151" s="12" t="s">
        <v>31</v>
      </c>
      <c r="AX151" s="12" t="s">
        <v>69</v>
      </c>
      <c r="AY151" s="146" t="s">
        <v>129</v>
      </c>
    </row>
    <row r="152" spans="1:65" s="13" customFormat="1">
      <c r="B152" s="152"/>
      <c r="D152" s="141" t="s">
        <v>138</v>
      </c>
      <c r="E152" s="153" t="s">
        <v>3</v>
      </c>
      <c r="F152" s="154" t="s">
        <v>140</v>
      </c>
      <c r="H152" s="155">
        <v>406.565</v>
      </c>
      <c r="L152" s="152"/>
      <c r="M152" s="156"/>
      <c r="N152" s="157"/>
      <c r="O152" s="157"/>
      <c r="P152" s="157"/>
      <c r="Q152" s="157"/>
      <c r="R152" s="157"/>
      <c r="S152" s="157"/>
      <c r="T152" s="158"/>
      <c r="AT152" s="153" t="s">
        <v>138</v>
      </c>
      <c r="AU152" s="153" t="s">
        <v>77</v>
      </c>
      <c r="AV152" s="13" t="s">
        <v>135</v>
      </c>
      <c r="AW152" s="13" t="s">
        <v>31</v>
      </c>
      <c r="AX152" s="13" t="s">
        <v>77</v>
      </c>
      <c r="AY152" s="153" t="s">
        <v>129</v>
      </c>
    </row>
    <row r="153" spans="1:65" s="2" customFormat="1" ht="16.5" customHeight="1">
      <c r="A153" s="29"/>
      <c r="B153" s="128"/>
      <c r="C153" s="129" t="s">
        <v>217</v>
      </c>
      <c r="D153" s="129" t="s">
        <v>130</v>
      </c>
      <c r="E153" s="130" t="s">
        <v>670</v>
      </c>
      <c r="F153" s="131" t="s">
        <v>671</v>
      </c>
      <c r="G153" s="132" t="s">
        <v>133</v>
      </c>
      <c r="H153" s="133">
        <v>408.565</v>
      </c>
      <c r="I153" s="134">
        <v>0</v>
      </c>
      <c r="J153" s="134">
        <f>ROUND(I153*H153,2)</f>
        <v>0</v>
      </c>
      <c r="K153" s="131" t="s">
        <v>134</v>
      </c>
      <c r="L153" s="30"/>
      <c r="M153" s="135" t="s">
        <v>3</v>
      </c>
      <c r="N153" s="136" t="s">
        <v>42</v>
      </c>
      <c r="O153" s="137">
        <v>0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9" t="s">
        <v>135</v>
      </c>
      <c r="AT153" s="139" t="s">
        <v>130</v>
      </c>
      <c r="AU153" s="139" t="s">
        <v>77</v>
      </c>
      <c r="AY153" s="17" t="s">
        <v>129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135</v>
      </c>
      <c r="BK153" s="140">
        <f>ROUND(I153*H153,2)</f>
        <v>0</v>
      </c>
      <c r="BL153" s="17" t="s">
        <v>135</v>
      </c>
      <c r="BM153" s="139" t="s">
        <v>221</v>
      </c>
    </row>
    <row r="154" spans="1:65" s="2" customFormat="1" ht="107.25">
      <c r="A154" s="29"/>
      <c r="B154" s="30"/>
      <c r="C154" s="29"/>
      <c r="D154" s="141" t="s">
        <v>136</v>
      </c>
      <c r="E154" s="29"/>
      <c r="F154" s="142" t="s">
        <v>137</v>
      </c>
      <c r="G154" s="29"/>
      <c r="H154" s="29"/>
      <c r="I154" s="29"/>
      <c r="J154" s="29"/>
      <c r="K154" s="29"/>
      <c r="L154" s="30"/>
      <c r="M154" s="143"/>
      <c r="N154" s="144"/>
      <c r="O154" s="51"/>
      <c r="P154" s="51"/>
      <c r="Q154" s="51"/>
      <c r="R154" s="51"/>
      <c r="S154" s="51"/>
      <c r="T154" s="5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136</v>
      </c>
      <c r="AU154" s="17" t="s">
        <v>77</v>
      </c>
    </row>
    <row r="155" spans="1:65" s="12" customFormat="1">
      <c r="B155" s="145"/>
      <c r="D155" s="141" t="s">
        <v>138</v>
      </c>
      <c r="E155" s="146" t="s">
        <v>3</v>
      </c>
      <c r="F155" s="147" t="s">
        <v>672</v>
      </c>
      <c r="H155" s="148">
        <v>408.565</v>
      </c>
      <c r="L155" s="145"/>
      <c r="M155" s="149"/>
      <c r="N155" s="150"/>
      <c r="O155" s="150"/>
      <c r="P155" s="150"/>
      <c r="Q155" s="150"/>
      <c r="R155" s="150"/>
      <c r="S155" s="150"/>
      <c r="T155" s="151"/>
      <c r="AT155" s="146" t="s">
        <v>138</v>
      </c>
      <c r="AU155" s="146" t="s">
        <v>77</v>
      </c>
      <c r="AV155" s="12" t="s">
        <v>79</v>
      </c>
      <c r="AW155" s="12" t="s">
        <v>31</v>
      </c>
      <c r="AX155" s="12" t="s">
        <v>69</v>
      </c>
      <c r="AY155" s="146" t="s">
        <v>129</v>
      </c>
    </row>
    <row r="156" spans="1:65" s="13" customFormat="1">
      <c r="B156" s="152"/>
      <c r="D156" s="141" t="s">
        <v>138</v>
      </c>
      <c r="E156" s="153" t="s">
        <v>3</v>
      </c>
      <c r="F156" s="154" t="s">
        <v>140</v>
      </c>
      <c r="H156" s="155">
        <v>408.565</v>
      </c>
      <c r="L156" s="152"/>
      <c r="M156" s="156"/>
      <c r="N156" s="157"/>
      <c r="O156" s="157"/>
      <c r="P156" s="157"/>
      <c r="Q156" s="157"/>
      <c r="R156" s="157"/>
      <c r="S156" s="157"/>
      <c r="T156" s="158"/>
      <c r="AT156" s="153" t="s">
        <v>138</v>
      </c>
      <c r="AU156" s="153" t="s">
        <v>77</v>
      </c>
      <c r="AV156" s="13" t="s">
        <v>135</v>
      </c>
      <c r="AW156" s="13" t="s">
        <v>31</v>
      </c>
      <c r="AX156" s="13" t="s">
        <v>77</v>
      </c>
      <c r="AY156" s="153" t="s">
        <v>129</v>
      </c>
    </row>
    <row r="157" spans="1:65" s="2" customFormat="1" ht="16.5" customHeight="1">
      <c r="A157" s="29"/>
      <c r="B157" s="128"/>
      <c r="C157" s="129" t="s">
        <v>181</v>
      </c>
      <c r="D157" s="129" t="s">
        <v>130</v>
      </c>
      <c r="E157" s="130" t="s">
        <v>673</v>
      </c>
      <c r="F157" s="131" t="s">
        <v>674</v>
      </c>
      <c r="G157" s="132" t="s">
        <v>133</v>
      </c>
      <c r="H157" s="133">
        <v>2.294</v>
      </c>
      <c r="I157" s="134">
        <v>0</v>
      </c>
      <c r="J157" s="134">
        <f>ROUND(I157*H157,2)</f>
        <v>0</v>
      </c>
      <c r="K157" s="131" t="s">
        <v>134</v>
      </c>
      <c r="L157" s="30"/>
      <c r="M157" s="135" t="s">
        <v>3</v>
      </c>
      <c r="N157" s="136" t="s">
        <v>42</v>
      </c>
      <c r="O157" s="137">
        <v>0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39" t="s">
        <v>135</v>
      </c>
      <c r="AT157" s="139" t="s">
        <v>130</v>
      </c>
      <c r="AU157" s="139" t="s">
        <v>77</v>
      </c>
      <c r="AY157" s="17" t="s">
        <v>129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7" t="s">
        <v>135</v>
      </c>
      <c r="BK157" s="140">
        <f>ROUND(I157*H157,2)</f>
        <v>0</v>
      </c>
      <c r="BL157" s="17" t="s">
        <v>135</v>
      </c>
      <c r="BM157" s="139" t="s">
        <v>226</v>
      </c>
    </row>
    <row r="158" spans="1:65" s="2" customFormat="1" ht="117">
      <c r="A158" s="29"/>
      <c r="B158" s="30"/>
      <c r="C158" s="29"/>
      <c r="D158" s="141" t="s">
        <v>136</v>
      </c>
      <c r="E158" s="29"/>
      <c r="F158" s="142" t="s">
        <v>675</v>
      </c>
      <c r="G158" s="29"/>
      <c r="H158" s="29"/>
      <c r="I158" s="29"/>
      <c r="J158" s="29"/>
      <c r="K158" s="29"/>
      <c r="L158" s="30"/>
      <c r="M158" s="143"/>
      <c r="N158" s="144"/>
      <c r="O158" s="51"/>
      <c r="P158" s="51"/>
      <c r="Q158" s="51"/>
      <c r="R158" s="51"/>
      <c r="S158" s="51"/>
      <c r="T158" s="52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7" t="s">
        <v>136</v>
      </c>
      <c r="AU158" s="17" t="s">
        <v>77</v>
      </c>
    </row>
    <row r="159" spans="1:65" s="12" customFormat="1">
      <c r="B159" s="145"/>
      <c r="D159" s="141" t="s">
        <v>138</v>
      </c>
      <c r="E159" s="146" t="s">
        <v>3</v>
      </c>
      <c r="F159" s="147" t="s">
        <v>676</v>
      </c>
      <c r="H159" s="148">
        <v>2</v>
      </c>
      <c r="L159" s="145"/>
      <c r="M159" s="149"/>
      <c r="N159" s="150"/>
      <c r="O159" s="150"/>
      <c r="P159" s="150"/>
      <c r="Q159" s="150"/>
      <c r="R159" s="150"/>
      <c r="S159" s="150"/>
      <c r="T159" s="151"/>
      <c r="AT159" s="146" t="s">
        <v>138</v>
      </c>
      <c r="AU159" s="146" t="s">
        <v>77</v>
      </c>
      <c r="AV159" s="12" t="s">
        <v>79</v>
      </c>
      <c r="AW159" s="12" t="s">
        <v>31</v>
      </c>
      <c r="AX159" s="12" t="s">
        <v>69</v>
      </c>
      <c r="AY159" s="146" t="s">
        <v>129</v>
      </c>
    </row>
    <row r="160" spans="1:65" s="12" customFormat="1">
      <c r="B160" s="145"/>
      <c r="D160" s="141" t="s">
        <v>138</v>
      </c>
      <c r="E160" s="146" t="s">
        <v>3</v>
      </c>
      <c r="F160" s="147" t="s">
        <v>677</v>
      </c>
      <c r="H160" s="148">
        <v>0.29399999999999998</v>
      </c>
      <c r="L160" s="145"/>
      <c r="M160" s="149"/>
      <c r="N160" s="150"/>
      <c r="O160" s="150"/>
      <c r="P160" s="150"/>
      <c r="Q160" s="150"/>
      <c r="R160" s="150"/>
      <c r="S160" s="150"/>
      <c r="T160" s="151"/>
      <c r="AT160" s="146" t="s">
        <v>138</v>
      </c>
      <c r="AU160" s="146" t="s">
        <v>77</v>
      </c>
      <c r="AV160" s="12" t="s">
        <v>79</v>
      </c>
      <c r="AW160" s="12" t="s">
        <v>31</v>
      </c>
      <c r="AX160" s="12" t="s">
        <v>69</v>
      </c>
      <c r="AY160" s="146" t="s">
        <v>129</v>
      </c>
    </row>
    <row r="161" spans="1:65" s="13" customFormat="1">
      <c r="B161" s="152"/>
      <c r="D161" s="141" t="s">
        <v>138</v>
      </c>
      <c r="E161" s="153" t="s">
        <v>3</v>
      </c>
      <c r="F161" s="154" t="s">
        <v>140</v>
      </c>
      <c r="H161" s="155">
        <v>2.294</v>
      </c>
      <c r="L161" s="152"/>
      <c r="M161" s="156"/>
      <c r="N161" s="157"/>
      <c r="O161" s="157"/>
      <c r="P161" s="157"/>
      <c r="Q161" s="157"/>
      <c r="R161" s="157"/>
      <c r="S161" s="157"/>
      <c r="T161" s="158"/>
      <c r="AT161" s="153" t="s">
        <v>138</v>
      </c>
      <c r="AU161" s="153" t="s">
        <v>77</v>
      </c>
      <c r="AV161" s="13" t="s">
        <v>135</v>
      </c>
      <c r="AW161" s="13" t="s">
        <v>31</v>
      </c>
      <c r="AX161" s="13" t="s">
        <v>77</v>
      </c>
      <c r="AY161" s="153" t="s">
        <v>129</v>
      </c>
    </row>
    <row r="162" spans="1:65" s="2" customFormat="1" ht="16.5" customHeight="1">
      <c r="A162" s="29"/>
      <c r="B162" s="128"/>
      <c r="C162" s="129" t="s">
        <v>230</v>
      </c>
      <c r="D162" s="129" t="s">
        <v>130</v>
      </c>
      <c r="E162" s="130" t="s">
        <v>345</v>
      </c>
      <c r="F162" s="131" t="s">
        <v>346</v>
      </c>
      <c r="G162" s="132" t="s">
        <v>220</v>
      </c>
      <c r="H162" s="133">
        <v>2069.63</v>
      </c>
      <c r="I162" s="134">
        <v>0</v>
      </c>
      <c r="J162" s="134">
        <f>ROUND(I162*H162,2)</f>
        <v>0</v>
      </c>
      <c r="K162" s="131" t="s">
        <v>134</v>
      </c>
      <c r="L162" s="30"/>
      <c r="M162" s="135" t="s">
        <v>3</v>
      </c>
      <c r="N162" s="136" t="s">
        <v>42</v>
      </c>
      <c r="O162" s="137">
        <v>0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9" t="s">
        <v>135</v>
      </c>
      <c r="AT162" s="139" t="s">
        <v>130</v>
      </c>
      <c r="AU162" s="139" t="s">
        <v>77</v>
      </c>
      <c r="AY162" s="17" t="s">
        <v>129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135</v>
      </c>
      <c r="BK162" s="140">
        <f>ROUND(I162*H162,2)</f>
        <v>0</v>
      </c>
      <c r="BL162" s="17" t="s">
        <v>135</v>
      </c>
      <c r="BM162" s="139" t="s">
        <v>233</v>
      </c>
    </row>
    <row r="163" spans="1:65" s="2" customFormat="1" ht="19.5">
      <c r="A163" s="29"/>
      <c r="B163" s="30"/>
      <c r="C163" s="29"/>
      <c r="D163" s="141" t="s">
        <v>136</v>
      </c>
      <c r="E163" s="29"/>
      <c r="F163" s="142" t="s">
        <v>347</v>
      </c>
      <c r="G163" s="29"/>
      <c r="H163" s="29"/>
      <c r="I163" s="29"/>
      <c r="J163" s="29"/>
      <c r="K163" s="29"/>
      <c r="L163" s="30"/>
      <c r="M163" s="143"/>
      <c r="N163" s="144"/>
      <c r="O163" s="51"/>
      <c r="P163" s="51"/>
      <c r="Q163" s="51"/>
      <c r="R163" s="51"/>
      <c r="S163" s="51"/>
      <c r="T163" s="52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136</v>
      </c>
      <c r="AU163" s="17" t="s">
        <v>77</v>
      </c>
    </row>
    <row r="164" spans="1:65" s="12" customFormat="1">
      <c r="B164" s="145"/>
      <c r="D164" s="141" t="s">
        <v>138</v>
      </c>
      <c r="E164" s="146" t="s">
        <v>3</v>
      </c>
      <c r="F164" s="147" t="s">
        <v>678</v>
      </c>
      <c r="H164" s="148">
        <v>2069.63</v>
      </c>
      <c r="L164" s="145"/>
      <c r="M164" s="149"/>
      <c r="N164" s="150"/>
      <c r="O164" s="150"/>
      <c r="P164" s="150"/>
      <c r="Q164" s="150"/>
      <c r="R164" s="150"/>
      <c r="S164" s="150"/>
      <c r="T164" s="151"/>
      <c r="AT164" s="146" t="s">
        <v>138</v>
      </c>
      <c r="AU164" s="146" t="s">
        <v>77</v>
      </c>
      <c r="AV164" s="12" t="s">
        <v>79</v>
      </c>
      <c r="AW164" s="12" t="s">
        <v>31</v>
      </c>
      <c r="AX164" s="12" t="s">
        <v>69</v>
      </c>
      <c r="AY164" s="146" t="s">
        <v>129</v>
      </c>
    </row>
    <row r="165" spans="1:65" s="13" customFormat="1">
      <c r="B165" s="152"/>
      <c r="D165" s="141" t="s">
        <v>138</v>
      </c>
      <c r="E165" s="153" t="s">
        <v>3</v>
      </c>
      <c r="F165" s="154" t="s">
        <v>140</v>
      </c>
      <c r="H165" s="155">
        <v>2069.63</v>
      </c>
      <c r="L165" s="152"/>
      <c r="M165" s="156"/>
      <c r="N165" s="157"/>
      <c r="O165" s="157"/>
      <c r="P165" s="157"/>
      <c r="Q165" s="157"/>
      <c r="R165" s="157"/>
      <c r="S165" s="157"/>
      <c r="T165" s="158"/>
      <c r="AT165" s="153" t="s">
        <v>138</v>
      </c>
      <c r="AU165" s="153" t="s">
        <v>77</v>
      </c>
      <c r="AV165" s="13" t="s">
        <v>135</v>
      </c>
      <c r="AW165" s="13" t="s">
        <v>31</v>
      </c>
      <c r="AX165" s="13" t="s">
        <v>77</v>
      </c>
      <c r="AY165" s="153" t="s">
        <v>129</v>
      </c>
    </row>
    <row r="166" spans="1:65" s="2" customFormat="1" ht="16.5" customHeight="1">
      <c r="A166" s="29"/>
      <c r="B166" s="128"/>
      <c r="C166" s="129" t="s">
        <v>187</v>
      </c>
      <c r="D166" s="129" t="s">
        <v>130</v>
      </c>
      <c r="E166" s="130" t="s">
        <v>679</v>
      </c>
      <c r="F166" s="131" t="s">
        <v>680</v>
      </c>
      <c r="G166" s="132" t="s">
        <v>220</v>
      </c>
      <c r="H166" s="133">
        <v>655.4</v>
      </c>
      <c r="I166" s="134">
        <v>0</v>
      </c>
      <c r="J166" s="134">
        <f>ROUND(I166*H166,2)</f>
        <v>0</v>
      </c>
      <c r="K166" s="131" t="s">
        <v>134</v>
      </c>
      <c r="L166" s="30"/>
      <c r="M166" s="135" t="s">
        <v>3</v>
      </c>
      <c r="N166" s="136" t="s">
        <v>42</v>
      </c>
      <c r="O166" s="137">
        <v>0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9" t="s">
        <v>135</v>
      </c>
      <c r="AT166" s="139" t="s">
        <v>130</v>
      </c>
      <c r="AU166" s="139" t="s">
        <v>77</v>
      </c>
      <c r="AY166" s="17" t="s">
        <v>129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7" t="s">
        <v>135</v>
      </c>
      <c r="BK166" s="140">
        <f>ROUND(I166*H166,2)</f>
        <v>0</v>
      </c>
      <c r="BL166" s="17" t="s">
        <v>135</v>
      </c>
      <c r="BM166" s="139" t="s">
        <v>239</v>
      </c>
    </row>
    <row r="167" spans="1:65" s="2" customFormat="1" ht="29.25">
      <c r="A167" s="29"/>
      <c r="B167" s="30"/>
      <c r="C167" s="29"/>
      <c r="D167" s="141" t="s">
        <v>136</v>
      </c>
      <c r="E167" s="29"/>
      <c r="F167" s="142" t="s">
        <v>494</v>
      </c>
      <c r="G167" s="29"/>
      <c r="H167" s="29"/>
      <c r="I167" s="29"/>
      <c r="J167" s="29"/>
      <c r="K167" s="29"/>
      <c r="L167" s="30"/>
      <c r="M167" s="143"/>
      <c r="N167" s="144"/>
      <c r="O167" s="51"/>
      <c r="P167" s="51"/>
      <c r="Q167" s="51"/>
      <c r="R167" s="51"/>
      <c r="S167" s="51"/>
      <c r="T167" s="5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7" t="s">
        <v>136</v>
      </c>
      <c r="AU167" s="17" t="s">
        <v>77</v>
      </c>
    </row>
    <row r="168" spans="1:65" s="12" customFormat="1">
      <c r="B168" s="145"/>
      <c r="D168" s="141" t="s">
        <v>138</v>
      </c>
      <c r="E168" s="146" t="s">
        <v>3</v>
      </c>
      <c r="F168" s="147" t="s">
        <v>681</v>
      </c>
      <c r="H168" s="148">
        <v>655.4</v>
      </c>
      <c r="L168" s="145"/>
      <c r="M168" s="149"/>
      <c r="N168" s="150"/>
      <c r="O168" s="150"/>
      <c r="P168" s="150"/>
      <c r="Q168" s="150"/>
      <c r="R168" s="150"/>
      <c r="S168" s="150"/>
      <c r="T168" s="151"/>
      <c r="AT168" s="146" t="s">
        <v>138</v>
      </c>
      <c r="AU168" s="146" t="s">
        <v>77</v>
      </c>
      <c r="AV168" s="12" t="s">
        <v>79</v>
      </c>
      <c r="AW168" s="12" t="s">
        <v>31</v>
      </c>
      <c r="AX168" s="12" t="s">
        <v>69</v>
      </c>
      <c r="AY168" s="146" t="s">
        <v>129</v>
      </c>
    </row>
    <row r="169" spans="1:65" s="13" customFormat="1">
      <c r="B169" s="152"/>
      <c r="D169" s="141" t="s">
        <v>138</v>
      </c>
      <c r="E169" s="153" t="s">
        <v>3</v>
      </c>
      <c r="F169" s="154" t="s">
        <v>140</v>
      </c>
      <c r="H169" s="155">
        <v>655.4</v>
      </c>
      <c r="L169" s="152"/>
      <c r="M169" s="156"/>
      <c r="N169" s="157"/>
      <c r="O169" s="157"/>
      <c r="P169" s="157"/>
      <c r="Q169" s="157"/>
      <c r="R169" s="157"/>
      <c r="S169" s="157"/>
      <c r="T169" s="158"/>
      <c r="AT169" s="153" t="s">
        <v>138</v>
      </c>
      <c r="AU169" s="153" t="s">
        <v>77</v>
      </c>
      <c r="AV169" s="13" t="s">
        <v>135</v>
      </c>
      <c r="AW169" s="13" t="s">
        <v>31</v>
      </c>
      <c r="AX169" s="13" t="s">
        <v>77</v>
      </c>
      <c r="AY169" s="153" t="s">
        <v>129</v>
      </c>
    </row>
    <row r="170" spans="1:65" s="2" customFormat="1" ht="16.5" customHeight="1">
      <c r="A170" s="29"/>
      <c r="B170" s="128"/>
      <c r="C170" s="129" t="s">
        <v>8</v>
      </c>
      <c r="D170" s="129" t="s">
        <v>130</v>
      </c>
      <c r="E170" s="130" t="s">
        <v>496</v>
      </c>
      <c r="F170" s="131" t="s">
        <v>497</v>
      </c>
      <c r="G170" s="132" t="s">
        <v>220</v>
      </c>
      <c r="H170" s="133">
        <v>655.4</v>
      </c>
      <c r="I170" s="134">
        <v>0</v>
      </c>
      <c r="J170" s="134">
        <f>ROUND(I170*H170,2)</f>
        <v>0</v>
      </c>
      <c r="K170" s="131" t="s">
        <v>134</v>
      </c>
      <c r="L170" s="30"/>
      <c r="M170" s="135" t="s">
        <v>3</v>
      </c>
      <c r="N170" s="136" t="s">
        <v>42</v>
      </c>
      <c r="O170" s="137">
        <v>0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39" t="s">
        <v>135</v>
      </c>
      <c r="AT170" s="139" t="s">
        <v>130</v>
      </c>
      <c r="AU170" s="139" t="s">
        <v>77</v>
      </c>
      <c r="AY170" s="17" t="s">
        <v>129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7" t="s">
        <v>135</v>
      </c>
      <c r="BK170" s="140">
        <f>ROUND(I170*H170,2)</f>
        <v>0</v>
      </c>
      <c r="BL170" s="17" t="s">
        <v>135</v>
      </c>
      <c r="BM170" s="139" t="s">
        <v>244</v>
      </c>
    </row>
    <row r="171" spans="1:65" s="2" customFormat="1" ht="19.5">
      <c r="A171" s="29"/>
      <c r="B171" s="30"/>
      <c r="C171" s="29"/>
      <c r="D171" s="141" t="s">
        <v>136</v>
      </c>
      <c r="E171" s="29"/>
      <c r="F171" s="142" t="s">
        <v>498</v>
      </c>
      <c r="G171" s="29"/>
      <c r="H171" s="29"/>
      <c r="I171" s="29"/>
      <c r="J171" s="29"/>
      <c r="K171" s="29"/>
      <c r="L171" s="30"/>
      <c r="M171" s="143"/>
      <c r="N171" s="144"/>
      <c r="O171" s="51"/>
      <c r="P171" s="51"/>
      <c r="Q171" s="51"/>
      <c r="R171" s="51"/>
      <c r="S171" s="51"/>
      <c r="T171" s="5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7" t="s">
        <v>136</v>
      </c>
      <c r="AU171" s="17" t="s">
        <v>77</v>
      </c>
    </row>
    <row r="172" spans="1:65" s="12" customFormat="1">
      <c r="B172" s="145"/>
      <c r="D172" s="141" t="s">
        <v>138</v>
      </c>
      <c r="E172" s="146" t="s">
        <v>3</v>
      </c>
      <c r="F172" s="147" t="s">
        <v>681</v>
      </c>
      <c r="H172" s="148">
        <v>655.4</v>
      </c>
      <c r="L172" s="145"/>
      <c r="M172" s="149"/>
      <c r="N172" s="150"/>
      <c r="O172" s="150"/>
      <c r="P172" s="150"/>
      <c r="Q172" s="150"/>
      <c r="R172" s="150"/>
      <c r="S172" s="150"/>
      <c r="T172" s="151"/>
      <c r="AT172" s="146" t="s">
        <v>138</v>
      </c>
      <c r="AU172" s="146" t="s">
        <v>77</v>
      </c>
      <c r="AV172" s="12" t="s">
        <v>79</v>
      </c>
      <c r="AW172" s="12" t="s">
        <v>31</v>
      </c>
      <c r="AX172" s="12" t="s">
        <v>69</v>
      </c>
      <c r="AY172" s="146" t="s">
        <v>129</v>
      </c>
    </row>
    <row r="173" spans="1:65" s="13" customFormat="1">
      <c r="B173" s="152"/>
      <c r="D173" s="141" t="s">
        <v>138</v>
      </c>
      <c r="E173" s="153" t="s">
        <v>3</v>
      </c>
      <c r="F173" s="154" t="s">
        <v>140</v>
      </c>
      <c r="H173" s="155">
        <v>655.4</v>
      </c>
      <c r="L173" s="152"/>
      <c r="M173" s="156"/>
      <c r="N173" s="157"/>
      <c r="O173" s="157"/>
      <c r="P173" s="157"/>
      <c r="Q173" s="157"/>
      <c r="R173" s="157"/>
      <c r="S173" s="157"/>
      <c r="T173" s="158"/>
      <c r="AT173" s="153" t="s">
        <v>138</v>
      </c>
      <c r="AU173" s="153" t="s">
        <v>77</v>
      </c>
      <c r="AV173" s="13" t="s">
        <v>135</v>
      </c>
      <c r="AW173" s="13" t="s">
        <v>31</v>
      </c>
      <c r="AX173" s="13" t="s">
        <v>77</v>
      </c>
      <c r="AY173" s="153" t="s">
        <v>129</v>
      </c>
    </row>
    <row r="174" spans="1:65" s="11" customFormat="1" ht="25.9" customHeight="1">
      <c r="B174" s="118"/>
      <c r="D174" s="119" t="s">
        <v>68</v>
      </c>
      <c r="E174" s="120" t="s">
        <v>79</v>
      </c>
      <c r="F174" s="120" t="s">
        <v>349</v>
      </c>
      <c r="J174" s="121">
        <f>BK174</f>
        <v>0</v>
      </c>
      <c r="L174" s="118"/>
      <c r="M174" s="122"/>
      <c r="N174" s="123"/>
      <c r="O174" s="123"/>
      <c r="P174" s="124">
        <f>SUM(P175:P178)</f>
        <v>0</v>
      </c>
      <c r="Q174" s="123"/>
      <c r="R174" s="124">
        <f>SUM(R175:R178)</f>
        <v>0</v>
      </c>
      <c r="S174" s="123"/>
      <c r="T174" s="125">
        <f>SUM(T175:T178)</f>
        <v>0</v>
      </c>
      <c r="AR174" s="119" t="s">
        <v>77</v>
      </c>
      <c r="AT174" s="126" t="s">
        <v>68</v>
      </c>
      <c r="AU174" s="126" t="s">
        <v>69</v>
      </c>
      <c r="AY174" s="119" t="s">
        <v>129</v>
      </c>
      <c r="BK174" s="127">
        <f>SUM(BK175:BK178)</f>
        <v>0</v>
      </c>
    </row>
    <row r="175" spans="1:65" s="2" customFormat="1" ht="16.5" customHeight="1">
      <c r="A175" s="29"/>
      <c r="B175" s="128"/>
      <c r="C175" s="129" t="s">
        <v>193</v>
      </c>
      <c r="D175" s="129" t="s">
        <v>130</v>
      </c>
      <c r="E175" s="130" t="s">
        <v>421</v>
      </c>
      <c r="F175" s="131" t="s">
        <v>422</v>
      </c>
      <c r="G175" s="132" t="s">
        <v>133</v>
      </c>
      <c r="H175" s="133">
        <v>0.54</v>
      </c>
      <c r="I175" s="134">
        <v>0</v>
      </c>
      <c r="J175" s="134">
        <f>ROUND(I175*H175,2)</f>
        <v>0</v>
      </c>
      <c r="K175" s="131" t="s">
        <v>134</v>
      </c>
      <c r="L175" s="30"/>
      <c r="M175" s="135" t="s">
        <v>3</v>
      </c>
      <c r="N175" s="136" t="s">
        <v>42</v>
      </c>
      <c r="O175" s="137">
        <v>0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39" t="s">
        <v>135</v>
      </c>
      <c r="AT175" s="139" t="s">
        <v>130</v>
      </c>
      <c r="AU175" s="139" t="s">
        <v>77</v>
      </c>
      <c r="AY175" s="17" t="s">
        <v>129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7" t="s">
        <v>135</v>
      </c>
      <c r="BK175" s="140">
        <f>ROUND(I175*H175,2)</f>
        <v>0</v>
      </c>
      <c r="BL175" s="17" t="s">
        <v>135</v>
      </c>
      <c r="BM175" s="139" t="s">
        <v>250</v>
      </c>
    </row>
    <row r="176" spans="1:65" s="2" customFormat="1" ht="136.5">
      <c r="A176" s="29"/>
      <c r="B176" s="30"/>
      <c r="C176" s="29"/>
      <c r="D176" s="141" t="s">
        <v>136</v>
      </c>
      <c r="E176" s="29"/>
      <c r="F176" s="142" t="s">
        <v>424</v>
      </c>
      <c r="G176" s="29"/>
      <c r="H176" s="29"/>
      <c r="I176" s="29"/>
      <c r="J176" s="29"/>
      <c r="K176" s="29"/>
      <c r="L176" s="30"/>
      <c r="M176" s="143"/>
      <c r="N176" s="144"/>
      <c r="O176" s="51"/>
      <c r="P176" s="51"/>
      <c r="Q176" s="51"/>
      <c r="R176" s="51"/>
      <c r="S176" s="51"/>
      <c r="T176" s="52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7" t="s">
        <v>136</v>
      </c>
      <c r="AU176" s="17" t="s">
        <v>77</v>
      </c>
    </row>
    <row r="177" spans="1:65" s="12" customFormat="1">
      <c r="B177" s="145"/>
      <c r="D177" s="141" t="s">
        <v>138</v>
      </c>
      <c r="E177" s="146" t="s">
        <v>3</v>
      </c>
      <c r="F177" s="147" t="s">
        <v>682</v>
      </c>
      <c r="H177" s="148">
        <v>0.54</v>
      </c>
      <c r="L177" s="145"/>
      <c r="M177" s="149"/>
      <c r="N177" s="150"/>
      <c r="O177" s="150"/>
      <c r="P177" s="150"/>
      <c r="Q177" s="150"/>
      <c r="R177" s="150"/>
      <c r="S177" s="150"/>
      <c r="T177" s="151"/>
      <c r="AT177" s="146" t="s">
        <v>138</v>
      </c>
      <c r="AU177" s="146" t="s">
        <v>77</v>
      </c>
      <c r="AV177" s="12" t="s">
        <v>79</v>
      </c>
      <c r="AW177" s="12" t="s">
        <v>31</v>
      </c>
      <c r="AX177" s="12" t="s">
        <v>69</v>
      </c>
      <c r="AY177" s="146" t="s">
        <v>129</v>
      </c>
    </row>
    <row r="178" spans="1:65" s="13" customFormat="1">
      <c r="B178" s="152"/>
      <c r="D178" s="141" t="s">
        <v>138</v>
      </c>
      <c r="E178" s="153" t="s">
        <v>3</v>
      </c>
      <c r="F178" s="154" t="s">
        <v>140</v>
      </c>
      <c r="H178" s="155">
        <v>0.54</v>
      </c>
      <c r="L178" s="152"/>
      <c r="M178" s="156"/>
      <c r="N178" s="157"/>
      <c r="O178" s="157"/>
      <c r="P178" s="157"/>
      <c r="Q178" s="157"/>
      <c r="R178" s="157"/>
      <c r="S178" s="157"/>
      <c r="T178" s="158"/>
      <c r="AT178" s="153" t="s">
        <v>138</v>
      </c>
      <c r="AU178" s="153" t="s">
        <v>77</v>
      </c>
      <c r="AV178" s="13" t="s">
        <v>135</v>
      </c>
      <c r="AW178" s="13" t="s">
        <v>31</v>
      </c>
      <c r="AX178" s="13" t="s">
        <v>77</v>
      </c>
      <c r="AY178" s="153" t="s">
        <v>129</v>
      </c>
    </row>
    <row r="179" spans="1:65" s="11" customFormat="1" ht="25.9" customHeight="1">
      <c r="B179" s="118"/>
      <c r="D179" s="119" t="s">
        <v>68</v>
      </c>
      <c r="E179" s="120" t="s">
        <v>141</v>
      </c>
      <c r="F179" s="120" t="s">
        <v>298</v>
      </c>
      <c r="J179" s="121">
        <f>BK179</f>
        <v>0</v>
      </c>
      <c r="L179" s="118"/>
      <c r="M179" s="122"/>
      <c r="N179" s="123"/>
      <c r="O179" s="123"/>
      <c r="P179" s="124">
        <f>SUM(P180:P246)</f>
        <v>0</v>
      </c>
      <c r="Q179" s="123"/>
      <c r="R179" s="124">
        <f>SUM(R180:R246)</f>
        <v>0</v>
      </c>
      <c r="S179" s="123"/>
      <c r="T179" s="125">
        <f>SUM(T180:T246)</f>
        <v>0</v>
      </c>
      <c r="AR179" s="119" t="s">
        <v>77</v>
      </c>
      <c r="AT179" s="126" t="s">
        <v>68</v>
      </c>
      <c r="AU179" s="126" t="s">
        <v>69</v>
      </c>
      <c r="AY179" s="119" t="s">
        <v>129</v>
      </c>
      <c r="BK179" s="127">
        <f>SUM(BK180:BK246)</f>
        <v>0</v>
      </c>
    </row>
    <row r="180" spans="1:65" s="2" customFormat="1" ht="16.5" customHeight="1">
      <c r="A180" s="29"/>
      <c r="B180" s="128"/>
      <c r="C180" s="129" t="s">
        <v>253</v>
      </c>
      <c r="D180" s="129" t="s">
        <v>130</v>
      </c>
      <c r="E180" s="130" t="s">
        <v>683</v>
      </c>
      <c r="F180" s="131" t="s">
        <v>684</v>
      </c>
      <c r="G180" s="132" t="s">
        <v>220</v>
      </c>
      <c r="H180" s="133">
        <v>2069.63</v>
      </c>
      <c r="I180" s="134">
        <v>0</v>
      </c>
      <c r="J180" s="134">
        <f>ROUND(I180*H180,2)</f>
        <v>0</v>
      </c>
      <c r="K180" s="131" t="s">
        <v>134</v>
      </c>
      <c r="L180" s="30"/>
      <c r="M180" s="135" t="s">
        <v>3</v>
      </c>
      <c r="N180" s="136" t="s">
        <v>42</v>
      </c>
      <c r="O180" s="137">
        <v>0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9" t="s">
        <v>135</v>
      </c>
      <c r="AT180" s="139" t="s">
        <v>130</v>
      </c>
      <c r="AU180" s="139" t="s">
        <v>77</v>
      </c>
      <c r="AY180" s="17" t="s">
        <v>129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135</v>
      </c>
      <c r="BK180" s="140">
        <f>ROUND(I180*H180,2)</f>
        <v>0</v>
      </c>
      <c r="BL180" s="17" t="s">
        <v>135</v>
      </c>
      <c r="BM180" s="139" t="s">
        <v>256</v>
      </c>
    </row>
    <row r="181" spans="1:65" s="2" customFormat="1" ht="29.25">
      <c r="A181" s="29"/>
      <c r="B181" s="30"/>
      <c r="C181" s="29"/>
      <c r="D181" s="141" t="s">
        <v>136</v>
      </c>
      <c r="E181" s="29"/>
      <c r="F181" s="142" t="s">
        <v>685</v>
      </c>
      <c r="G181" s="29"/>
      <c r="H181" s="29"/>
      <c r="I181" s="29"/>
      <c r="J181" s="29"/>
      <c r="K181" s="29"/>
      <c r="L181" s="30"/>
      <c r="M181" s="143"/>
      <c r="N181" s="144"/>
      <c r="O181" s="51"/>
      <c r="P181" s="51"/>
      <c r="Q181" s="51"/>
      <c r="R181" s="51"/>
      <c r="S181" s="51"/>
      <c r="T181" s="52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7" t="s">
        <v>136</v>
      </c>
      <c r="AU181" s="17" t="s">
        <v>77</v>
      </c>
    </row>
    <row r="182" spans="1:65" s="12" customFormat="1">
      <c r="B182" s="145"/>
      <c r="D182" s="141" t="s">
        <v>138</v>
      </c>
      <c r="E182" s="146" t="s">
        <v>3</v>
      </c>
      <c r="F182" s="147" t="s">
        <v>686</v>
      </c>
      <c r="H182" s="148">
        <v>353.92500000000001</v>
      </c>
      <c r="L182" s="145"/>
      <c r="M182" s="149"/>
      <c r="N182" s="150"/>
      <c r="O182" s="150"/>
      <c r="P182" s="150"/>
      <c r="Q182" s="150"/>
      <c r="R182" s="150"/>
      <c r="S182" s="150"/>
      <c r="T182" s="151"/>
      <c r="AT182" s="146" t="s">
        <v>138</v>
      </c>
      <c r="AU182" s="146" t="s">
        <v>77</v>
      </c>
      <c r="AV182" s="12" t="s">
        <v>79</v>
      </c>
      <c r="AW182" s="12" t="s">
        <v>31</v>
      </c>
      <c r="AX182" s="12" t="s">
        <v>69</v>
      </c>
      <c r="AY182" s="146" t="s">
        <v>129</v>
      </c>
    </row>
    <row r="183" spans="1:65" s="12" customFormat="1">
      <c r="B183" s="145"/>
      <c r="D183" s="141" t="s">
        <v>138</v>
      </c>
      <c r="E183" s="146" t="s">
        <v>3</v>
      </c>
      <c r="F183" s="147" t="s">
        <v>687</v>
      </c>
      <c r="H183" s="148">
        <v>113.47799999999999</v>
      </c>
      <c r="L183" s="145"/>
      <c r="M183" s="149"/>
      <c r="N183" s="150"/>
      <c r="O183" s="150"/>
      <c r="P183" s="150"/>
      <c r="Q183" s="150"/>
      <c r="R183" s="150"/>
      <c r="S183" s="150"/>
      <c r="T183" s="151"/>
      <c r="AT183" s="146" t="s">
        <v>138</v>
      </c>
      <c r="AU183" s="146" t="s">
        <v>77</v>
      </c>
      <c r="AV183" s="12" t="s">
        <v>79</v>
      </c>
      <c r="AW183" s="12" t="s">
        <v>31</v>
      </c>
      <c r="AX183" s="12" t="s">
        <v>69</v>
      </c>
      <c r="AY183" s="146" t="s">
        <v>129</v>
      </c>
    </row>
    <row r="184" spans="1:65" s="12" customFormat="1">
      <c r="B184" s="145"/>
      <c r="D184" s="141" t="s">
        <v>138</v>
      </c>
      <c r="E184" s="146" t="s">
        <v>3</v>
      </c>
      <c r="F184" s="147" t="s">
        <v>688</v>
      </c>
      <c r="H184" s="148">
        <v>358.72199999999998</v>
      </c>
      <c r="L184" s="145"/>
      <c r="M184" s="149"/>
      <c r="N184" s="150"/>
      <c r="O184" s="150"/>
      <c r="P184" s="150"/>
      <c r="Q184" s="150"/>
      <c r="R184" s="150"/>
      <c r="S184" s="150"/>
      <c r="T184" s="151"/>
      <c r="AT184" s="146" t="s">
        <v>138</v>
      </c>
      <c r="AU184" s="146" t="s">
        <v>77</v>
      </c>
      <c r="AV184" s="12" t="s">
        <v>79</v>
      </c>
      <c r="AW184" s="12" t="s">
        <v>31</v>
      </c>
      <c r="AX184" s="12" t="s">
        <v>69</v>
      </c>
      <c r="AY184" s="146" t="s">
        <v>129</v>
      </c>
    </row>
    <row r="185" spans="1:65" s="12" customFormat="1">
      <c r="B185" s="145"/>
      <c r="D185" s="141" t="s">
        <v>138</v>
      </c>
      <c r="E185" s="146" t="s">
        <v>3</v>
      </c>
      <c r="F185" s="147" t="s">
        <v>689</v>
      </c>
      <c r="H185" s="148">
        <v>166.29</v>
      </c>
      <c r="L185" s="145"/>
      <c r="M185" s="149"/>
      <c r="N185" s="150"/>
      <c r="O185" s="150"/>
      <c r="P185" s="150"/>
      <c r="Q185" s="150"/>
      <c r="R185" s="150"/>
      <c r="S185" s="150"/>
      <c r="T185" s="151"/>
      <c r="AT185" s="146" t="s">
        <v>138</v>
      </c>
      <c r="AU185" s="146" t="s">
        <v>77</v>
      </c>
      <c r="AV185" s="12" t="s">
        <v>79</v>
      </c>
      <c r="AW185" s="12" t="s">
        <v>31</v>
      </c>
      <c r="AX185" s="12" t="s">
        <v>69</v>
      </c>
      <c r="AY185" s="146" t="s">
        <v>129</v>
      </c>
    </row>
    <row r="186" spans="1:65" s="12" customFormat="1">
      <c r="B186" s="145"/>
      <c r="D186" s="141" t="s">
        <v>138</v>
      </c>
      <c r="E186" s="146" t="s">
        <v>3</v>
      </c>
      <c r="F186" s="147" t="s">
        <v>690</v>
      </c>
      <c r="H186" s="148">
        <v>57.8</v>
      </c>
      <c r="L186" s="145"/>
      <c r="M186" s="149"/>
      <c r="N186" s="150"/>
      <c r="O186" s="150"/>
      <c r="P186" s="150"/>
      <c r="Q186" s="150"/>
      <c r="R186" s="150"/>
      <c r="S186" s="150"/>
      <c r="T186" s="151"/>
      <c r="AT186" s="146" t="s">
        <v>138</v>
      </c>
      <c r="AU186" s="146" t="s">
        <v>77</v>
      </c>
      <c r="AV186" s="12" t="s">
        <v>79</v>
      </c>
      <c r="AW186" s="12" t="s">
        <v>31</v>
      </c>
      <c r="AX186" s="12" t="s">
        <v>69</v>
      </c>
      <c r="AY186" s="146" t="s">
        <v>129</v>
      </c>
    </row>
    <row r="187" spans="1:65" s="12" customFormat="1">
      <c r="B187" s="145"/>
      <c r="D187" s="141" t="s">
        <v>138</v>
      </c>
      <c r="E187" s="146" t="s">
        <v>3</v>
      </c>
      <c r="F187" s="147" t="s">
        <v>691</v>
      </c>
      <c r="H187" s="148">
        <v>70.2</v>
      </c>
      <c r="L187" s="145"/>
      <c r="M187" s="149"/>
      <c r="N187" s="150"/>
      <c r="O187" s="150"/>
      <c r="P187" s="150"/>
      <c r="Q187" s="150"/>
      <c r="R187" s="150"/>
      <c r="S187" s="150"/>
      <c r="T187" s="151"/>
      <c r="AT187" s="146" t="s">
        <v>138</v>
      </c>
      <c r="AU187" s="146" t="s">
        <v>77</v>
      </c>
      <c r="AV187" s="12" t="s">
        <v>79</v>
      </c>
      <c r="AW187" s="12" t="s">
        <v>31</v>
      </c>
      <c r="AX187" s="12" t="s">
        <v>69</v>
      </c>
      <c r="AY187" s="146" t="s">
        <v>129</v>
      </c>
    </row>
    <row r="188" spans="1:65" s="12" customFormat="1">
      <c r="B188" s="145"/>
      <c r="D188" s="141" t="s">
        <v>138</v>
      </c>
      <c r="E188" s="146" t="s">
        <v>3</v>
      </c>
      <c r="F188" s="147" t="s">
        <v>692</v>
      </c>
      <c r="H188" s="148">
        <v>85.5</v>
      </c>
      <c r="L188" s="145"/>
      <c r="M188" s="149"/>
      <c r="N188" s="150"/>
      <c r="O188" s="150"/>
      <c r="P188" s="150"/>
      <c r="Q188" s="150"/>
      <c r="R188" s="150"/>
      <c r="S188" s="150"/>
      <c r="T188" s="151"/>
      <c r="AT188" s="146" t="s">
        <v>138</v>
      </c>
      <c r="AU188" s="146" t="s">
        <v>77</v>
      </c>
      <c r="AV188" s="12" t="s">
        <v>79</v>
      </c>
      <c r="AW188" s="12" t="s">
        <v>31</v>
      </c>
      <c r="AX188" s="12" t="s">
        <v>69</v>
      </c>
      <c r="AY188" s="146" t="s">
        <v>129</v>
      </c>
    </row>
    <row r="189" spans="1:65" s="12" customFormat="1">
      <c r="B189" s="145"/>
      <c r="D189" s="141" t="s">
        <v>138</v>
      </c>
      <c r="E189" s="146" t="s">
        <v>3</v>
      </c>
      <c r="F189" s="147" t="s">
        <v>693</v>
      </c>
      <c r="H189" s="148">
        <v>120.24</v>
      </c>
      <c r="L189" s="145"/>
      <c r="M189" s="149"/>
      <c r="N189" s="150"/>
      <c r="O189" s="150"/>
      <c r="P189" s="150"/>
      <c r="Q189" s="150"/>
      <c r="R189" s="150"/>
      <c r="S189" s="150"/>
      <c r="T189" s="151"/>
      <c r="AT189" s="146" t="s">
        <v>138</v>
      </c>
      <c r="AU189" s="146" t="s">
        <v>77</v>
      </c>
      <c r="AV189" s="12" t="s">
        <v>79</v>
      </c>
      <c r="AW189" s="12" t="s">
        <v>31</v>
      </c>
      <c r="AX189" s="12" t="s">
        <v>69</v>
      </c>
      <c r="AY189" s="146" t="s">
        <v>129</v>
      </c>
    </row>
    <row r="190" spans="1:65" s="12" customFormat="1">
      <c r="B190" s="145"/>
      <c r="D190" s="141" t="s">
        <v>138</v>
      </c>
      <c r="E190" s="146" t="s">
        <v>3</v>
      </c>
      <c r="F190" s="147" t="s">
        <v>694</v>
      </c>
      <c r="H190" s="148">
        <v>743.47500000000002</v>
      </c>
      <c r="L190" s="145"/>
      <c r="M190" s="149"/>
      <c r="N190" s="150"/>
      <c r="O190" s="150"/>
      <c r="P190" s="150"/>
      <c r="Q190" s="150"/>
      <c r="R190" s="150"/>
      <c r="S190" s="150"/>
      <c r="T190" s="151"/>
      <c r="AT190" s="146" t="s">
        <v>138</v>
      </c>
      <c r="AU190" s="146" t="s">
        <v>77</v>
      </c>
      <c r="AV190" s="12" t="s">
        <v>79</v>
      </c>
      <c r="AW190" s="12" t="s">
        <v>31</v>
      </c>
      <c r="AX190" s="12" t="s">
        <v>69</v>
      </c>
      <c r="AY190" s="146" t="s">
        <v>129</v>
      </c>
    </row>
    <row r="191" spans="1:65" s="13" customFormat="1">
      <c r="B191" s="152"/>
      <c r="D191" s="141" t="s">
        <v>138</v>
      </c>
      <c r="E191" s="153" t="s">
        <v>3</v>
      </c>
      <c r="F191" s="154" t="s">
        <v>140</v>
      </c>
      <c r="H191" s="155">
        <v>2069.63</v>
      </c>
      <c r="L191" s="152"/>
      <c r="M191" s="156"/>
      <c r="N191" s="157"/>
      <c r="O191" s="157"/>
      <c r="P191" s="157"/>
      <c r="Q191" s="157"/>
      <c r="R191" s="157"/>
      <c r="S191" s="157"/>
      <c r="T191" s="158"/>
      <c r="AT191" s="153" t="s">
        <v>138</v>
      </c>
      <c r="AU191" s="153" t="s">
        <v>77</v>
      </c>
      <c r="AV191" s="13" t="s">
        <v>135</v>
      </c>
      <c r="AW191" s="13" t="s">
        <v>31</v>
      </c>
      <c r="AX191" s="13" t="s">
        <v>77</v>
      </c>
      <c r="AY191" s="153" t="s">
        <v>129</v>
      </c>
    </row>
    <row r="192" spans="1:65" s="2" customFormat="1" ht="16.5" customHeight="1">
      <c r="A192" s="29"/>
      <c r="B192" s="128"/>
      <c r="C192" s="129" t="s">
        <v>199</v>
      </c>
      <c r="D192" s="129" t="s">
        <v>130</v>
      </c>
      <c r="E192" s="130" t="s">
        <v>695</v>
      </c>
      <c r="F192" s="131" t="s">
        <v>696</v>
      </c>
      <c r="G192" s="132" t="s">
        <v>220</v>
      </c>
      <c r="H192" s="133">
        <v>1752.34</v>
      </c>
      <c r="I192" s="134">
        <v>0</v>
      </c>
      <c r="J192" s="134">
        <f>ROUND(I192*H192,2)</f>
        <v>0</v>
      </c>
      <c r="K192" s="131" t="s">
        <v>134</v>
      </c>
      <c r="L192" s="30"/>
      <c r="M192" s="135" t="s">
        <v>3</v>
      </c>
      <c r="N192" s="136" t="s">
        <v>42</v>
      </c>
      <c r="O192" s="137">
        <v>0</v>
      </c>
      <c r="P192" s="137">
        <f>O192*H192</f>
        <v>0</v>
      </c>
      <c r="Q192" s="137">
        <v>0</v>
      </c>
      <c r="R192" s="137">
        <f>Q192*H192</f>
        <v>0</v>
      </c>
      <c r="S192" s="137">
        <v>0</v>
      </c>
      <c r="T192" s="13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39" t="s">
        <v>135</v>
      </c>
      <c r="AT192" s="139" t="s">
        <v>130</v>
      </c>
      <c r="AU192" s="139" t="s">
        <v>77</v>
      </c>
      <c r="AY192" s="17" t="s">
        <v>129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7" t="s">
        <v>135</v>
      </c>
      <c r="BK192" s="140">
        <f>ROUND(I192*H192,2)</f>
        <v>0</v>
      </c>
      <c r="BL192" s="17" t="s">
        <v>135</v>
      </c>
      <c r="BM192" s="139" t="s">
        <v>260</v>
      </c>
    </row>
    <row r="193" spans="1:65" s="2" customFormat="1" ht="29.25">
      <c r="A193" s="29"/>
      <c r="B193" s="30"/>
      <c r="C193" s="29"/>
      <c r="D193" s="141" t="s">
        <v>136</v>
      </c>
      <c r="E193" s="29"/>
      <c r="F193" s="142" t="s">
        <v>685</v>
      </c>
      <c r="G193" s="29"/>
      <c r="H193" s="29"/>
      <c r="I193" s="29"/>
      <c r="J193" s="29"/>
      <c r="K193" s="29"/>
      <c r="L193" s="30"/>
      <c r="M193" s="143"/>
      <c r="N193" s="144"/>
      <c r="O193" s="51"/>
      <c r="P193" s="51"/>
      <c r="Q193" s="51"/>
      <c r="R193" s="51"/>
      <c r="S193" s="51"/>
      <c r="T193" s="52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7" t="s">
        <v>136</v>
      </c>
      <c r="AU193" s="17" t="s">
        <v>77</v>
      </c>
    </row>
    <row r="194" spans="1:65" s="12" customFormat="1">
      <c r="B194" s="145"/>
      <c r="D194" s="141" t="s">
        <v>138</v>
      </c>
      <c r="E194" s="146" t="s">
        <v>3</v>
      </c>
      <c r="F194" s="147" t="s">
        <v>697</v>
      </c>
      <c r="H194" s="148">
        <v>353.92500000000001</v>
      </c>
      <c r="L194" s="145"/>
      <c r="M194" s="149"/>
      <c r="N194" s="150"/>
      <c r="O194" s="150"/>
      <c r="P194" s="150"/>
      <c r="Q194" s="150"/>
      <c r="R194" s="150"/>
      <c r="S194" s="150"/>
      <c r="T194" s="151"/>
      <c r="AT194" s="146" t="s">
        <v>138</v>
      </c>
      <c r="AU194" s="146" t="s">
        <v>77</v>
      </c>
      <c r="AV194" s="12" t="s">
        <v>79</v>
      </c>
      <c r="AW194" s="12" t="s">
        <v>31</v>
      </c>
      <c r="AX194" s="12" t="s">
        <v>69</v>
      </c>
      <c r="AY194" s="146" t="s">
        <v>129</v>
      </c>
    </row>
    <row r="195" spans="1:65" s="12" customFormat="1">
      <c r="B195" s="145"/>
      <c r="D195" s="141" t="s">
        <v>138</v>
      </c>
      <c r="E195" s="146" t="s">
        <v>3</v>
      </c>
      <c r="F195" s="147" t="s">
        <v>687</v>
      </c>
      <c r="H195" s="148">
        <v>113.47799999999999</v>
      </c>
      <c r="L195" s="145"/>
      <c r="M195" s="149"/>
      <c r="N195" s="150"/>
      <c r="O195" s="150"/>
      <c r="P195" s="150"/>
      <c r="Q195" s="150"/>
      <c r="R195" s="150"/>
      <c r="S195" s="150"/>
      <c r="T195" s="151"/>
      <c r="AT195" s="146" t="s">
        <v>138</v>
      </c>
      <c r="AU195" s="146" t="s">
        <v>77</v>
      </c>
      <c r="AV195" s="12" t="s">
        <v>79</v>
      </c>
      <c r="AW195" s="12" t="s">
        <v>31</v>
      </c>
      <c r="AX195" s="12" t="s">
        <v>69</v>
      </c>
      <c r="AY195" s="146" t="s">
        <v>129</v>
      </c>
    </row>
    <row r="196" spans="1:65" s="12" customFormat="1">
      <c r="B196" s="145"/>
      <c r="D196" s="141" t="s">
        <v>138</v>
      </c>
      <c r="E196" s="146" t="s">
        <v>3</v>
      </c>
      <c r="F196" s="147" t="s">
        <v>698</v>
      </c>
      <c r="H196" s="148">
        <v>358.72199999999998</v>
      </c>
      <c r="L196" s="145"/>
      <c r="M196" s="149"/>
      <c r="N196" s="150"/>
      <c r="O196" s="150"/>
      <c r="P196" s="150"/>
      <c r="Q196" s="150"/>
      <c r="R196" s="150"/>
      <c r="S196" s="150"/>
      <c r="T196" s="151"/>
      <c r="AT196" s="146" t="s">
        <v>138</v>
      </c>
      <c r="AU196" s="146" t="s">
        <v>77</v>
      </c>
      <c r="AV196" s="12" t="s">
        <v>79</v>
      </c>
      <c r="AW196" s="12" t="s">
        <v>31</v>
      </c>
      <c r="AX196" s="12" t="s">
        <v>69</v>
      </c>
      <c r="AY196" s="146" t="s">
        <v>129</v>
      </c>
    </row>
    <row r="197" spans="1:65" s="12" customFormat="1">
      <c r="B197" s="145"/>
      <c r="D197" s="141" t="s">
        <v>138</v>
      </c>
      <c r="E197" s="146" t="s">
        <v>3</v>
      </c>
      <c r="F197" s="147" t="s">
        <v>693</v>
      </c>
      <c r="H197" s="148">
        <v>120.24</v>
      </c>
      <c r="L197" s="145"/>
      <c r="M197" s="149"/>
      <c r="N197" s="150"/>
      <c r="O197" s="150"/>
      <c r="P197" s="150"/>
      <c r="Q197" s="150"/>
      <c r="R197" s="150"/>
      <c r="S197" s="150"/>
      <c r="T197" s="151"/>
      <c r="AT197" s="146" t="s">
        <v>138</v>
      </c>
      <c r="AU197" s="146" t="s">
        <v>77</v>
      </c>
      <c r="AV197" s="12" t="s">
        <v>79</v>
      </c>
      <c r="AW197" s="12" t="s">
        <v>31</v>
      </c>
      <c r="AX197" s="12" t="s">
        <v>69</v>
      </c>
      <c r="AY197" s="146" t="s">
        <v>129</v>
      </c>
    </row>
    <row r="198" spans="1:65" s="12" customFormat="1">
      <c r="B198" s="145"/>
      <c r="D198" s="141" t="s">
        <v>138</v>
      </c>
      <c r="E198" s="146" t="s">
        <v>3</v>
      </c>
      <c r="F198" s="147" t="s">
        <v>694</v>
      </c>
      <c r="H198" s="148">
        <v>743.47500000000002</v>
      </c>
      <c r="L198" s="145"/>
      <c r="M198" s="149"/>
      <c r="N198" s="150"/>
      <c r="O198" s="150"/>
      <c r="P198" s="150"/>
      <c r="Q198" s="150"/>
      <c r="R198" s="150"/>
      <c r="S198" s="150"/>
      <c r="T198" s="151"/>
      <c r="AT198" s="146" t="s">
        <v>138</v>
      </c>
      <c r="AU198" s="146" t="s">
        <v>77</v>
      </c>
      <c r="AV198" s="12" t="s">
        <v>79</v>
      </c>
      <c r="AW198" s="12" t="s">
        <v>31</v>
      </c>
      <c r="AX198" s="12" t="s">
        <v>69</v>
      </c>
      <c r="AY198" s="146" t="s">
        <v>129</v>
      </c>
    </row>
    <row r="199" spans="1:65" s="12" customFormat="1">
      <c r="B199" s="145"/>
      <c r="D199" s="141" t="s">
        <v>138</v>
      </c>
      <c r="E199" s="146" t="s">
        <v>3</v>
      </c>
      <c r="F199" s="147" t="s">
        <v>699</v>
      </c>
      <c r="H199" s="148">
        <v>62.5</v>
      </c>
      <c r="L199" s="145"/>
      <c r="M199" s="149"/>
      <c r="N199" s="150"/>
      <c r="O199" s="150"/>
      <c r="P199" s="150"/>
      <c r="Q199" s="150"/>
      <c r="R199" s="150"/>
      <c r="S199" s="150"/>
      <c r="T199" s="151"/>
      <c r="AT199" s="146" t="s">
        <v>138</v>
      </c>
      <c r="AU199" s="146" t="s">
        <v>77</v>
      </c>
      <c r="AV199" s="12" t="s">
        <v>79</v>
      </c>
      <c r="AW199" s="12" t="s">
        <v>31</v>
      </c>
      <c r="AX199" s="12" t="s">
        <v>69</v>
      </c>
      <c r="AY199" s="146" t="s">
        <v>129</v>
      </c>
    </row>
    <row r="200" spans="1:65" s="13" customFormat="1">
      <c r="B200" s="152"/>
      <c r="D200" s="141" t="s">
        <v>138</v>
      </c>
      <c r="E200" s="153" t="s">
        <v>3</v>
      </c>
      <c r="F200" s="154" t="s">
        <v>140</v>
      </c>
      <c r="H200" s="155">
        <v>1752.3400000000001</v>
      </c>
      <c r="L200" s="152"/>
      <c r="M200" s="156"/>
      <c r="N200" s="157"/>
      <c r="O200" s="157"/>
      <c r="P200" s="157"/>
      <c r="Q200" s="157"/>
      <c r="R200" s="157"/>
      <c r="S200" s="157"/>
      <c r="T200" s="158"/>
      <c r="AT200" s="153" t="s">
        <v>138</v>
      </c>
      <c r="AU200" s="153" t="s">
        <v>77</v>
      </c>
      <c r="AV200" s="13" t="s">
        <v>135</v>
      </c>
      <c r="AW200" s="13" t="s">
        <v>31</v>
      </c>
      <c r="AX200" s="13" t="s">
        <v>77</v>
      </c>
      <c r="AY200" s="153" t="s">
        <v>129</v>
      </c>
    </row>
    <row r="201" spans="1:65" s="2" customFormat="1" ht="16.5" customHeight="1">
      <c r="A201" s="29"/>
      <c r="B201" s="128"/>
      <c r="C201" s="129" t="s">
        <v>262</v>
      </c>
      <c r="D201" s="129" t="s">
        <v>130</v>
      </c>
      <c r="E201" s="130" t="s">
        <v>700</v>
      </c>
      <c r="F201" s="131" t="s">
        <v>701</v>
      </c>
      <c r="G201" s="132" t="s">
        <v>220</v>
      </c>
      <c r="H201" s="133">
        <v>55.5</v>
      </c>
      <c r="I201" s="134">
        <v>0</v>
      </c>
      <c r="J201" s="134">
        <f>ROUND(I201*H201,2)</f>
        <v>0</v>
      </c>
      <c r="K201" s="131" t="s">
        <v>134</v>
      </c>
      <c r="L201" s="30"/>
      <c r="M201" s="135" t="s">
        <v>3</v>
      </c>
      <c r="N201" s="136" t="s">
        <v>42</v>
      </c>
      <c r="O201" s="137">
        <v>0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39" t="s">
        <v>135</v>
      </c>
      <c r="AT201" s="139" t="s">
        <v>130</v>
      </c>
      <c r="AU201" s="139" t="s">
        <v>77</v>
      </c>
      <c r="AY201" s="17" t="s">
        <v>129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7" t="s">
        <v>135</v>
      </c>
      <c r="BK201" s="140">
        <f>ROUND(I201*H201,2)</f>
        <v>0</v>
      </c>
      <c r="BL201" s="17" t="s">
        <v>135</v>
      </c>
      <c r="BM201" s="139" t="s">
        <v>265</v>
      </c>
    </row>
    <row r="202" spans="1:65" s="2" customFormat="1" ht="29.25">
      <c r="A202" s="29"/>
      <c r="B202" s="30"/>
      <c r="C202" s="29"/>
      <c r="D202" s="141" t="s">
        <v>136</v>
      </c>
      <c r="E202" s="29"/>
      <c r="F202" s="142" t="s">
        <v>702</v>
      </c>
      <c r="G202" s="29"/>
      <c r="H202" s="29"/>
      <c r="I202" s="29"/>
      <c r="J202" s="29"/>
      <c r="K202" s="29"/>
      <c r="L202" s="30"/>
      <c r="M202" s="143"/>
      <c r="N202" s="144"/>
      <c r="O202" s="51"/>
      <c r="P202" s="51"/>
      <c r="Q202" s="51"/>
      <c r="R202" s="51"/>
      <c r="S202" s="51"/>
      <c r="T202" s="52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7" t="s">
        <v>136</v>
      </c>
      <c r="AU202" s="17" t="s">
        <v>77</v>
      </c>
    </row>
    <row r="203" spans="1:65" s="12" customFormat="1">
      <c r="B203" s="145"/>
      <c r="D203" s="141" t="s">
        <v>138</v>
      </c>
      <c r="E203" s="146" t="s">
        <v>3</v>
      </c>
      <c r="F203" s="147" t="s">
        <v>703</v>
      </c>
      <c r="H203" s="148">
        <v>55.5</v>
      </c>
      <c r="L203" s="145"/>
      <c r="M203" s="149"/>
      <c r="N203" s="150"/>
      <c r="O203" s="150"/>
      <c r="P203" s="150"/>
      <c r="Q203" s="150"/>
      <c r="R203" s="150"/>
      <c r="S203" s="150"/>
      <c r="T203" s="151"/>
      <c r="AT203" s="146" t="s">
        <v>138</v>
      </c>
      <c r="AU203" s="146" t="s">
        <v>77</v>
      </c>
      <c r="AV203" s="12" t="s">
        <v>79</v>
      </c>
      <c r="AW203" s="12" t="s">
        <v>31</v>
      </c>
      <c r="AX203" s="12" t="s">
        <v>69</v>
      </c>
      <c r="AY203" s="146" t="s">
        <v>129</v>
      </c>
    </row>
    <row r="204" spans="1:65" s="13" customFormat="1">
      <c r="B204" s="152"/>
      <c r="D204" s="141" t="s">
        <v>138</v>
      </c>
      <c r="E204" s="153" t="s">
        <v>3</v>
      </c>
      <c r="F204" s="154" t="s">
        <v>140</v>
      </c>
      <c r="H204" s="155">
        <v>55.5</v>
      </c>
      <c r="L204" s="152"/>
      <c r="M204" s="156"/>
      <c r="N204" s="157"/>
      <c r="O204" s="157"/>
      <c r="P204" s="157"/>
      <c r="Q204" s="157"/>
      <c r="R204" s="157"/>
      <c r="S204" s="157"/>
      <c r="T204" s="158"/>
      <c r="AT204" s="153" t="s">
        <v>138</v>
      </c>
      <c r="AU204" s="153" t="s">
        <v>77</v>
      </c>
      <c r="AV204" s="13" t="s">
        <v>135</v>
      </c>
      <c r="AW204" s="13" t="s">
        <v>31</v>
      </c>
      <c r="AX204" s="13" t="s">
        <v>77</v>
      </c>
      <c r="AY204" s="153" t="s">
        <v>129</v>
      </c>
    </row>
    <row r="205" spans="1:65" s="2" customFormat="1" ht="16.5" customHeight="1">
      <c r="A205" s="29"/>
      <c r="B205" s="128"/>
      <c r="C205" s="129" t="s">
        <v>204</v>
      </c>
      <c r="D205" s="129" t="s">
        <v>130</v>
      </c>
      <c r="E205" s="130" t="s">
        <v>704</v>
      </c>
      <c r="F205" s="131" t="s">
        <v>705</v>
      </c>
      <c r="G205" s="132" t="s">
        <v>220</v>
      </c>
      <c r="H205" s="133">
        <v>1689.84</v>
      </c>
      <c r="I205" s="134">
        <v>0</v>
      </c>
      <c r="J205" s="134">
        <f>ROUND(I205*H205,2)</f>
        <v>0</v>
      </c>
      <c r="K205" s="131" t="s">
        <v>134</v>
      </c>
      <c r="L205" s="30"/>
      <c r="M205" s="135" t="s">
        <v>3</v>
      </c>
      <c r="N205" s="136" t="s">
        <v>42</v>
      </c>
      <c r="O205" s="137">
        <v>0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39" t="s">
        <v>135</v>
      </c>
      <c r="AT205" s="139" t="s">
        <v>130</v>
      </c>
      <c r="AU205" s="139" t="s">
        <v>77</v>
      </c>
      <c r="AY205" s="17" t="s">
        <v>129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135</v>
      </c>
      <c r="BK205" s="140">
        <f>ROUND(I205*H205,2)</f>
        <v>0</v>
      </c>
      <c r="BL205" s="17" t="s">
        <v>135</v>
      </c>
      <c r="BM205" s="139" t="s">
        <v>274</v>
      </c>
    </row>
    <row r="206" spans="1:65" s="2" customFormat="1" ht="29.25">
      <c r="A206" s="29"/>
      <c r="B206" s="30"/>
      <c r="C206" s="29"/>
      <c r="D206" s="141" t="s">
        <v>136</v>
      </c>
      <c r="E206" s="29"/>
      <c r="F206" s="142" t="s">
        <v>706</v>
      </c>
      <c r="G206" s="29"/>
      <c r="H206" s="29"/>
      <c r="I206" s="29"/>
      <c r="J206" s="29"/>
      <c r="K206" s="29"/>
      <c r="L206" s="30"/>
      <c r="M206" s="143"/>
      <c r="N206" s="144"/>
      <c r="O206" s="51"/>
      <c r="P206" s="51"/>
      <c r="Q206" s="51"/>
      <c r="R206" s="51"/>
      <c r="S206" s="51"/>
      <c r="T206" s="52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7" t="s">
        <v>136</v>
      </c>
      <c r="AU206" s="17" t="s">
        <v>77</v>
      </c>
    </row>
    <row r="207" spans="1:65" s="12" customFormat="1">
      <c r="B207" s="145"/>
      <c r="D207" s="141" t="s">
        <v>138</v>
      </c>
      <c r="E207" s="146" t="s">
        <v>3</v>
      </c>
      <c r="F207" s="147" t="s">
        <v>707</v>
      </c>
      <c r="H207" s="148">
        <v>1689.84</v>
      </c>
      <c r="L207" s="145"/>
      <c r="M207" s="149"/>
      <c r="N207" s="150"/>
      <c r="O207" s="150"/>
      <c r="P207" s="150"/>
      <c r="Q207" s="150"/>
      <c r="R207" s="150"/>
      <c r="S207" s="150"/>
      <c r="T207" s="151"/>
      <c r="AT207" s="146" t="s">
        <v>138</v>
      </c>
      <c r="AU207" s="146" t="s">
        <v>77</v>
      </c>
      <c r="AV207" s="12" t="s">
        <v>79</v>
      </c>
      <c r="AW207" s="12" t="s">
        <v>31</v>
      </c>
      <c r="AX207" s="12" t="s">
        <v>69</v>
      </c>
      <c r="AY207" s="146" t="s">
        <v>129</v>
      </c>
    </row>
    <row r="208" spans="1:65" s="13" customFormat="1">
      <c r="B208" s="152"/>
      <c r="D208" s="141" t="s">
        <v>138</v>
      </c>
      <c r="E208" s="153" t="s">
        <v>3</v>
      </c>
      <c r="F208" s="154" t="s">
        <v>140</v>
      </c>
      <c r="H208" s="155">
        <v>1689.84</v>
      </c>
      <c r="L208" s="152"/>
      <c r="M208" s="156"/>
      <c r="N208" s="157"/>
      <c r="O208" s="157"/>
      <c r="P208" s="157"/>
      <c r="Q208" s="157"/>
      <c r="R208" s="157"/>
      <c r="S208" s="157"/>
      <c r="T208" s="158"/>
      <c r="AT208" s="153" t="s">
        <v>138</v>
      </c>
      <c r="AU208" s="153" t="s">
        <v>77</v>
      </c>
      <c r="AV208" s="13" t="s">
        <v>135</v>
      </c>
      <c r="AW208" s="13" t="s">
        <v>31</v>
      </c>
      <c r="AX208" s="13" t="s">
        <v>77</v>
      </c>
      <c r="AY208" s="153" t="s">
        <v>129</v>
      </c>
    </row>
    <row r="209" spans="1:65" s="2" customFormat="1" ht="16.5" customHeight="1">
      <c r="A209" s="29"/>
      <c r="B209" s="128"/>
      <c r="C209" s="129" t="s">
        <v>277</v>
      </c>
      <c r="D209" s="129" t="s">
        <v>130</v>
      </c>
      <c r="E209" s="130" t="s">
        <v>708</v>
      </c>
      <c r="F209" s="131" t="s">
        <v>709</v>
      </c>
      <c r="G209" s="132" t="s">
        <v>220</v>
      </c>
      <c r="H209" s="133">
        <v>2131.08</v>
      </c>
      <c r="I209" s="134">
        <v>0</v>
      </c>
      <c r="J209" s="134">
        <f>ROUND(I209*H209,2)</f>
        <v>0</v>
      </c>
      <c r="K209" s="131" t="s">
        <v>134</v>
      </c>
      <c r="L209" s="30"/>
      <c r="M209" s="135" t="s">
        <v>3</v>
      </c>
      <c r="N209" s="136" t="s">
        <v>42</v>
      </c>
      <c r="O209" s="137">
        <v>0</v>
      </c>
      <c r="P209" s="137">
        <f>O209*H209</f>
        <v>0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39" t="s">
        <v>135</v>
      </c>
      <c r="AT209" s="139" t="s">
        <v>130</v>
      </c>
      <c r="AU209" s="139" t="s">
        <v>77</v>
      </c>
      <c r="AY209" s="17" t="s">
        <v>129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135</v>
      </c>
      <c r="BK209" s="140">
        <f>ROUND(I209*H209,2)</f>
        <v>0</v>
      </c>
      <c r="BL209" s="17" t="s">
        <v>135</v>
      </c>
      <c r="BM209" s="139" t="s">
        <v>280</v>
      </c>
    </row>
    <row r="210" spans="1:65" s="2" customFormat="1" ht="29.25">
      <c r="A210" s="29"/>
      <c r="B210" s="30"/>
      <c r="C210" s="29"/>
      <c r="D210" s="141" t="s">
        <v>136</v>
      </c>
      <c r="E210" s="29"/>
      <c r="F210" s="142" t="s">
        <v>706</v>
      </c>
      <c r="G210" s="29"/>
      <c r="H210" s="29"/>
      <c r="I210" s="29"/>
      <c r="J210" s="29"/>
      <c r="K210" s="29"/>
      <c r="L210" s="30"/>
      <c r="M210" s="143"/>
      <c r="N210" s="144"/>
      <c r="O210" s="51"/>
      <c r="P210" s="51"/>
      <c r="Q210" s="51"/>
      <c r="R210" s="51"/>
      <c r="S210" s="51"/>
      <c r="T210" s="5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7" t="s">
        <v>136</v>
      </c>
      <c r="AU210" s="17" t="s">
        <v>77</v>
      </c>
    </row>
    <row r="211" spans="1:65" s="12" customFormat="1">
      <c r="B211" s="145"/>
      <c r="D211" s="141" t="s">
        <v>138</v>
      </c>
      <c r="E211" s="146" t="s">
        <v>3</v>
      </c>
      <c r="F211" s="147" t="s">
        <v>710</v>
      </c>
      <c r="H211" s="148">
        <v>2131.08</v>
      </c>
      <c r="L211" s="145"/>
      <c r="M211" s="149"/>
      <c r="N211" s="150"/>
      <c r="O211" s="150"/>
      <c r="P211" s="150"/>
      <c r="Q211" s="150"/>
      <c r="R211" s="150"/>
      <c r="S211" s="150"/>
      <c r="T211" s="151"/>
      <c r="AT211" s="146" t="s">
        <v>138</v>
      </c>
      <c r="AU211" s="146" t="s">
        <v>77</v>
      </c>
      <c r="AV211" s="12" t="s">
        <v>79</v>
      </c>
      <c r="AW211" s="12" t="s">
        <v>31</v>
      </c>
      <c r="AX211" s="12" t="s">
        <v>69</v>
      </c>
      <c r="AY211" s="146" t="s">
        <v>129</v>
      </c>
    </row>
    <row r="212" spans="1:65" s="13" customFormat="1">
      <c r="B212" s="152"/>
      <c r="D212" s="141" t="s">
        <v>138</v>
      </c>
      <c r="E212" s="153" t="s">
        <v>3</v>
      </c>
      <c r="F212" s="154" t="s">
        <v>140</v>
      </c>
      <c r="H212" s="155">
        <v>2131.08</v>
      </c>
      <c r="L212" s="152"/>
      <c r="M212" s="156"/>
      <c r="N212" s="157"/>
      <c r="O212" s="157"/>
      <c r="P212" s="157"/>
      <c r="Q212" s="157"/>
      <c r="R212" s="157"/>
      <c r="S212" s="157"/>
      <c r="T212" s="158"/>
      <c r="AT212" s="153" t="s">
        <v>138</v>
      </c>
      <c r="AU212" s="153" t="s">
        <v>77</v>
      </c>
      <c r="AV212" s="13" t="s">
        <v>135</v>
      </c>
      <c r="AW212" s="13" t="s">
        <v>31</v>
      </c>
      <c r="AX212" s="13" t="s">
        <v>77</v>
      </c>
      <c r="AY212" s="153" t="s">
        <v>129</v>
      </c>
    </row>
    <row r="213" spans="1:65" s="2" customFormat="1" ht="16.5" customHeight="1">
      <c r="A213" s="29"/>
      <c r="B213" s="128"/>
      <c r="C213" s="129" t="s">
        <v>208</v>
      </c>
      <c r="D213" s="129" t="s">
        <v>130</v>
      </c>
      <c r="E213" s="130" t="s">
        <v>711</v>
      </c>
      <c r="F213" s="131" t="s">
        <v>712</v>
      </c>
      <c r="G213" s="132" t="s">
        <v>220</v>
      </c>
      <c r="H213" s="133">
        <v>1710.59</v>
      </c>
      <c r="I213" s="134">
        <v>0</v>
      </c>
      <c r="J213" s="134">
        <f>ROUND(I213*H213,2)</f>
        <v>0</v>
      </c>
      <c r="K213" s="131" t="s">
        <v>134</v>
      </c>
      <c r="L213" s="30"/>
      <c r="M213" s="135" t="s">
        <v>3</v>
      </c>
      <c r="N213" s="136" t="s">
        <v>42</v>
      </c>
      <c r="O213" s="137">
        <v>0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39" t="s">
        <v>135</v>
      </c>
      <c r="AT213" s="139" t="s">
        <v>130</v>
      </c>
      <c r="AU213" s="139" t="s">
        <v>77</v>
      </c>
      <c r="AY213" s="17" t="s">
        <v>129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7" t="s">
        <v>135</v>
      </c>
      <c r="BK213" s="140">
        <f>ROUND(I213*H213,2)</f>
        <v>0</v>
      </c>
      <c r="BL213" s="17" t="s">
        <v>135</v>
      </c>
      <c r="BM213" s="139" t="s">
        <v>284</v>
      </c>
    </row>
    <row r="214" spans="1:65" s="2" customFormat="1" ht="48.75">
      <c r="A214" s="29"/>
      <c r="B214" s="30"/>
      <c r="C214" s="29"/>
      <c r="D214" s="141" t="s">
        <v>136</v>
      </c>
      <c r="E214" s="29"/>
      <c r="F214" s="142" t="s">
        <v>713</v>
      </c>
      <c r="G214" s="29"/>
      <c r="H214" s="29"/>
      <c r="I214" s="29"/>
      <c r="J214" s="29"/>
      <c r="K214" s="29"/>
      <c r="L214" s="30"/>
      <c r="M214" s="143"/>
      <c r="N214" s="144"/>
      <c r="O214" s="51"/>
      <c r="P214" s="51"/>
      <c r="Q214" s="51"/>
      <c r="R214" s="51"/>
      <c r="S214" s="51"/>
      <c r="T214" s="52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7" t="s">
        <v>136</v>
      </c>
      <c r="AU214" s="17" t="s">
        <v>77</v>
      </c>
    </row>
    <row r="215" spans="1:65" s="12" customFormat="1">
      <c r="B215" s="145"/>
      <c r="D215" s="141" t="s">
        <v>138</v>
      </c>
      <c r="E215" s="146" t="s">
        <v>3</v>
      </c>
      <c r="F215" s="147" t="s">
        <v>714</v>
      </c>
      <c r="H215" s="148">
        <v>1710.59</v>
      </c>
      <c r="L215" s="145"/>
      <c r="M215" s="149"/>
      <c r="N215" s="150"/>
      <c r="O215" s="150"/>
      <c r="P215" s="150"/>
      <c r="Q215" s="150"/>
      <c r="R215" s="150"/>
      <c r="S215" s="150"/>
      <c r="T215" s="151"/>
      <c r="AT215" s="146" t="s">
        <v>138</v>
      </c>
      <c r="AU215" s="146" t="s">
        <v>77</v>
      </c>
      <c r="AV215" s="12" t="s">
        <v>79</v>
      </c>
      <c r="AW215" s="12" t="s">
        <v>31</v>
      </c>
      <c r="AX215" s="12" t="s">
        <v>69</v>
      </c>
      <c r="AY215" s="146" t="s">
        <v>129</v>
      </c>
    </row>
    <row r="216" spans="1:65" s="13" customFormat="1">
      <c r="B216" s="152"/>
      <c r="D216" s="141" t="s">
        <v>138</v>
      </c>
      <c r="E216" s="153" t="s">
        <v>3</v>
      </c>
      <c r="F216" s="154" t="s">
        <v>140</v>
      </c>
      <c r="H216" s="155">
        <v>1710.59</v>
      </c>
      <c r="L216" s="152"/>
      <c r="M216" s="156"/>
      <c r="N216" s="157"/>
      <c r="O216" s="157"/>
      <c r="P216" s="157"/>
      <c r="Q216" s="157"/>
      <c r="R216" s="157"/>
      <c r="S216" s="157"/>
      <c r="T216" s="158"/>
      <c r="AT216" s="153" t="s">
        <v>138</v>
      </c>
      <c r="AU216" s="153" t="s">
        <v>77</v>
      </c>
      <c r="AV216" s="13" t="s">
        <v>135</v>
      </c>
      <c r="AW216" s="13" t="s">
        <v>31</v>
      </c>
      <c r="AX216" s="13" t="s">
        <v>77</v>
      </c>
      <c r="AY216" s="153" t="s">
        <v>129</v>
      </c>
    </row>
    <row r="217" spans="1:65" s="2" customFormat="1" ht="16.5" customHeight="1">
      <c r="A217" s="29"/>
      <c r="B217" s="128"/>
      <c r="C217" s="129" t="s">
        <v>286</v>
      </c>
      <c r="D217" s="129" t="s">
        <v>130</v>
      </c>
      <c r="E217" s="130" t="s">
        <v>715</v>
      </c>
      <c r="F217" s="131" t="s">
        <v>716</v>
      </c>
      <c r="G217" s="132" t="s">
        <v>220</v>
      </c>
      <c r="H217" s="133">
        <v>420.49</v>
      </c>
      <c r="I217" s="134">
        <v>0</v>
      </c>
      <c r="J217" s="134">
        <f>ROUND(I217*H217,2)</f>
        <v>0</v>
      </c>
      <c r="K217" s="131" t="s">
        <v>134</v>
      </c>
      <c r="L217" s="30"/>
      <c r="M217" s="135" t="s">
        <v>3</v>
      </c>
      <c r="N217" s="136" t="s">
        <v>42</v>
      </c>
      <c r="O217" s="137">
        <v>0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39" t="s">
        <v>135</v>
      </c>
      <c r="AT217" s="139" t="s">
        <v>130</v>
      </c>
      <c r="AU217" s="139" t="s">
        <v>77</v>
      </c>
      <c r="AY217" s="17" t="s">
        <v>129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7" t="s">
        <v>135</v>
      </c>
      <c r="BK217" s="140">
        <f>ROUND(I217*H217,2)</f>
        <v>0</v>
      </c>
      <c r="BL217" s="17" t="s">
        <v>135</v>
      </c>
      <c r="BM217" s="139" t="s">
        <v>289</v>
      </c>
    </row>
    <row r="218" spans="1:65" s="2" customFormat="1" ht="48.75">
      <c r="A218" s="29"/>
      <c r="B218" s="30"/>
      <c r="C218" s="29"/>
      <c r="D218" s="141" t="s">
        <v>136</v>
      </c>
      <c r="E218" s="29"/>
      <c r="F218" s="142" t="s">
        <v>713</v>
      </c>
      <c r="G218" s="29"/>
      <c r="H218" s="29"/>
      <c r="I218" s="29"/>
      <c r="J218" s="29"/>
      <c r="K218" s="29"/>
      <c r="L218" s="30"/>
      <c r="M218" s="143"/>
      <c r="N218" s="144"/>
      <c r="O218" s="51"/>
      <c r="P218" s="51"/>
      <c r="Q218" s="51"/>
      <c r="R218" s="51"/>
      <c r="S218" s="51"/>
      <c r="T218" s="52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7" t="s">
        <v>136</v>
      </c>
      <c r="AU218" s="17" t="s">
        <v>77</v>
      </c>
    </row>
    <row r="219" spans="1:65" s="12" customFormat="1">
      <c r="B219" s="145"/>
      <c r="D219" s="141" t="s">
        <v>138</v>
      </c>
      <c r="E219" s="146" t="s">
        <v>3</v>
      </c>
      <c r="F219" s="147" t="s">
        <v>717</v>
      </c>
      <c r="H219" s="148">
        <v>96.99</v>
      </c>
      <c r="L219" s="145"/>
      <c r="M219" s="149"/>
      <c r="N219" s="150"/>
      <c r="O219" s="150"/>
      <c r="P219" s="150"/>
      <c r="Q219" s="150"/>
      <c r="R219" s="150"/>
      <c r="S219" s="150"/>
      <c r="T219" s="151"/>
      <c r="AT219" s="146" t="s">
        <v>138</v>
      </c>
      <c r="AU219" s="146" t="s">
        <v>77</v>
      </c>
      <c r="AV219" s="12" t="s">
        <v>79</v>
      </c>
      <c r="AW219" s="12" t="s">
        <v>31</v>
      </c>
      <c r="AX219" s="12" t="s">
        <v>69</v>
      </c>
      <c r="AY219" s="146" t="s">
        <v>129</v>
      </c>
    </row>
    <row r="220" spans="1:65" s="12" customFormat="1">
      <c r="B220" s="145"/>
      <c r="D220" s="141" t="s">
        <v>138</v>
      </c>
      <c r="E220" s="146" t="s">
        <v>3</v>
      </c>
      <c r="F220" s="147" t="s">
        <v>718</v>
      </c>
      <c r="H220" s="148">
        <v>323.5</v>
      </c>
      <c r="L220" s="145"/>
      <c r="M220" s="149"/>
      <c r="N220" s="150"/>
      <c r="O220" s="150"/>
      <c r="P220" s="150"/>
      <c r="Q220" s="150"/>
      <c r="R220" s="150"/>
      <c r="S220" s="150"/>
      <c r="T220" s="151"/>
      <c r="AT220" s="146" t="s">
        <v>138</v>
      </c>
      <c r="AU220" s="146" t="s">
        <v>77</v>
      </c>
      <c r="AV220" s="12" t="s">
        <v>79</v>
      </c>
      <c r="AW220" s="12" t="s">
        <v>31</v>
      </c>
      <c r="AX220" s="12" t="s">
        <v>69</v>
      </c>
      <c r="AY220" s="146" t="s">
        <v>129</v>
      </c>
    </row>
    <row r="221" spans="1:65" s="13" customFormat="1">
      <c r="B221" s="152"/>
      <c r="D221" s="141" t="s">
        <v>138</v>
      </c>
      <c r="E221" s="153" t="s">
        <v>3</v>
      </c>
      <c r="F221" s="154" t="s">
        <v>140</v>
      </c>
      <c r="H221" s="155">
        <v>420.49</v>
      </c>
      <c r="L221" s="152"/>
      <c r="M221" s="156"/>
      <c r="N221" s="157"/>
      <c r="O221" s="157"/>
      <c r="P221" s="157"/>
      <c r="Q221" s="157"/>
      <c r="R221" s="157"/>
      <c r="S221" s="157"/>
      <c r="T221" s="158"/>
      <c r="AT221" s="153" t="s">
        <v>138</v>
      </c>
      <c r="AU221" s="153" t="s">
        <v>77</v>
      </c>
      <c r="AV221" s="13" t="s">
        <v>135</v>
      </c>
      <c r="AW221" s="13" t="s">
        <v>31</v>
      </c>
      <c r="AX221" s="13" t="s">
        <v>77</v>
      </c>
      <c r="AY221" s="153" t="s">
        <v>129</v>
      </c>
    </row>
    <row r="222" spans="1:65" s="2" customFormat="1" ht="16.5" customHeight="1">
      <c r="A222" s="29"/>
      <c r="B222" s="128"/>
      <c r="C222" s="129" t="s">
        <v>211</v>
      </c>
      <c r="D222" s="129" t="s">
        <v>130</v>
      </c>
      <c r="E222" s="130" t="s">
        <v>719</v>
      </c>
      <c r="F222" s="131" t="s">
        <v>720</v>
      </c>
      <c r="G222" s="132" t="s">
        <v>220</v>
      </c>
      <c r="H222" s="133">
        <v>1051.4000000000001</v>
      </c>
      <c r="I222" s="134">
        <v>0</v>
      </c>
      <c r="J222" s="134">
        <f>ROUND(I222*H222,2)</f>
        <v>0</v>
      </c>
      <c r="K222" s="131" t="s">
        <v>134</v>
      </c>
      <c r="L222" s="30"/>
      <c r="M222" s="135" t="s">
        <v>3</v>
      </c>
      <c r="N222" s="136" t="s">
        <v>42</v>
      </c>
      <c r="O222" s="137">
        <v>0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39" t="s">
        <v>135</v>
      </c>
      <c r="AT222" s="139" t="s">
        <v>130</v>
      </c>
      <c r="AU222" s="139" t="s">
        <v>77</v>
      </c>
      <c r="AY222" s="17" t="s">
        <v>129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7" t="s">
        <v>135</v>
      </c>
      <c r="BK222" s="140">
        <f>ROUND(I222*H222,2)</f>
        <v>0</v>
      </c>
      <c r="BL222" s="17" t="s">
        <v>135</v>
      </c>
      <c r="BM222" s="139" t="s">
        <v>293</v>
      </c>
    </row>
    <row r="223" spans="1:65" s="2" customFormat="1" ht="48.75">
      <c r="A223" s="29"/>
      <c r="B223" s="30"/>
      <c r="C223" s="29"/>
      <c r="D223" s="141" t="s">
        <v>136</v>
      </c>
      <c r="E223" s="29"/>
      <c r="F223" s="142" t="s">
        <v>713</v>
      </c>
      <c r="G223" s="29"/>
      <c r="H223" s="29"/>
      <c r="I223" s="29"/>
      <c r="J223" s="29"/>
      <c r="K223" s="29"/>
      <c r="L223" s="30"/>
      <c r="M223" s="143"/>
      <c r="N223" s="144"/>
      <c r="O223" s="51"/>
      <c r="P223" s="51"/>
      <c r="Q223" s="51"/>
      <c r="R223" s="51"/>
      <c r="S223" s="51"/>
      <c r="T223" s="52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7" t="s">
        <v>136</v>
      </c>
      <c r="AU223" s="17" t="s">
        <v>77</v>
      </c>
    </row>
    <row r="224" spans="1:65" s="12" customFormat="1">
      <c r="B224" s="145"/>
      <c r="D224" s="141" t="s">
        <v>138</v>
      </c>
      <c r="E224" s="146" t="s">
        <v>3</v>
      </c>
      <c r="F224" s="147" t="s">
        <v>721</v>
      </c>
      <c r="H224" s="148">
        <v>1051.4000000000001</v>
      </c>
      <c r="L224" s="145"/>
      <c r="M224" s="149"/>
      <c r="N224" s="150"/>
      <c r="O224" s="150"/>
      <c r="P224" s="150"/>
      <c r="Q224" s="150"/>
      <c r="R224" s="150"/>
      <c r="S224" s="150"/>
      <c r="T224" s="151"/>
      <c r="AT224" s="146" t="s">
        <v>138</v>
      </c>
      <c r="AU224" s="146" t="s">
        <v>77</v>
      </c>
      <c r="AV224" s="12" t="s">
        <v>79</v>
      </c>
      <c r="AW224" s="12" t="s">
        <v>31</v>
      </c>
      <c r="AX224" s="12" t="s">
        <v>69</v>
      </c>
      <c r="AY224" s="146" t="s">
        <v>129</v>
      </c>
    </row>
    <row r="225" spans="1:65" s="13" customFormat="1">
      <c r="B225" s="152"/>
      <c r="D225" s="141" t="s">
        <v>138</v>
      </c>
      <c r="E225" s="153" t="s">
        <v>3</v>
      </c>
      <c r="F225" s="154" t="s">
        <v>140</v>
      </c>
      <c r="H225" s="155">
        <v>1051.4000000000001</v>
      </c>
      <c r="L225" s="152"/>
      <c r="M225" s="156"/>
      <c r="N225" s="157"/>
      <c r="O225" s="157"/>
      <c r="P225" s="157"/>
      <c r="Q225" s="157"/>
      <c r="R225" s="157"/>
      <c r="S225" s="157"/>
      <c r="T225" s="158"/>
      <c r="AT225" s="153" t="s">
        <v>138</v>
      </c>
      <c r="AU225" s="153" t="s">
        <v>77</v>
      </c>
      <c r="AV225" s="13" t="s">
        <v>135</v>
      </c>
      <c r="AW225" s="13" t="s">
        <v>31</v>
      </c>
      <c r="AX225" s="13" t="s">
        <v>77</v>
      </c>
      <c r="AY225" s="153" t="s">
        <v>129</v>
      </c>
    </row>
    <row r="226" spans="1:65" s="2" customFormat="1" ht="16.5" customHeight="1">
      <c r="A226" s="29"/>
      <c r="B226" s="128"/>
      <c r="C226" s="129" t="s">
        <v>582</v>
      </c>
      <c r="D226" s="129" t="s">
        <v>130</v>
      </c>
      <c r="E226" s="130" t="s">
        <v>722</v>
      </c>
      <c r="F226" s="131" t="s">
        <v>723</v>
      </c>
      <c r="G226" s="132" t="s">
        <v>220</v>
      </c>
      <c r="H226" s="133">
        <v>420.49</v>
      </c>
      <c r="I226" s="134">
        <v>0</v>
      </c>
      <c r="J226" s="134">
        <f>ROUND(I226*H226,2)</f>
        <v>0</v>
      </c>
      <c r="K226" s="131" t="s">
        <v>134</v>
      </c>
      <c r="L226" s="30"/>
      <c r="M226" s="135" t="s">
        <v>3</v>
      </c>
      <c r="N226" s="136" t="s">
        <v>42</v>
      </c>
      <c r="O226" s="137">
        <v>0</v>
      </c>
      <c r="P226" s="137">
        <f>O226*H226</f>
        <v>0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39" t="s">
        <v>135</v>
      </c>
      <c r="AT226" s="139" t="s">
        <v>130</v>
      </c>
      <c r="AU226" s="139" t="s">
        <v>77</v>
      </c>
      <c r="AY226" s="17" t="s">
        <v>129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7" t="s">
        <v>135</v>
      </c>
      <c r="BK226" s="140">
        <f>ROUND(I226*H226,2)</f>
        <v>0</v>
      </c>
      <c r="BL226" s="17" t="s">
        <v>135</v>
      </c>
      <c r="BM226" s="139" t="s">
        <v>585</v>
      </c>
    </row>
    <row r="227" spans="1:65" s="2" customFormat="1" ht="48.75">
      <c r="A227" s="29"/>
      <c r="B227" s="30"/>
      <c r="C227" s="29"/>
      <c r="D227" s="141" t="s">
        <v>136</v>
      </c>
      <c r="E227" s="29"/>
      <c r="F227" s="142" t="s">
        <v>713</v>
      </c>
      <c r="G227" s="29"/>
      <c r="H227" s="29"/>
      <c r="I227" s="29"/>
      <c r="J227" s="29"/>
      <c r="K227" s="29"/>
      <c r="L227" s="30"/>
      <c r="M227" s="143"/>
      <c r="N227" s="144"/>
      <c r="O227" s="51"/>
      <c r="P227" s="51"/>
      <c r="Q227" s="51"/>
      <c r="R227" s="51"/>
      <c r="S227" s="51"/>
      <c r="T227" s="52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7" t="s">
        <v>136</v>
      </c>
      <c r="AU227" s="17" t="s">
        <v>77</v>
      </c>
    </row>
    <row r="228" spans="1:65" s="12" customFormat="1">
      <c r="B228" s="145"/>
      <c r="D228" s="141" t="s">
        <v>138</v>
      </c>
      <c r="E228" s="146" t="s">
        <v>3</v>
      </c>
      <c r="F228" s="147" t="s">
        <v>724</v>
      </c>
      <c r="H228" s="148">
        <v>420.49</v>
      </c>
      <c r="L228" s="145"/>
      <c r="M228" s="149"/>
      <c r="N228" s="150"/>
      <c r="O228" s="150"/>
      <c r="P228" s="150"/>
      <c r="Q228" s="150"/>
      <c r="R228" s="150"/>
      <c r="S228" s="150"/>
      <c r="T228" s="151"/>
      <c r="AT228" s="146" t="s">
        <v>138</v>
      </c>
      <c r="AU228" s="146" t="s">
        <v>77</v>
      </c>
      <c r="AV228" s="12" t="s">
        <v>79</v>
      </c>
      <c r="AW228" s="12" t="s">
        <v>31</v>
      </c>
      <c r="AX228" s="12" t="s">
        <v>69</v>
      </c>
      <c r="AY228" s="146" t="s">
        <v>129</v>
      </c>
    </row>
    <row r="229" spans="1:65" s="13" customFormat="1">
      <c r="B229" s="152"/>
      <c r="D229" s="141" t="s">
        <v>138</v>
      </c>
      <c r="E229" s="153" t="s">
        <v>3</v>
      </c>
      <c r="F229" s="154" t="s">
        <v>140</v>
      </c>
      <c r="H229" s="155">
        <v>420.49</v>
      </c>
      <c r="L229" s="152"/>
      <c r="M229" s="156"/>
      <c r="N229" s="157"/>
      <c r="O229" s="157"/>
      <c r="P229" s="157"/>
      <c r="Q229" s="157"/>
      <c r="R229" s="157"/>
      <c r="S229" s="157"/>
      <c r="T229" s="158"/>
      <c r="AT229" s="153" t="s">
        <v>138</v>
      </c>
      <c r="AU229" s="153" t="s">
        <v>77</v>
      </c>
      <c r="AV229" s="13" t="s">
        <v>135</v>
      </c>
      <c r="AW229" s="13" t="s">
        <v>31</v>
      </c>
      <c r="AX229" s="13" t="s">
        <v>77</v>
      </c>
      <c r="AY229" s="153" t="s">
        <v>129</v>
      </c>
    </row>
    <row r="230" spans="1:65" s="2" customFormat="1" ht="16.5" customHeight="1">
      <c r="A230" s="29"/>
      <c r="B230" s="128"/>
      <c r="C230" s="129" t="s">
        <v>215</v>
      </c>
      <c r="D230" s="129" t="s">
        <v>130</v>
      </c>
      <c r="E230" s="130" t="s">
        <v>725</v>
      </c>
      <c r="F230" s="131" t="s">
        <v>726</v>
      </c>
      <c r="G230" s="132" t="s">
        <v>220</v>
      </c>
      <c r="H230" s="133">
        <v>145.4</v>
      </c>
      <c r="I230" s="134">
        <v>0</v>
      </c>
      <c r="J230" s="134">
        <f>ROUND(I230*H230,2)</f>
        <v>0</v>
      </c>
      <c r="K230" s="131" t="s">
        <v>134</v>
      </c>
      <c r="L230" s="30"/>
      <c r="M230" s="135" t="s">
        <v>3</v>
      </c>
      <c r="N230" s="136" t="s">
        <v>42</v>
      </c>
      <c r="O230" s="137">
        <v>0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8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39" t="s">
        <v>135</v>
      </c>
      <c r="AT230" s="139" t="s">
        <v>130</v>
      </c>
      <c r="AU230" s="139" t="s">
        <v>77</v>
      </c>
      <c r="AY230" s="17" t="s">
        <v>129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7" t="s">
        <v>135</v>
      </c>
      <c r="BK230" s="140">
        <f>ROUND(I230*H230,2)</f>
        <v>0</v>
      </c>
      <c r="BL230" s="17" t="s">
        <v>135</v>
      </c>
      <c r="BM230" s="139" t="s">
        <v>589</v>
      </c>
    </row>
    <row r="231" spans="1:65" s="2" customFormat="1" ht="68.25">
      <c r="A231" s="29"/>
      <c r="B231" s="30"/>
      <c r="C231" s="29"/>
      <c r="D231" s="141" t="s">
        <v>136</v>
      </c>
      <c r="E231" s="29"/>
      <c r="F231" s="142" t="s">
        <v>727</v>
      </c>
      <c r="G231" s="29"/>
      <c r="H231" s="29"/>
      <c r="I231" s="29"/>
      <c r="J231" s="29"/>
      <c r="K231" s="29"/>
      <c r="L231" s="30"/>
      <c r="M231" s="143"/>
      <c r="N231" s="144"/>
      <c r="O231" s="51"/>
      <c r="P231" s="51"/>
      <c r="Q231" s="51"/>
      <c r="R231" s="51"/>
      <c r="S231" s="51"/>
      <c r="T231" s="52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7" t="s">
        <v>136</v>
      </c>
      <c r="AU231" s="17" t="s">
        <v>77</v>
      </c>
    </row>
    <row r="232" spans="1:65" s="12" customFormat="1">
      <c r="B232" s="145"/>
      <c r="D232" s="141" t="s">
        <v>138</v>
      </c>
      <c r="E232" s="146" t="s">
        <v>3</v>
      </c>
      <c r="F232" s="147" t="s">
        <v>728</v>
      </c>
      <c r="H232" s="148">
        <v>142.19999999999999</v>
      </c>
      <c r="L232" s="145"/>
      <c r="M232" s="149"/>
      <c r="N232" s="150"/>
      <c r="O232" s="150"/>
      <c r="P232" s="150"/>
      <c r="Q232" s="150"/>
      <c r="R232" s="150"/>
      <c r="S232" s="150"/>
      <c r="T232" s="151"/>
      <c r="AT232" s="146" t="s">
        <v>138</v>
      </c>
      <c r="AU232" s="146" t="s">
        <v>77</v>
      </c>
      <c r="AV232" s="12" t="s">
        <v>79</v>
      </c>
      <c r="AW232" s="12" t="s">
        <v>31</v>
      </c>
      <c r="AX232" s="12" t="s">
        <v>69</v>
      </c>
      <c r="AY232" s="146" t="s">
        <v>129</v>
      </c>
    </row>
    <row r="233" spans="1:65" s="12" customFormat="1">
      <c r="B233" s="145"/>
      <c r="D233" s="141" t="s">
        <v>138</v>
      </c>
      <c r="E233" s="146" t="s">
        <v>3</v>
      </c>
      <c r="F233" s="147" t="s">
        <v>729</v>
      </c>
      <c r="H233" s="148">
        <v>3.2</v>
      </c>
      <c r="L233" s="145"/>
      <c r="M233" s="149"/>
      <c r="N233" s="150"/>
      <c r="O233" s="150"/>
      <c r="P233" s="150"/>
      <c r="Q233" s="150"/>
      <c r="R233" s="150"/>
      <c r="S233" s="150"/>
      <c r="T233" s="151"/>
      <c r="AT233" s="146" t="s">
        <v>138</v>
      </c>
      <c r="AU233" s="146" t="s">
        <v>77</v>
      </c>
      <c r="AV233" s="12" t="s">
        <v>79</v>
      </c>
      <c r="AW233" s="12" t="s">
        <v>31</v>
      </c>
      <c r="AX233" s="12" t="s">
        <v>69</v>
      </c>
      <c r="AY233" s="146" t="s">
        <v>129</v>
      </c>
    </row>
    <row r="234" spans="1:65" s="13" customFormat="1">
      <c r="B234" s="152"/>
      <c r="D234" s="141" t="s">
        <v>138</v>
      </c>
      <c r="E234" s="153" t="s">
        <v>3</v>
      </c>
      <c r="F234" s="154" t="s">
        <v>140</v>
      </c>
      <c r="H234" s="155">
        <v>145.39999999999998</v>
      </c>
      <c r="L234" s="152"/>
      <c r="M234" s="156"/>
      <c r="N234" s="157"/>
      <c r="O234" s="157"/>
      <c r="P234" s="157"/>
      <c r="Q234" s="157"/>
      <c r="R234" s="157"/>
      <c r="S234" s="157"/>
      <c r="T234" s="158"/>
      <c r="AT234" s="153" t="s">
        <v>138</v>
      </c>
      <c r="AU234" s="153" t="s">
        <v>77</v>
      </c>
      <c r="AV234" s="13" t="s">
        <v>135</v>
      </c>
      <c r="AW234" s="13" t="s">
        <v>31</v>
      </c>
      <c r="AX234" s="13" t="s">
        <v>77</v>
      </c>
      <c r="AY234" s="153" t="s">
        <v>129</v>
      </c>
    </row>
    <row r="235" spans="1:65" s="2" customFormat="1" ht="16.5" customHeight="1">
      <c r="A235" s="29"/>
      <c r="B235" s="128"/>
      <c r="C235" s="129" t="s">
        <v>592</v>
      </c>
      <c r="D235" s="129" t="s">
        <v>130</v>
      </c>
      <c r="E235" s="130" t="s">
        <v>527</v>
      </c>
      <c r="F235" s="131" t="s">
        <v>528</v>
      </c>
      <c r="G235" s="132" t="s">
        <v>220</v>
      </c>
      <c r="H235" s="133">
        <v>214.06</v>
      </c>
      <c r="I235" s="134">
        <v>0</v>
      </c>
      <c r="J235" s="134">
        <f>ROUND(I235*H235,2)</f>
        <v>0</v>
      </c>
      <c r="K235" s="131" t="s">
        <v>134</v>
      </c>
      <c r="L235" s="30"/>
      <c r="M235" s="135" t="s">
        <v>3</v>
      </c>
      <c r="N235" s="136" t="s">
        <v>42</v>
      </c>
      <c r="O235" s="137">
        <v>0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39" t="s">
        <v>135</v>
      </c>
      <c r="AT235" s="139" t="s">
        <v>130</v>
      </c>
      <c r="AU235" s="139" t="s">
        <v>77</v>
      </c>
      <c r="AY235" s="17" t="s">
        <v>129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7" t="s">
        <v>135</v>
      </c>
      <c r="BK235" s="140">
        <f>ROUND(I235*H235,2)</f>
        <v>0</v>
      </c>
      <c r="BL235" s="17" t="s">
        <v>135</v>
      </c>
      <c r="BM235" s="139" t="s">
        <v>595</v>
      </c>
    </row>
    <row r="236" spans="1:65" s="2" customFormat="1" ht="68.25">
      <c r="A236" s="29"/>
      <c r="B236" s="30"/>
      <c r="C236" s="29"/>
      <c r="D236" s="141" t="s">
        <v>136</v>
      </c>
      <c r="E236" s="29"/>
      <c r="F236" s="142" t="s">
        <v>529</v>
      </c>
      <c r="G236" s="29"/>
      <c r="H236" s="29"/>
      <c r="I236" s="29"/>
      <c r="J236" s="29"/>
      <c r="K236" s="29"/>
      <c r="L236" s="30"/>
      <c r="M236" s="143"/>
      <c r="N236" s="144"/>
      <c r="O236" s="51"/>
      <c r="P236" s="51"/>
      <c r="Q236" s="51"/>
      <c r="R236" s="51"/>
      <c r="S236" s="51"/>
      <c r="T236" s="52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7" t="s">
        <v>136</v>
      </c>
      <c r="AU236" s="17" t="s">
        <v>77</v>
      </c>
    </row>
    <row r="237" spans="1:65" s="12" customFormat="1" ht="22.5">
      <c r="B237" s="145"/>
      <c r="D237" s="141" t="s">
        <v>138</v>
      </c>
      <c r="E237" s="146" t="s">
        <v>3</v>
      </c>
      <c r="F237" s="147" t="s">
        <v>730</v>
      </c>
      <c r="H237" s="148">
        <v>214.06</v>
      </c>
      <c r="L237" s="145"/>
      <c r="M237" s="149"/>
      <c r="N237" s="150"/>
      <c r="O237" s="150"/>
      <c r="P237" s="150"/>
      <c r="Q237" s="150"/>
      <c r="R237" s="150"/>
      <c r="S237" s="150"/>
      <c r="T237" s="151"/>
      <c r="AT237" s="146" t="s">
        <v>138</v>
      </c>
      <c r="AU237" s="146" t="s">
        <v>77</v>
      </c>
      <c r="AV237" s="12" t="s">
        <v>79</v>
      </c>
      <c r="AW237" s="12" t="s">
        <v>31</v>
      </c>
      <c r="AX237" s="12" t="s">
        <v>69</v>
      </c>
      <c r="AY237" s="146" t="s">
        <v>129</v>
      </c>
    </row>
    <row r="238" spans="1:65" s="13" customFormat="1">
      <c r="B238" s="152"/>
      <c r="D238" s="141" t="s">
        <v>138</v>
      </c>
      <c r="E238" s="153" t="s">
        <v>3</v>
      </c>
      <c r="F238" s="154" t="s">
        <v>140</v>
      </c>
      <c r="H238" s="155">
        <v>214.06</v>
      </c>
      <c r="L238" s="152"/>
      <c r="M238" s="156"/>
      <c r="N238" s="157"/>
      <c r="O238" s="157"/>
      <c r="P238" s="157"/>
      <c r="Q238" s="157"/>
      <c r="R238" s="157"/>
      <c r="S238" s="157"/>
      <c r="T238" s="158"/>
      <c r="AT238" s="153" t="s">
        <v>138</v>
      </c>
      <c r="AU238" s="153" t="s">
        <v>77</v>
      </c>
      <c r="AV238" s="13" t="s">
        <v>135</v>
      </c>
      <c r="AW238" s="13" t="s">
        <v>31</v>
      </c>
      <c r="AX238" s="13" t="s">
        <v>77</v>
      </c>
      <c r="AY238" s="153" t="s">
        <v>129</v>
      </c>
    </row>
    <row r="239" spans="1:65" s="2" customFormat="1" ht="16.5" customHeight="1">
      <c r="A239" s="29"/>
      <c r="B239" s="128"/>
      <c r="C239" s="129" t="s">
        <v>221</v>
      </c>
      <c r="D239" s="129" t="s">
        <v>130</v>
      </c>
      <c r="E239" s="130" t="s">
        <v>731</v>
      </c>
      <c r="F239" s="131" t="s">
        <v>732</v>
      </c>
      <c r="G239" s="132" t="s">
        <v>220</v>
      </c>
      <c r="H239" s="133">
        <v>28.9</v>
      </c>
      <c r="I239" s="134">
        <v>0</v>
      </c>
      <c r="J239" s="134">
        <f>ROUND(I239*H239,2)</f>
        <v>0</v>
      </c>
      <c r="K239" s="131" t="s">
        <v>134</v>
      </c>
      <c r="L239" s="30"/>
      <c r="M239" s="135" t="s">
        <v>3</v>
      </c>
      <c r="N239" s="136" t="s">
        <v>42</v>
      </c>
      <c r="O239" s="137">
        <v>0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39" t="s">
        <v>135</v>
      </c>
      <c r="AT239" s="139" t="s">
        <v>130</v>
      </c>
      <c r="AU239" s="139" t="s">
        <v>77</v>
      </c>
      <c r="AY239" s="17" t="s">
        <v>129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7" t="s">
        <v>135</v>
      </c>
      <c r="BK239" s="140">
        <f>ROUND(I239*H239,2)</f>
        <v>0</v>
      </c>
      <c r="BL239" s="17" t="s">
        <v>135</v>
      </c>
      <c r="BM239" s="139" t="s">
        <v>599</v>
      </c>
    </row>
    <row r="240" spans="1:65" s="2" customFormat="1" ht="68.25">
      <c r="A240" s="29"/>
      <c r="B240" s="30"/>
      <c r="C240" s="29"/>
      <c r="D240" s="141" t="s">
        <v>136</v>
      </c>
      <c r="E240" s="29"/>
      <c r="F240" s="142" t="s">
        <v>529</v>
      </c>
      <c r="G240" s="29"/>
      <c r="H240" s="29"/>
      <c r="I240" s="29"/>
      <c r="J240" s="29"/>
      <c r="K240" s="29"/>
      <c r="L240" s="30"/>
      <c r="M240" s="143"/>
      <c r="N240" s="144"/>
      <c r="O240" s="51"/>
      <c r="P240" s="51"/>
      <c r="Q240" s="51"/>
      <c r="R240" s="51"/>
      <c r="S240" s="51"/>
      <c r="T240" s="52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7" t="s">
        <v>136</v>
      </c>
      <c r="AU240" s="17" t="s">
        <v>77</v>
      </c>
    </row>
    <row r="241" spans="1:65" s="12" customFormat="1">
      <c r="B241" s="145"/>
      <c r="D241" s="141" t="s">
        <v>138</v>
      </c>
      <c r="E241" s="146" t="s">
        <v>3</v>
      </c>
      <c r="F241" s="147" t="s">
        <v>733</v>
      </c>
      <c r="H241" s="148">
        <v>28.9</v>
      </c>
      <c r="L241" s="145"/>
      <c r="M241" s="149"/>
      <c r="N241" s="150"/>
      <c r="O241" s="150"/>
      <c r="P241" s="150"/>
      <c r="Q241" s="150"/>
      <c r="R241" s="150"/>
      <c r="S241" s="150"/>
      <c r="T241" s="151"/>
      <c r="AT241" s="146" t="s">
        <v>138</v>
      </c>
      <c r="AU241" s="146" t="s">
        <v>77</v>
      </c>
      <c r="AV241" s="12" t="s">
        <v>79</v>
      </c>
      <c r="AW241" s="12" t="s">
        <v>31</v>
      </c>
      <c r="AX241" s="12" t="s">
        <v>69</v>
      </c>
      <c r="AY241" s="146" t="s">
        <v>129</v>
      </c>
    </row>
    <row r="242" spans="1:65" s="13" customFormat="1">
      <c r="B242" s="152"/>
      <c r="D242" s="141" t="s">
        <v>138</v>
      </c>
      <c r="E242" s="153" t="s">
        <v>3</v>
      </c>
      <c r="F242" s="154" t="s">
        <v>140</v>
      </c>
      <c r="H242" s="155">
        <v>28.9</v>
      </c>
      <c r="L242" s="152"/>
      <c r="M242" s="156"/>
      <c r="N242" s="157"/>
      <c r="O242" s="157"/>
      <c r="P242" s="157"/>
      <c r="Q242" s="157"/>
      <c r="R242" s="157"/>
      <c r="S242" s="157"/>
      <c r="T242" s="158"/>
      <c r="AT242" s="153" t="s">
        <v>138</v>
      </c>
      <c r="AU242" s="153" t="s">
        <v>77</v>
      </c>
      <c r="AV242" s="13" t="s">
        <v>135</v>
      </c>
      <c r="AW242" s="13" t="s">
        <v>31</v>
      </c>
      <c r="AX242" s="13" t="s">
        <v>77</v>
      </c>
      <c r="AY242" s="153" t="s">
        <v>129</v>
      </c>
    </row>
    <row r="243" spans="1:65" s="2" customFormat="1" ht="16.5" customHeight="1">
      <c r="A243" s="29"/>
      <c r="B243" s="128"/>
      <c r="C243" s="129" t="s">
        <v>602</v>
      </c>
      <c r="D243" s="129" t="s">
        <v>130</v>
      </c>
      <c r="E243" s="130" t="s">
        <v>734</v>
      </c>
      <c r="F243" s="131" t="s">
        <v>735</v>
      </c>
      <c r="G243" s="132" t="s">
        <v>154</v>
      </c>
      <c r="H243" s="133">
        <v>15.4</v>
      </c>
      <c r="I243" s="134">
        <v>0</v>
      </c>
      <c r="J243" s="134">
        <f>ROUND(I243*H243,2)</f>
        <v>0</v>
      </c>
      <c r="K243" s="131" t="s">
        <v>134</v>
      </c>
      <c r="L243" s="30"/>
      <c r="M243" s="135" t="s">
        <v>3</v>
      </c>
      <c r="N243" s="136" t="s">
        <v>42</v>
      </c>
      <c r="O243" s="137">
        <v>0</v>
      </c>
      <c r="P243" s="137">
        <f>O243*H243</f>
        <v>0</v>
      </c>
      <c r="Q243" s="137">
        <v>0</v>
      </c>
      <c r="R243" s="137">
        <f>Q243*H243</f>
        <v>0</v>
      </c>
      <c r="S243" s="137">
        <v>0</v>
      </c>
      <c r="T243" s="138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39" t="s">
        <v>135</v>
      </c>
      <c r="AT243" s="139" t="s">
        <v>130</v>
      </c>
      <c r="AU243" s="139" t="s">
        <v>77</v>
      </c>
      <c r="AY243" s="17" t="s">
        <v>129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7" t="s">
        <v>135</v>
      </c>
      <c r="BK243" s="140">
        <f>ROUND(I243*H243,2)</f>
        <v>0</v>
      </c>
      <c r="BL243" s="17" t="s">
        <v>135</v>
      </c>
      <c r="BM243" s="139" t="s">
        <v>605</v>
      </c>
    </row>
    <row r="244" spans="1:65" s="2" customFormat="1" ht="19.5">
      <c r="A244" s="29"/>
      <c r="B244" s="30"/>
      <c r="C244" s="29"/>
      <c r="D244" s="141" t="s">
        <v>136</v>
      </c>
      <c r="E244" s="29"/>
      <c r="F244" s="142" t="s">
        <v>736</v>
      </c>
      <c r="G244" s="29"/>
      <c r="H244" s="29"/>
      <c r="I244" s="29"/>
      <c r="J244" s="29"/>
      <c r="K244" s="29"/>
      <c r="L244" s="30"/>
      <c r="M244" s="143"/>
      <c r="N244" s="144"/>
      <c r="O244" s="51"/>
      <c r="P244" s="51"/>
      <c r="Q244" s="51"/>
      <c r="R244" s="51"/>
      <c r="S244" s="51"/>
      <c r="T244" s="52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7" t="s">
        <v>136</v>
      </c>
      <c r="AU244" s="17" t="s">
        <v>77</v>
      </c>
    </row>
    <row r="245" spans="1:65" s="12" customFormat="1">
      <c r="B245" s="145"/>
      <c r="D245" s="141" t="s">
        <v>138</v>
      </c>
      <c r="E245" s="146" t="s">
        <v>3</v>
      </c>
      <c r="F245" s="147" t="s">
        <v>737</v>
      </c>
      <c r="H245" s="148">
        <v>15.4</v>
      </c>
      <c r="L245" s="145"/>
      <c r="M245" s="149"/>
      <c r="N245" s="150"/>
      <c r="O245" s="150"/>
      <c r="P245" s="150"/>
      <c r="Q245" s="150"/>
      <c r="R245" s="150"/>
      <c r="S245" s="150"/>
      <c r="T245" s="151"/>
      <c r="AT245" s="146" t="s">
        <v>138</v>
      </c>
      <c r="AU245" s="146" t="s">
        <v>77</v>
      </c>
      <c r="AV245" s="12" t="s">
        <v>79</v>
      </c>
      <c r="AW245" s="12" t="s">
        <v>31</v>
      </c>
      <c r="AX245" s="12" t="s">
        <v>69</v>
      </c>
      <c r="AY245" s="146" t="s">
        <v>129</v>
      </c>
    </row>
    <row r="246" spans="1:65" s="13" customFormat="1">
      <c r="B246" s="152"/>
      <c r="D246" s="141" t="s">
        <v>138</v>
      </c>
      <c r="E246" s="153" t="s">
        <v>3</v>
      </c>
      <c r="F246" s="154" t="s">
        <v>140</v>
      </c>
      <c r="H246" s="155">
        <v>15.4</v>
      </c>
      <c r="L246" s="152"/>
      <c r="M246" s="156"/>
      <c r="N246" s="157"/>
      <c r="O246" s="157"/>
      <c r="P246" s="157"/>
      <c r="Q246" s="157"/>
      <c r="R246" s="157"/>
      <c r="S246" s="157"/>
      <c r="T246" s="158"/>
      <c r="AT246" s="153" t="s">
        <v>138</v>
      </c>
      <c r="AU246" s="153" t="s">
        <v>77</v>
      </c>
      <c r="AV246" s="13" t="s">
        <v>135</v>
      </c>
      <c r="AW246" s="13" t="s">
        <v>31</v>
      </c>
      <c r="AX246" s="13" t="s">
        <v>77</v>
      </c>
      <c r="AY246" s="153" t="s">
        <v>129</v>
      </c>
    </row>
    <row r="247" spans="1:65" s="11" customFormat="1" ht="25.9" customHeight="1">
      <c r="B247" s="118"/>
      <c r="D247" s="119" t="s">
        <v>68</v>
      </c>
      <c r="E247" s="120" t="s">
        <v>155</v>
      </c>
      <c r="F247" s="120" t="s">
        <v>738</v>
      </c>
      <c r="J247" s="121">
        <f>BK247</f>
        <v>0</v>
      </c>
      <c r="L247" s="118"/>
      <c r="M247" s="122"/>
      <c r="N247" s="123"/>
      <c r="O247" s="123"/>
      <c r="P247" s="124">
        <f>SUM(P248:P256)</f>
        <v>0</v>
      </c>
      <c r="Q247" s="123"/>
      <c r="R247" s="124">
        <f>SUM(R248:R256)</f>
        <v>0</v>
      </c>
      <c r="S247" s="123"/>
      <c r="T247" s="125">
        <f>SUM(T248:T256)</f>
        <v>0</v>
      </c>
      <c r="AR247" s="119" t="s">
        <v>77</v>
      </c>
      <c r="AT247" s="126" t="s">
        <v>68</v>
      </c>
      <c r="AU247" s="126" t="s">
        <v>69</v>
      </c>
      <c r="AY247" s="119" t="s">
        <v>129</v>
      </c>
      <c r="BK247" s="127">
        <f>SUM(BK248:BK256)</f>
        <v>0</v>
      </c>
    </row>
    <row r="248" spans="1:65" s="2" customFormat="1" ht="16.5" customHeight="1">
      <c r="A248" s="29"/>
      <c r="B248" s="128"/>
      <c r="C248" s="129" t="s">
        <v>226</v>
      </c>
      <c r="D248" s="129" t="s">
        <v>130</v>
      </c>
      <c r="E248" s="130" t="s">
        <v>367</v>
      </c>
      <c r="F248" s="131" t="s">
        <v>368</v>
      </c>
      <c r="G248" s="132" t="s">
        <v>154</v>
      </c>
      <c r="H248" s="133">
        <v>1</v>
      </c>
      <c r="I248" s="134">
        <v>0</v>
      </c>
      <c r="J248" s="134">
        <f>ROUND(I248*H248,2)</f>
        <v>0</v>
      </c>
      <c r="K248" s="131" t="s">
        <v>134</v>
      </c>
      <c r="L248" s="30"/>
      <c r="M248" s="135" t="s">
        <v>3</v>
      </c>
      <c r="N248" s="136" t="s">
        <v>42</v>
      </c>
      <c r="O248" s="137">
        <v>0</v>
      </c>
      <c r="P248" s="137">
        <f>O248*H248</f>
        <v>0</v>
      </c>
      <c r="Q248" s="137">
        <v>0</v>
      </c>
      <c r="R248" s="137">
        <f>Q248*H248</f>
        <v>0</v>
      </c>
      <c r="S248" s="137">
        <v>0</v>
      </c>
      <c r="T248" s="138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39" t="s">
        <v>135</v>
      </c>
      <c r="AT248" s="139" t="s">
        <v>130</v>
      </c>
      <c r="AU248" s="139" t="s">
        <v>77</v>
      </c>
      <c r="AY248" s="17" t="s">
        <v>129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7" t="s">
        <v>135</v>
      </c>
      <c r="BK248" s="140">
        <f>ROUND(I248*H248,2)</f>
        <v>0</v>
      </c>
      <c r="BL248" s="17" t="s">
        <v>135</v>
      </c>
      <c r="BM248" s="139" t="s">
        <v>606</v>
      </c>
    </row>
    <row r="249" spans="1:65" s="2" customFormat="1" ht="107.25">
      <c r="A249" s="29"/>
      <c r="B249" s="30"/>
      <c r="C249" s="29"/>
      <c r="D249" s="141" t="s">
        <v>136</v>
      </c>
      <c r="E249" s="29"/>
      <c r="F249" s="142" t="s">
        <v>739</v>
      </c>
      <c r="G249" s="29"/>
      <c r="H249" s="29"/>
      <c r="I249" s="29"/>
      <c r="J249" s="29"/>
      <c r="K249" s="29"/>
      <c r="L249" s="30"/>
      <c r="M249" s="143"/>
      <c r="N249" s="144"/>
      <c r="O249" s="51"/>
      <c r="P249" s="51"/>
      <c r="Q249" s="51"/>
      <c r="R249" s="51"/>
      <c r="S249" s="51"/>
      <c r="T249" s="52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7" t="s">
        <v>136</v>
      </c>
      <c r="AU249" s="17" t="s">
        <v>77</v>
      </c>
    </row>
    <row r="250" spans="1:65" s="12" customFormat="1">
      <c r="B250" s="145"/>
      <c r="D250" s="141" t="s">
        <v>138</v>
      </c>
      <c r="E250" s="146" t="s">
        <v>3</v>
      </c>
      <c r="F250" s="147" t="s">
        <v>740</v>
      </c>
      <c r="H250" s="148">
        <v>1</v>
      </c>
      <c r="L250" s="145"/>
      <c r="M250" s="149"/>
      <c r="N250" s="150"/>
      <c r="O250" s="150"/>
      <c r="P250" s="150"/>
      <c r="Q250" s="150"/>
      <c r="R250" s="150"/>
      <c r="S250" s="150"/>
      <c r="T250" s="151"/>
      <c r="AT250" s="146" t="s">
        <v>138</v>
      </c>
      <c r="AU250" s="146" t="s">
        <v>77</v>
      </c>
      <c r="AV250" s="12" t="s">
        <v>79</v>
      </c>
      <c r="AW250" s="12" t="s">
        <v>31</v>
      </c>
      <c r="AX250" s="12" t="s">
        <v>77</v>
      </c>
      <c r="AY250" s="146" t="s">
        <v>129</v>
      </c>
    </row>
    <row r="251" spans="1:65" s="2" customFormat="1" ht="16.5" customHeight="1">
      <c r="A251" s="29"/>
      <c r="B251" s="128"/>
      <c r="C251" s="129" t="s">
        <v>741</v>
      </c>
      <c r="D251" s="129" t="s">
        <v>130</v>
      </c>
      <c r="E251" s="130" t="s">
        <v>742</v>
      </c>
      <c r="F251" s="131" t="s">
        <v>743</v>
      </c>
      <c r="G251" s="132" t="s">
        <v>174</v>
      </c>
      <c r="H251" s="133">
        <v>2</v>
      </c>
      <c r="I251" s="134">
        <v>0</v>
      </c>
      <c r="J251" s="134">
        <f>ROUND(I251*H251,2)</f>
        <v>0</v>
      </c>
      <c r="K251" s="131" t="s">
        <v>134</v>
      </c>
      <c r="L251" s="30"/>
      <c r="M251" s="135" t="s">
        <v>3</v>
      </c>
      <c r="N251" s="136" t="s">
        <v>42</v>
      </c>
      <c r="O251" s="137">
        <v>0</v>
      </c>
      <c r="P251" s="137">
        <f>O251*H251</f>
        <v>0</v>
      </c>
      <c r="Q251" s="137">
        <v>0</v>
      </c>
      <c r="R251" s="137">
        <f>Q251*H251</f>
        <v>0</v>
      </c>
      <c r="S251" s="137">
        <v>0</v>
      </c>
      <c r="T251" s="138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39" t="s">
        <v>135</v>
      </c>
      <c r="AT251" s="139" t="s">
        <v>130</v>
      </c>
      <c r="AU251" s="139" t="s">
        <v>77</v>
      </c>
      <c r="AY251" s="17" t="s">
        <v>129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7" t="s">
        <v>135</v>
      </c>
      <c r="BK251" s="140">
        <f>ROUND(I251*H251,2)</f>
        <v>0</v>
      </c>
      <c r="BL251" s="17" t="s">
        <v>135</v>
      </c>
      <c r="BM251" s="139" t="s">
        <v>744</v>
      </c>
    </row>
    <row r="252" spans="1:65" s="2" customFormat="1" ht="39">
      <c r="A252" s="29"/>
      <c r="B252" s="30"/>
      <c r="C252" s="29"/>
      <c r="D252" s="141" t="s">
        <v>136</v>
      </c>
      <c r="E252" s="29"/>
      <c r="F252" s="142" t="s">
        <v>745</v>
      </c>
      <c r="G252" s="29"/>
      <c r="H252" s="29"/>
      <c r="I252" s="29"/>
      <c r="J252" s="29"/>
      <c r="K252" s="29"/>
      <c r="L252" s="30"/>
      <c r="M252" s="143"/>
      <c r="N252" s="144"/>
      <c r="O252" s="51"/>
      <c r="P252" s="51"/>
      <c r="Q252" s="51"/>
      <c r="R252" s="51"/>
      <c r="S252" s="51"/>
      <c r="T252" s="52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7" t="s">
        <v>136</v>
      </c>
      <c r="AU252" s="17" t="s">
        <v>77</v>
      </c>
    </row>
    <row r="253" spans="1:65" s="12" customFormat="1">
      <c r="B253" s="145"/>
      <c r="D253" s="141" t="s">
        <v>138</v>
      </c>
      <c r="E253" s="146" t="s">
        <v>3</v>
      </c>
      <c r="F253" s="147" t="s">
        <v>746</v>
      </c>
      <c r="H253" s="148">
        <v>2</v>
      </c>
      <c r="L253" s="145"/>
      <c r="M253" s="149"/>
      <c r="N253" s="150"/>
      <c r="O253" s="150"/>
      <c r="P253" s="150"/>
      <c r="Q253" s="150"/>
      <c r="R253" s="150"/>
      <c r="S253" s="150"/>
      <c r="T253" s="151"/>
      <c r="AT253" s="146" t="s">
        <v>138</v>
      </c>
      <c r="AU253" s="146" t="s">
        <v>77</v>
      </c>
      <c r="AV253" s="12" t="s">
        <v>79</v>
      </c>
      <c r="AW253" s="12" t="s">
        <v>31</v>
      </c>
      <c r="AX253" s="12" t="s">
        <v>77</v>
      </c>
      <c r="AY253" s="146" t="s">
        <v>129</v>
      </c>
    </row>
    <row r="254" spans="1:65" s="2" customFormat="1" ht="16.5" customHeight="1">
      <c r="A254" s="29"/>
      <c r="B254" s="128"/>
      <c r="C254" s="129" t="s">
        <v>233</v>
      </c>
      <c r="D254" s="129" t="s">
        <v>130</v>
      </c>
      <c r="E254" s="130" t="s">
        <v>747</v>
      </c>
      <c r="F254" s="131" t="s">
        <v>748</v>
      </c>
      <c r="G254" s="132" t="s">
        <v>174</v>
      </c>
      <c r="H254" s="133">
        <v>1</v>
      </c>
      <c r="I254" s="134">
        <v>0</v>
      </c>
      <c r="J254" s="134">
        <f>ROUND(I254*H254,2)</f>
        <v>0</v>
      </c>
      <c r="K254" s="131" t="s">
        <v>134</v>
      </c>
      <c r="L254" s="30"/>
      <c r="M254" s="135" t="s">
        <v>3</v>
      </c>
      <c r="N254" s="136" t="s">
        <v>42</v>
      </c>
      <c r="O254" s="137">
        <v>0</v>
      </c>
      <c r="P254" s="137">
        <f>O254*H254</f>
        <v>0</v>
      </c>
      <c r="Q254" s="137">
        <v>0</v>
      </c>
      <c r="R254" s="137">
        <f>Q254*H254</f>
        <v>0</v>
      </c>
      <c r="S254" s="137">
        <v>0</v>
      </c>
      <c r="T254" s="138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39" t="s">
        <v>135</v>
      </c>
      <c r="AT254" s="139" t="s">
        <v>130</v>
      </c>
      <c r="AU254" s="139" t="s">
        <v>77</v>
      </c>
      <c r="AY254" s="17" t="s">
        <v>129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7" t="s">
        <v>135</v>
      </c>
      <c r="BK254" s="140">
        <f>ROUND(I254*H254,2)</f>
        <v>0</v>
      </c>
      <c r="BL254" s="17" t="s">
        <v>135</v>
      </c>
      <c r="BM254" s="139" t="s">
        <v>749</v>
      </c>
    </row>
    <row r="255" spans="1:65" s="2" customFormat="1" ht="39">
      <c r="A255" s="29"/>
      <c r="B255" s="30"/>
      <c r="C255" s="29"/>
      <c r="D255" s="141" t="s">
        <v>136</v>
      </c>
      <c r="E255" s="29"/>
      <c r="F255" s="142" t="s">
        <v>750</v>
      </c>
      <c r="G255" s="29"/>
      <c r="H255" s="29"/>
      <c r="I255" s="29"/>
      <c r="J255" s="29"/>
      <c r="K255" s="29"/>
      <c r="L255" s="30"/>
      <c r="M255" s="143"/>
      <c r="N255" s="144"/>
      <c r="O255" s="51"/>
      <c r="P255" s="51"/>
      <c r="Q255" s="51"/>
      <c r="R255" s="51"/>
      <c r="S255" s="51"/>
      <c r="T255" s="52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7" t="s">
        <v>136</v>
      </c>
      <c r="AU255" s="17" t="s">
        <v>77</v>
      </c>
    </row>
    <row r="256" spans="1:65" s="12" customFormat="1">
      <c r="B256" s="145"/>
      <c r="D256" s="141" t="s">
        <v>138</v>
      </c>
      <c r="E256" s="146" t="s">
        <v>3</v>
      </c>
      <c r="F256" s="147" t="s">
        <v>751</v>
      </c>
      <c r="H256" s="148">
        <v>1</v>
      </c>
      <c r="L256" s="145"/>
      <c r="M256" s="149"/>
      <c r="N256" s="150"/>
      <c r="O256" s="150"/>
      <c r="P256" s="150"/>
      <c r="Q256" s="150"/>
      <c r="R256" s="150"/>
      <c r="S256" s="150"/>
      <c r="T256" s="151"/>
      <c r="AT256" s="146" t="s">
        <v>138</v>
      </c>
      <c r="AU256" s="146" t="s">
        <v>77</v>
      </c>
      <c r="AV256" s="12" t="s">
        <v>79</v>
      </c>
      <c r="AW256" s="12" t="s">
        <v>31</v>
      </c>
      <c r="AX256" s="12" t="s">
        <v>77</v>
      </c>
      <c r="AY256" s="146" t="s">
        <v>129</v>
      </c>
    </row>
    <row r="257" spans="1:65" s="11" customFormat="1" ht="25.9" customHeight="1">
      <c r="B257" s="118"/>
      <c r="D257" s="119" t="s">
        <v>68</v>
      </c>
      <c r="E257" s="120" t="s">
        <v>178</v>
      </c>
      <c r="F257" s="120" t="s">
        <v>305</v>
      </c>
      <c r="J257" s="121">
        <f>BK257</f>
        <v>0</v>
      </c>
      <c r="L257" s="118"/>
      <c r="M257" s="122"/>
      <c r="N257" s="123"/>
      <c r="O257" s="123"/>
      <c r="P257" s="124">
        <f>SUM(P258:P320)</f>
        <v>0</v>
      </c>
      <c r="Q257" s="123"/>
      <c r="R257" s="124">
        <f>SUM(R258:R320)</f>
        <v>0</v>
      </c>
      <c r="S257" s="123"/>
      <c r="T257" s="125">
        <f>SUM(T258:T320)</f>
        <v>0</v>
      </c>
      <c r="AR257" s="119" t="s">
        <v>77</v>
      </c>
      <c r="AT257" s="126" t="s">
        <v>68</v>
      </c>
      <c r="AU257" s="126" t="s">
        <v>69</v>
      </c>
      <c r="AY257" s="119" t="s">
        <v>129</v>
      </c>
      <c r="BK257" s="127">
        <f>SUM(BK258:BK320)</f>
        <v>0</v>
      </c>
    </row>
    <row r="258" spans="1:65" s="2" customFormat="1" ht="16.5" customHeight="1">
      <c r="A258" s="29"/>
      <c r="B258" s="128"/>
      <c r="C258" s="129" t="s">
        <v>752</v>
      </c>
      <c r="D258" s="129" t="s">
        <v>130</v>
      </c>
      <c r="E258" s="130" t="s">
        <v>317</v>
      </c>
      <c r="F258" s="131" t="s">
        <v>318</v>
      </c>
      <c r="G258" s="132" t="s">
        <v>174</v>
      </c>
      <c r="H258" s="133">
        <v>5</v>
      </c>
      <c r="I258" s="134">
        <v>0</v>
      </c>
      <c r="J258" s="134">
        <f>ROUND(I258*H258,2)</f>
        <v>0</v>
      </c>
      <c r="K258" s="131" t="s">
        <v>134</v>
      </c>
      <c r="L258" s="30"/>
      <c r="M258" s="135" t="s">
        <v>3</v>
      </c>
      <c r="N258" s="136" t="s">
        <v>42</v>
      </c>
      <c r="O258" s="137">
        <v>0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39" t="s">
        <v>135</v>
      </c>
      <c r="AT258" s="139" t="s">
        <v>130</v>
      </c>
      <c r="AU258" s="139" t="s">
        <v>77</v>
      </c>
      <c r="AY258" s="17" t="s">
        <v>129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7" t="s">
        <v>135</v>
      </c>
      <c r="BK258" s="140">
        <f>ROUND(I258*H258,2)</f>
        <v>0</v>
      </c>
      <c r="BL258" s="17" t="s">
        <v>135</v>
      </c>
      <c r="BM258" s="139" t="s">
        <v>753</v>
      </c>
    </row>
    <row r="259" spans="1:65" s="2" customFormat="1" ht="19.5">
      <c r="A259" s="29"/>
      <c r="B259" s="30"/>
      <c r="C259" s="29"/>
      <c r="D259" s="141" t="s">
        <v>136</v>
      </c>
      <c r="E259" s="29"/>
      <c r="F259" s="142" t="s">
        <v>308</v>
      </c>
      <c r="G259" s="29"/>
      <c r="H259" s="29"/>
      <c r="I259" s="29"/>
      <c r="J259" s="29"/>
      <c r="K259" s="29"/>
      <c r="L259" s="30"/>
      <c r="M259" s="143"/>
      <c r="N259" s="144"/>
      <c r="O259" s="51"/>
      <c r="P259" s="51"/>
      <c r="Q259" s="51"/>
      <c r="R259" s="51"/>
      <c r="S259" s="51"/>
      <c r="T259" s="52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7" t="s">
        <v>136</v>
      </c>
      <c r="AU259" s="17" t="s">
        <v>77</v>
      </c>
    </row>
    <row r="260" spans="1:65" s="12" customFormat="1">
      <c r="B260" s="145"/>
      <c r="D260" s="141" t="s">
        <v>138</v>
      </c>
      <c r="E260" s="146" t="s">
        <v>3</v>
      </c>
      <c r="F260" s="147" t="s">
        <v>754</v>
      </c>
      <c r="H260" s="148">
        <v>2</v>
      </c>
      <c r="L260" s="145"/>
      <c r="M260" s="149"/>
      <c r="N260" s="150"/>
      <c r="O260" s="150"/>
      <c r="P260" s="150"/>
      <c r="Q260" s="150"/>
      <c r="R260" s="150"/>
      <c r="S260" s="150"/>
      <c r="T260" s="151"/>
      <c r="AT260" s="146" t="s">
        <v>138</v>
      </c>
      <c r="AU260" s="146" t="s">
        <v>77</v>
      </c>
      <c r="AV260" s="12" t="s">
        <v>79</v>
      </c>
      <c r="AW260" s="12" t="s">
        <v>31</v>
      </c>
      <c r="AX260" s="12" t="s">
        <v>69</v>
      </c>
      <c r="AY260" s="146" t="s">
        <v>129</v>
      </c>
    </row>
    <row r="261" spans="1:65" s="12" customFormat="1">
      <c r="B261" s="145"/>
      <c r="D261" s="141" t="s">
        <v>138</v>
      </c>
      <c r="E261" s="146" t="s">
        <v>3</v>
      </c>
      <c r="F261" s="147" t="s">
        <v>755</v>
      </c>
      <c r="H261" s="148">
        <v>3</v>
      </c>
      <c r="L261" s="145"/>
      <c r="M261" s="149"/>
      <c r="N261" s="150"/>
      <c r="O261" s="150"/>
      <c r="P261" s="150"/>
      <c r="Q261" s="150"/>
      <c r="R261" s="150"/>
      <c r="S261" s="150"/>
      <c r="T261" s="151"/>
      <c r="AT261" s="146" t="s">
        <v>138</v>
      </c>
      <c r="AU261" s="146" t="s">
        <v>77</v>
      </c>
      <c r="AV261" s="12" t="s">
        <v>79</v>
      </c>
      <c r="AW261" s="12" t="s">
        <v>31</v>
      </c>
      <c r="AX261" s="12" t="s">
        <v>69</v>
      </c>
      <c r="AY261" s="146" t="s">
        <v>129</v>
      </c>
    </row>
    <row r="262" spans="1:65" s="13" customFormat="1">
      <c r="B262" s="152"/>
      <c r="D262" s="141" t="s">
        <v>138</v>
      </c>
      <c r="E262" s="153" t="s">
        <v>3</v>
      </c>
      <c r="F262" s="154" t="s">
        <v>140</v>
      </c>
      <c r="H262" s="155">
        <v>5</v>
      </c>
      <c r="L262" s="152"/>
      <c r="M262" s="156"/>
      <c r="N262" s="157"/>
      <c r="O262" s="157"/>
      <c r="P262" s="157"/>
      <c r="Q262" s="157"/>
      <c r="R262" s="157"/>
      <c r="S262" s="157"/>
      <c r="T262" s="158"/>
      <c r="AT262" s="153" t="s">
        <v>138</v>
      </c>
      <c r="AU262" s="153" t="s">
        <v>77</v>
      </c>
      <c r="AV262" s="13" t="s">
        <v>135</v>
      </c>
      <c r="AW262" s="13" t="s">
        <v>31</v>
      </c>
      <c r="AX262" s="13" t="s">
        <v>77</v>
      </c>
      <c r="AY262" s="153" t="s">
        <v>129</v>
      </c>
    </row>
    <row r="263" spans="1:65" s="2" customFormat="1" ht="16.5" customHeight="1">
      <c r="A263" s="29"/>
      <c r="B263" s="128"/>
      <c r="C263" s="129" t="s">
        <v>239</v>
      </c>
      <c r="D263" s="129" t="s">
        <v>130</v>
      </c>
      <c r="E263" s="130" t="s">
        <v>756</v>
      </c>
      <c r="F263" s="131" t="s">
        <v>757</v>
      </c>
      <c r="G263" s="132" t="s">
        <v>174</v>
      </c>
      <c r="H263" s="133">
        <v>3</v>
      </c>
      <c r="I263" s="134">
        <v>0</v>
      </c>
      <c r="J263" s="134">
        <f>ROUND(I263*H263,2)</f>
        <v>0</v>
      </c>
      <c r="K263" s="131" t="s">
        <v>134</v>
      </c>
      <c r="L263" s="30"/>
      <c r="M263" s="135" t="s">
        <v>3</v>
      </c>
      <c r="N263" s="136" t="s">
        <v>42</v>
      </c>
      <c r="O263" s="137">
        <v>0</v>
      </c>
      <c r="P263" s="137">
        <f>O263*H263</f>
        <v>0</v>
      </c>
      <c r="Q263" s="137">
        <v>0</v>
      </c>
      <c r="R263" s="137">
        <f>Q263*H263</f>
        <v>0</v>
      </c>
      <c r="S263" s="137">
        <v>0</v>
      </c>
      <c r="T263" s="138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39" t="s">
        <v>135</v>
      </c>
      <c r="AT263" s="139" t="s">
        <v>130</v>
      </c>
      <c r="AU263" s="139" t="s">
        <v>77</v>
      </c>
      <c r="AY263" s="17" t="s">
        <v>129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7" t="s">
        <v>135</v>
      </c>
      <c r="BK263" s="140">
        <f>ROUND(I263*H263,2)</f>
        <v>0</v>
      </c>
      <c r="BL263" s="17" t="s">
        <v>135</v>
      </c>
      <c r="BM263" s="139" t="s">
        <v>758</v>
      </c>
    </row>
    <row r="264" spans="1:65" s="2" customFormat="1" ht="29.25">
      <c r="A264" s="29"/>
      <c r="B264" s="30"/>
      <c r="C264" s="29"/>
      <c r="D264" s="141" t="s">
        <v>136</v>
      </c>
      <c r="E264" s="29"/>
      <c r="F264" s="142" t="s">
        <v>759</v>
      </c>
      <c r="G264" s="29"/>
      <c r="H264" s="29"/>
      <c r="I264" s="29"/>
      <c r="J264" s="29"/>
      <c r="K264" s="29"/>
      <c r="L264" s="30"/>
      <c r="M264" s="143"/>
      <c r="N264" s="144"/>
      <c r="O264" s="51"/>
      <c r="P264" s="51"/>
      <c r="Q264" s="51"/>
      <c r="R264" s="51"/>
      <c r="S264" s="51"/>
      <c r="T264" s="52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7" t="s">
        <v>136</v>
      </c>
      <c r="AU264" s="17" t="s">
        <v>77</v>
      </c>
    </row>
    <row r="265" spans="1:65" s="12" customFormat="1">
      <c r="B265" s="145"/>
      <c r="D265" s="141" t="s">
        <v>138</v>
      </c>
      <c r="E265" s="146" t="s">
        <v>3</v>
      </c>
      <c r="F265" s="147" t="s">
        <v>760</v>
      </c>
      <c r="H265" s="148">
        <v>1</v>
      </c>
      <c r="L265" s="145"/>
      <c r="M265" s="149"/>
      <c r="N265" s="150"/>
      <c r="O265" s="150"/>
      <c r="P265" s="150"/>
      <c r="Q265" s="150"/>
      <c r="R265" s="150"/>
      <c r="S265" s="150"/>
      <c r="T265" s="151"/>
      <c r="AT265" s="146" t="s">
        <v>138</v>
      </c>
      <c r="AU265" s="146" t="s">
        <v>77</v>
      </c>
      <c r="AV265" s="12" t="s">
        <v>79</v>
      </c>
      <c r="AW265" s="12" t="s">
        <v>31</v>
      </c>
      <c r="AX265" s="12" t="s">
        <v>69</v>
      </c>
      <c r="AY265" s="146" t="s">
        <v>129</v>
      </c>
    </row>
    <row r="266" spans="1:65" s="12" customFormat="1">
      <c r="B266" s="145"/>
      <c r="D266" s="141" t="s">
        <v>138</v>
      </c>
      <c r="E266" s="146" t="s">
        <v>3</v>
      </c>
      <c r="F266" s="147" t="s">
        <v>761</v>
      </c>
      <c r="H266" s="148">
        <v>2</v>
      </c>
      <c r="L266" s="145"/>
      <c r="M266" s="149"/>
      <c r="N266" s="150"/>
      <c r="O266" s="150"/>
      <c r="P266" s="150"/>
      <c r="Q266" s="150"/>
      <c r="R266" s="150"/>
      <c r="S266" s="150"/>
      <c r="T266" s="151"/>
      <c r="AT266" s="146" t="s">
        <v>138</v>
      </c>
      <c r="AU266" s="146" t="s">
        <v>77</v>
      </c>
      <c r="AV266" s="12" t="s">
        <v>79</v>
      </c>
      <c r="AW266" s="12" t="s">
        <v>31</v>
      </c>
      <c r="AX266" s="12" t="s">
        <v>69</v>
      </c>
      <c r="AY266" s="146" t="s">
        <v>129</v>
      </c>
    </row>
    <row r="267" spans="1:65" s="13" customFormat="1">
      <c r="B267" s="152"/>
      <c r="D267" s="141" t="s">
        <v>138</v>
      </c>
      <c r="E267" s="153" t="s">
        <v>3</v>
      </c>
      <c r="F267" s="154" t="s">
        <v>140</v>
      </c>
      <c r="H267" s="155">
        <v>3</v>
      </c>
      <c r="L267" s="152"/>
      <c r="M267" s="156"/>
      <c r="N267" s="157"/>
      <c r="O267" s="157"/>
      <c r="P267" s="157"/>
      <c r="Q267" s="157"/>
      <c r="R267" s="157"/>
      <c r="S267" s="157"/>
      <c r="T267" s="158"/>
      <c r="AT267" s="153" t="s">
        <v>138</v>
      </c>
      <c r="AU267" s="153" t="s">
        <v>77</v>
      </c>
      <c r="AV267" s="13" t="s">
        <v>135</v>
      </c>
      <c r="AW267" s="13" t="s">
        <v>31</v>
      </c>
      <c r="AX267" s="13" t="s">
        <v>77</v>
      </c>
      <c r="AY267" s="153" t="s">
        <v>129</v>
      </c>
    </row>
    <row r="268" spans="1:65" s="2" customFormat="1" ht="16.5" customHeight="1">
      <c r="A268" s="29"/>
      <c r="B268" s="128"/>
      <c r="C268" s="129" t="s">
        <v>762</v>
      </c>
      <c r="D268" s="129" t="s">
        <v>130</v>
      </c>
      <c r="E268" s="130" t="s">
        <v>320</v>
      </c>
      <c r="F268" s="131" t="s">
        <v>321</v>
      </c>
      <c r="G268" s="132" t="s">
        <v>174</v>
      </c>
      <c r="H268" s="133">
        <v>3</v>
      </c>
      <c r="I268" s="134">
        <v>0</v>
      </c>
      <c r="J268" s="134">
        <f>ROUND(I268*H268,2)</f>
        <v>0</v>
      </c>
      <c r="K268" s="131" t="s">
        <v>134</v>
      </c>
      <c r="L268" s="30"/>
      <c r="M268" s="135" t="s">
        <v>3</v>
      </c>
      <c r="N268" s="136" t="s">
        <v>42</v>
      </c>
      <c r="O268" s="137">
        <v>0</v>
      </c>
      <c r="P268" s="137">
        <f>O268*H268</f>
        <v>0</v>
      </c>
      <c r="Q268" s="137">
        <v>0</v>
      </c>
      <c r="R268" s="137">
        <f>Q268*H268</f>
        <v>0</v>
      </c>
      <c r="S268" s="137">
        <v>0</v>
      </c>
      <c r="T268" s="138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39" t="s">
        <v>135</v>
      </c>
      <c r="AT268" s="139" t="s">
        <v>130</v>
      </c>
      <c r="AU268" s="139" t="s">
        <v>77</v>
      </c>
      <c r="AY268" s="17" t="s">
        <v>129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7" t="s">
        <v>135</v>
      </c>
      <c r="BK268" s="140">
        <f>ROUND(I268*H268,2)</f>
        <v>0</v>
      </c>
      <c r="BL268" s="17" t="s">
        <v>135</v>
      </c>
      <c r="BM268" s="139" t="s">
        <v>763</v>
      </c>
    </row>
    <row r="269" spans="1:65" s="2" customFormat="1" ht="19.5">
      <c r="A269" s="29"/>
      <c r="B269" s="30"/>
      <c r="C269" s="29"/>
      <c r="D269" s="141" t="s">
        <v>136</v>
      </c>
      <c r="E269" s="29"/>
      <c r="F269" s="142" t="s">
        <v>312</v>
      </c>
      <c r="G269" s="29"/>
      <c r="H269" s="29"/>
      <c r="I269" s="29"/>
      <c r="J269" s="29"/>
      <c r="K269" s="29"/>
      <c r="L269" s="30"/>
      <c r="M269" s="143"/>
      <c r="N269" s="144"/>
      <c r="O269" s="51"/>
      <c r="P269" s="51"/>
      <c r="Q269" s="51"/>
      <c r="R269" s="51"/>
      <c r="S269" s="51"/>
      <c r="T269" s="52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7" t="s">
        <v>136</v>
      </c>
      <c r="AU269" s="17" t="s">
        <v>77</v>
      </c>
    </row>
    <row r="270" spans="1:65" s="12" customFormat="1">
      <c r="B270" s="145"/>
      <c r="D270" s="141" t="s">
        <v>138</v>
      </c>
      <c r="E270" s="146" t="s">
        <v>3</v>
      </c>
      <c r="F270" s="147" t="s">
        <v>764</v>
      </c>
      <c r="H270" s="148">
        <v>1</v>
      </c>
      <c r="L270" s="145"/>
      <c r="M270" s="149"/>
      <c r="N270" s="150"/>
      <c r="O270" s="150"/>
      <c r="P270" s="150"/>
      <c r="Q270" s="150"/>
      <c r="R270" s="150"/>
      <c r="S270" s="150"/>
      <c r="T270" s="151"/>
      <c r="AT270" s="146" t="s">
        <v>138</v>
      </c>
      <c r="AU270" s="146" t="s">
        <v>77</v>
      </c>
      <c r="AV270" s="12" t="s">
        <v>79</v>
      </c>
      <c r="AW270" s="12" t="s">
        <v>31</v>
      </c>
      <c r="AX270" s="12" t="s">
        <v>69</v>
      </c>
      <c r="AY270" s="146" t="s">
        <v>129</v>
      </c>
    </row>
    <row r="271" spans="1:65" s="12" customFormat="1">
      <c r="B271" s="145"/>
      <c r="D271" s="141" t="s">
        <v>138</v>
      </c>
      <c r="E271" s="146" t="s">
        <v>3</v>
      </c>
      <c r="F271" s="147" t="s">
        <v>765</v>
      </c>
      <c r="H271" s="148">
        <v>2</v>
      </c>
      <c r="L271" s="145"/>
      <c r="M271" s="149"/>
      <c r="N271" s="150"/>
      <c r="O271" s="150"/>
      <c r="P271" s="150"/>
      <c r="Q271" s="150"/>
      <c r="R271" s="150"/>
      <c r="S271" s="150"/>
      <c r="T271" s="151"/>
      <c r="AT271" s="146" t="s">
        <v>138</v>
      </c>
      <c r="AU271" s="146" t="s">
        <v>77</v>
      </c>
      <c r="AV271" s="12" t="s">
        <v>79</v>
      </c>
      <c r="AW271" s="12" t="s">
        <v>31</v>
      </c>
      <c r="AX271" s="12" t="s">
        <v>69</v>
      </c>
      <c r="AY271" s="146" t="s">
        <v>129</v>
      </c>
    </row>
    <row r="272" spans="1:65" s="13" customFormat="1">
      <c r="B272" s="152"/>
      <c r="D272" s="141" t="s">
        <v>138</v>
      </c>
      <c r="E272" s="153" t="s">
        <v>3</v>
      </c>
      <c r="F272" s="154" t="s">
        <v>140</v>
      </c>
      <c r="H272" s="155">
        <v>3</v>
      </c>
      <c r="L272" s="152"/>
      <c r="M272" s="156"/>
      <c r="N272" s="157"/>
      <c r="O272" s="157"/>
      <c r="P272" s="157"/>
      <c r="Q272" s="157"/>
      <c r="R272" s="157"/>
      <c r="S272" s="157"/>
      <c r="T272" s="158"/>
      <c r="AT272" s="153" t="s">
        <v>138</v>
      </c>
      <c r="AU272" s="153" t="s">
        <v>77</v>
      </c>
      <c r="AV272" s="13" t="s">
        <v>135</v>
      </c>
      <c r="AW272" s="13" t="s">
        <v>31</v>
      </c>
      <c r="AX272" s="13" t="s">
        <v>77</v>
      </c>
      <c r="AY272" s="153" t="s">
        <v>129</v>
      </c>
    </row>
    <row r="273" spans="1:65" s="2" customFormat="1" ht="21.75" customHeight="1">
      <c r="A273" s="29"/>
      <c r="B273" s="128"/>
      <c r="C273" s="129" t="s">
        <v>244</v>
      </c>
      <c r="D273" s="129" t="s">
        <v>130</v>
      </c>
      <c r="E273" s="130" t="s">
        <v>766</v>
      </c>
      <c r="F273" s="131" t="s">
        <v>767</v>
      </c>
      <c r="G273" s="132" t="s">
        <v>174</v>
      </c>
      <c r="H273" s="133">
        <v>4</v>
      </c>
      <c r="I273" s="134">
        <v>0</v>
      </c>
      <c r="J273" s="134">
        <f>ROUND(I273*H273,2)</f>
        <v>0</v>
      </c>
      <c r="K273" s="131" t="s">
        <v>134</v>
      </c>
      <c r="L273" s="30"/>
      <c r="M273" s="135" t="s">
        <v>3</v>
      </c>
      <c r="N273" s="136" t="s">
        <v>42</v>
      </c>
      <c r="O273" s="137">
        <v>0</v>
      </c>
      <c r="P273" s="137">
        <f>O273*H273</f>
        <v>0</v>
      </c>
      <c r="Q273" s="137">
        <v>0</v>
      </c>
      <c r="R273" s="137">
        <f>Q273*H273</f>
        <v>0</v>
      </c>
      <c r="S273" s="137">
        <v>0</v>
      </c>
      <c r="T273" s="138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39" t="s">
        <v>135</v>
      </c>
      <c r="AT273" s="139" t="s">
        <v>130</v>
      </c>
      <c r="AU273" s="139" t="s">
        <v>77</v>
      </c>
      <c r="AY273" s="17" t="s">
        <v>129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7" t="s">
        <v>135</v>
      </c>
      <c r="BK273" s="140">
        <f>ROUND(I273*H273,2)</f>
        <v>0</v>
      </c>
      <c r="BL273" s="17" t="s">
        <v>135</v>
      </c>
      <c r="BM273" s="139" t="s">
        <v>768</v>
      </c>
    </row>
    <row r="274" spans="1:65" s="2" customFormat="1" ht="19.5">
      <c r="A274" s="29"/>
      <c r="B274" s="30"/>
      <c r="C274" s="29"/>
      <c r="D274" s="141" t="s">
        <v>136</v>
      </c>
      <c r="E274" s="29"/>
      <c r="F274" s="142" t="s">
        <v>769</v>
      </c>
      <c r="G274" s="29"/>
      <c r="H274" s="29"/>
      <c r="I274" s="29"/>
      <c r="J274" s="29"/>
      <c r="K274" s="29"/>
      <c r="L274" s="30"/>
      <c r="M274" s="143"/>
      <c r="N274" s="144"/>
      <c r="O274" s="51"/>
      <c r="P274" s="51"/>
      <c r="Q274" s="51"/>
      <c r="R274" s="51"/>
      <c r="S274" s="51"/>
      <c r="T274" s="52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T274" s="17" t="s">
        <v>136</v>
      </c>
      <c r="AU274" s="17" t="s">
        <v>77</v>
      </c>
    </row>
    <row r="275" spans="1:65" s="12" customFormat="1">
      <c r="B275" s="145"/>
      <c r="D275" s="141" t="s">
        <v>138</v>
      </c>
      <c r="E275" s="146" t="s">
        <v>3</v>
      </c>
      <c r="F275" s="147" t="s">
        <v>770</v>
      </c>
      <c r="H275" s="148">
        <v>1</v>
      </c>
      <c r="L275" s="145"/>
      <c r="M275" s="149"/>
      <c r="N275" s="150"/>
      <c r="O275" s="150"/>
      <c r="P275" s="150"/>
      <c r="Q275" s="150"/>
      <c r="R275" s="150"/>
      <c r="S275" s="150"/>
      <c r="T275" s="151"/>
      <c r="AT275" s="146" t="s">
        <v>138</v>
      </c>
      <c r="AU275" s="146" t="s">
        <v>77</v>
      </c>
      <c r="AV275" s="12" t="s">
        <v>79</v>
      </c>
      <c r="AW275" s="12" t="s">
        <v>31</v>
      </c>
      <c r="AX275" s="12" t="s">
        <v>69</v>
      </c>
      <c r="AY275" s="146" t="s">
        <v>129</v>
      </c>
    </row>
    <row r="276" spans="1:65" s="12" customFormat="1">
      <c r="B276" s="145"/>
      <c r="D276" s="141" t="s">
        <v>138</v>
      </c>
      <c r="E276" s="146" t="s">
        <v>3</v>
      </c>
      <c r="F276" s="147" t="s">
        <v>755</v>
      </c>
      <c r="H276" s="148">
        <v>3</v>
      </c>
      <c r="L276" s="145"/>
      <c r="M276" s="149"/>
      <c r="N276" s="150"/>
      <c r="O276" s="150"/>
      <c r="P276" s="150"/>
      <c r="Q276" s="150"/>
      <c r="R276" s="150"/>
      <c r="S276" s="150"/>
      <c r="T276" s="151"/>
      <c r="AT276" s="146" t="s">
        <v>138</v>
      </c>
      <c r="AU276" s="146" t="s">
        <v>77</v>
      </c>
      <c r="AV276" s="12" t="s">
        <v>79</v>
      </c>
      <c r="AW276" s="12" t="s">
        <v>31</v>
      </c>
      <c r="AX276" s="12" t="s">
        <v>69</v>
      </c>
      <c r="AY276" s="146" t="s">
        <v>129</v>
      </c>
    </row>
    <row r="277" spans="1:65" s="13" customFormat="1">
      <c r="B277" s="152"/>
      <c r="D277" s="141" t="s">
        <v>138</v>
      </c>
      <c r="E277" s="153" t="s">
        <v>3</v>
      </c>
      <c r="F277" s="154" t="s">
        <v>140</v>
      </c>
      <c r="H277" s="155">
        <v>4</v>
      </c>
      <c r="L277" s="152"/>
      <c r="M277" s="156"/>
      <c r="N277" s="157"/>
      <c r="O277" s="157"/>
      <c r="P277" s="157"/>
      <c r="Q277" s="157"/>
      <c r="R277" s="157"/>
      <c r="S277" s="157"/>
      <c r="T277" s="158"/>
      <c r="AT277" s="153" t="s">
        <v>138</v>
      </c>
      <c r="AU277" s="153" t="s">
        <v>77</v>
      </c>
      <c r="AV277" s="13" t="s">
        <v>135</v>
      </c>
      <c r="AW277" s="13" t="s">
        <v>31</v>
      </c>
      <c r="AX277" s="13" t="s">
        <v>77</v>
      </c>
      <c r="AY277" s="153" t="s">
        <v>129</v>
      </c>
    </row>
    <row r="278" spans="1:65" s="2" customFormat="1" ht="16.5" customHeight="1">
      <c r="A278" s="29"/>
      <c r="B278" s="128"/>
      <c r="C278" s="129" t="s">
        <v>771</v>
      </c>
      <c r="D278" s="129" t="s">
        <v>130</v>
      </c>
      <c r="E278" s="130" t="s">
        <v>772</v>
      </c>
      <c r="F278" s="131" t="s">
        <v>773</v>
      </c>
      <c r="G278" s="132" t="s">
        <v>174</v>
      </c>
      <c r="H278" s="133">
        <v>3</v>
      </c>
      <c r="I278" s="134">
        <v>0</v>
      </c>
      <c r="J278" s="134">
        <f>ROUND(I278*H278,2)</f>
        <v>0</v>
      </c>
      <c r="K278" s="131" t="s">
        <v>134</v>
      </c>
      <c r="L278" s="30"/>
      <c r="M278" s="135" t="s">
        <v>3</v>
      </c>
      <c r="N278" s="136" t="s">
        <v>42</v>
      </c>
      <c r="O278" s="137">
        <v>0</v>
      </c>
      <c r="P278" s="137">
        <f>O278*H278</f>
        <v>0</v>
      </c>
      <c r="Q278" s="137">
        <v>0</v>
      </c>
      <c r="R278" s="137">
        <f>Q278*H278</f>
        <v>0</v>
      </c>
      <c r="S278" s="137">
        <v>0</v>
      </c>
      <c r="T278" s="138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39" t="s">
        <v>135</v>
      </c>
      <c r="AT278" s="139" t="s">
        <v>130</v>
      </c>
      <c r="AU278" s="139" t="s">
        <v>77</v>
      </c>
      <c r="AY278" s="17" t="s">
        <v>129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7" t="s">
        <v>135</v>
      </c>
      <c r="BK278" s="140">
        <f>ROUND(I278*H278,2)</f>
        <v>0</v>
      </c>
      <c r="BL278" s="17" t="s">
        <v>135</v>
      </c>
      <c r="BM278" s="139" t="s">
        <v>774</v>
      </c>
    </row>
    <row r="279" spans="1:65" s="2" customFormat="1" ht="29.25">
      <c r="A279" s="29"/>
      <c r="B279" s="30"/>
      <c r="C279" s="29"/>
      <c r="D279" s="141" t="s">
        <v>136</v>
      </c>
      <c r="E279" s="29"/>
      <c r="F279" s="142" t="s">
        <v>775</v>
      </c>
      <c r="G279" s="29"/>
      <c r="H279" s="29"/>
      <c r="I279" s="29"/>
      <c r="J279" s="29"/>
      <c r="K279" s="29"/>
      <c r="L279" s="30"/>
      <c r="M279" s="143"/>
      <c r="N279" s="144"/>
      <c r="O279" s="51"/>
      <c r="P279" s="51"/>
      <c r="Q279" s="51"/>
      <c r="R279" s="51"/>
      <c r="S279" s="51"/>
      <c r="T279" s="52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7" t="s">
        <v>136</v>
      </c>
      <c r="AU279" s="17" t="s">
        <v>77</v>
      </c>
    </row>
    <row r="280" spans="1:65" s="12" customFormat="1">
      <c r="B280" s="145"/>
      <c r="D280" s="141" t="s">
        <v>138</v>
      </c>
      <c r="E280" s="146" t="s">
        <v>3</v>
      </c>
      <c r="F280" s="147" t="s">
        <v>776</v>
      </c>
      <c r="H280" s="148">
        <v>1</v>
      </c>
      <c r="L280" s="145"/>
      <c r="M280" s="149"/>
      <c r="N280" s="150"/>
      <c r="O280" s="150"/>
      <c r="P280" s="150"/>
      <c r="Q280" s="150"/>
      <c r="R280" s="150"/>
      <c r="S280" s="150"/>
      <c r="T280" s="151"/>
      <c r="AT280" s="146" t="s">
        <v>138</v>
      </c>
      <c r="AU280" s="146" t="s">
        <v>77</v>
      </c>
      <c r="AV280" s="12" t="s">
        <v>79</v>
      </c>
      <c r="AW280" s="12" t="s">
        <v>31</v>
      </c>
      <c r="AX280" s="12" t="s">
        <v>69</v>
      </c>
      <c r="AY280" s="146" t="s">
        <v>129</v>
      </c>
    </row>
    <row r="281" spans="1:65" s="12" customFormat="1">
      <c r="B281" s="145"/>
      <c r="D281" s="141" t="s">
        <v>138</v>
      </c>
      <c r="E281" s="146" t="s">
        <v>3</v>
      </c>
      <c r="F281" s="147" t="s">
        <v>777</v>
      </c>
      <c r="H281" s="148">
        <v>2</v>
      </c>
      <c r="L281" s="145"/>
      <c r="M281" s="149"/>
      <c r="N281" s="150"/>
      <c r="O281" s="150"/>
      <c r="P281" s="150"/>
      <c r="Q281" s="150"/>
      <c r="R281" s="150"/>
      <c r="S281" s="150"/>
      <c r="T281" s="151"/>
      <c r="AT281" s="146" t="s">
        <v>138</v>
      </c>
      <c r="AU281" s="146" t="s">
        <v>77</v>
      </c>
      <c r="AV281" s="12" t="s">
        <v>79</v>
      </c>
      <c r="AW281" s="12" t="s">
        <v>31</v>
      </c>
      <c r="AX281" s="12" t="s">
        <v>69</v>
      </c>
      <c r="AY281" s="146" t="s">
        <v>129</v>
      </c>
    </row>
    <row r="282" spans="1:65" s="13" customFormat="1">
      <c r="B282" s="152"/>
      <c r="D282" s="141" t="s">
        <v>138</v>
      </c>
      <c r="E282" s="153" t="s">
        <v>3</v>
      </c>
      <c r="F282" s="154" t="s">
        <v>140</v>
      </c>
      <c r="H282" s="155">
        <v>3</v>
      </c>
      <c r="L282" s="152"/>
      <c r="M282" s="156"/>
      <c r="N282" s="157"/>
      <c r="O282" s="157"/>
      <c r="P282" s="157"/>
      <c r="Q282" s="157"/>
      <c r="R282" s="157"/>
      <c r="S282" s="157"/>
      <c r="T282" s="158"/>
      <c r="AT282" s="153" t="s">
        <v>138</v>
      </c>
      <c r="AU282" s="153" t="s">
        <v>77</v>
      </c>
      <c r="AV282" s="13" t="s">
        <v>135</v>
      </c>
      <c r="AW282" s="13" t="s">
        <v>31</v>
      </c>
      <c r="AX282" s="13" t="s">
        <v>77</v>
      </c>
      <c r="AY282" s="153" t="s">
        <v>129</v>
      </c>
    </row>
    <row r="283" spans="1:65" s="2" customFormat="1" ht="16.5" customHeight="1">
      <c r="A283" s="29"/>
      <c r="B283" s="128"/>
      <c r="C283" s="129" t="s">
        <v>250</v>
      </c>
      <c r="D283" s="129" t="s">
        <v>130</v>
      </c>
      <c r="E283" s="130" t="s">
        <v>778</v>
      </c>
      <c r="F283" s="131" t="s">
        <v>779</v>
      </c>
      <c r="G283" s="132" t="s">
        <v>174</v>
      </c>
      <c r="H283" s="133">
        <v>3</v>
      </c>
      <c r="I283" s="134">
        <v>0</v>
      </c>
      <c r="J283" s="134">
        <f>ROUND(I283*H283,2)</f>
        <v>0</v>
      </c>
      <c r="K283" s="131" t="s">
        <v>134</v>
      </c>
      <c r="L283" s="30"/>
      <c r="M283" s="135" t="s">
        <v>3</v>
      </c>
      <c r="N283" s="136" t="s">
        <v>42</v>
      </c>
      <c r="O283" s="137">
        <v>0</v>
      </c>
      <c r="P283" s="137">
        <f>O283*H283</f>
        <v>0</v>
      </c>
      <c r="Q283" s="137">
        <v>0</v>
      </c>
      <c r="R283" s="137">
        <f>Q283*H283</f>
        <v>0</v>
      </c>
      <c r="S283" s="137">
        <v>0</v>
      </c>
      <c r="T283" s="138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39" t="s">
        <v>135</v>
      </c>
      <c r="AT283" s="139" t="s">
        <v>130</v>
      </c>
      <c r="AU283" s="139" t="s">
        <v>77</v>
      </c>
      <c r="AY283" s="17" t="s">
        <v>129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135</v>
      </c>
      <c r="BK283" s="140">
        <f>ROUND(I283*H283,2)</f>
        <v>0</v>
      </c>
      <c r="BL283" s="17" t="s">
        <v>135</v>
      </c>
      <c r="BM283" s="139" t="s">
        <v>780</v>
      </c>
    </row>
    <row r="284" spans="1:65" s="2" customFormat="1" ht="19.5">
      <c r="A284" s="29"/>
      <c r="B284" s="30"/>
      <c r="C284" s="29"/>
      <c r="D284" s="141" t="s">
        <v>136</v>
      </c>
      <c r="E284" s="29"/>
      <c r="F284" s="142" t="s">
        <v>312</v>
      </c>
      <c r="G284" s="29"/>
      <c r="H284" s="29"/>
      <c r="I284" s="29"/>
      <c r="J284" s="29"/>
      <c r="K284" s="29"/>
      <c r="L284" s="30"/>
      <c r="M284" s="143"/>
      <c r="N284" s="144"/>
      <c r="O284" s="51"/>
      <c r="P284" s="51"/>
      <c r="Q284" s="51"/>
      <c r="R284" s="51"/>
      <c r="S284" s="51"/>
      <c r="T284" s="52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7" t="s">
        <v>136</v>
      </c>
      <c r="AU284" s="17" t="s">
        <v>77</v>
      </c>
    </row>
    <row r="285" spans="1:65" s="12" customFormat="1">
      <c r="B285" s="145"/>
      <c r="D285" s="141" t="s">
        <v>138</v>
      </c>
      <c r="E285" s="146" t="s">
        <v>3</v>
      </c>
      <c r="F285" s="147" t="s">
        <v>764</v>
      </c>
      <c r="H285" s="148">
        <v>1</v>
      </c>
      <c r="L285" s="145"/>
      <c r="M285" s="149"/>
      <c r="N285" s="150"/>
      <c r="O285" s="150"/>
      <c r="P285" s="150"/>
      <c r="Q285" s="150"/>
      <c r="R285" s="150"/>
      <c r="S285" s="150"/>
      <c r="T285" s="151"/>
      <c r="AT285" s="146" t="s">
        <v>138</v>
      </c>
      <c r="AU285" s="146" t="s">
        <v>77</v>
      </c>
      <c r="AV285" s="12" t="s">
        <v>79</v>
      </c>
      <c r="AW285" s="12" t="s">
        <v>31</v>
      </c>
      <c r="AX285" s="12" t="s">
        <v>69</v>
      </c>
      <c r="AY285" s="146" t="s">
        <v>129</v>
      </c>
    </row>
    <row r="286" spans="1:65" s="12" customFormat="1">
      <c r="B286" s="145"/>
      <c r="D286" s="141" t="s">
        <v>138</v>
      </c>
      <c r="E286" s="146" t="s">
        <v>3</v>
      </c>
      <c r="F286" s="147" t="s">
        <v>781</v>
      </c>
      <c r="H286" s="148">
        <v>2</v>
      </c>
      <c r="L286" s="145"/>
      <c r="M286" s="149"/>
      <c r="N286" s="150"/>
      <c r="O286" s="150"/>
      <c r="P286" s="150"/>
      <c r="Q286" s="150"/>
      <c r="R286" s="150"/>
      <c r="S286" s="150"/>
      <c r="T286" s="151"/>
      <c r="AT286" s="146" t="s">
        <v>138</v>
      </c>
      <c r="AU286" s="146" t="s">
        <v>77</v>
      </c>
      <c r="AV286" s="12" t="s">
        <v>79</v>
      </c>
      <c r="AW286" s="12" t="s">
        <v>31</v>
      </c>
      <c r="AX286" s="12" t="s">
        <v>69</v>
      </c>
      <c r="AY286" s="146" t="s">
        <v>129</v>
      </c>
    </row>
    <row r="287" spans="1:65" s="13" customFormat="1">
      <c r="B287" s="152"/>
      <c r="D287" s="141" t="s">
        <v>138</v>
      </c>
      <c r="E287" s="153" t="s">
        <v>3</v>
      </c>
      <c r="F287" s="154" t="s">
        <v>140</v>
      </c>
      <c r="H287" s="155">
        <v>3</v>
      </c>
      <c r="L287" s="152"/>
      <c r="M287" s="156"/>
      <c r="N287" s="157"/>
      <c r="O287" s="157"/>
      <c r="P287" s="157"/>
      <c r="Q287" s="157"/>
      <c r="R287" s="157"/>
      <c r="S287" s="157"/>
      <c r="T287" s="158"/>
      <c r="AT287" s="153" t="s">
        <v>138</v>
      </c>
      <c r="AU287" s="153" t="s">
        <v>77</v>
      </c>
      <c r="AV287" s="13" t="s">
        <v>135</v>
      </c>
      <c r="AW287" s="13" t="s">
        <v>31</v>
      </c>
      <c r="AX287" s="13" t="s">
        <v>77</v>
      </c>
      <c r="AY287" s="153" t="s">
        <v>129</v>
      </c>
    </row>
    <row r="288" spans="1:65" s="2" customFormat="1" ht="16.5" customHeight="1">
      <c r="A288" s="29"/>
      <c r="B288" s="128"/>
      <c r="C288" s="129" t="s">
        <v>782</v>
      </c>
      <c r="D288" s="129" t="s">
        <v>130</v>
      </c>
      <c r="E288" s="130" t="s">
        <v>783</v>
      </c>
      <c r="F288" s="131" t="s">
        <v>784</v>
      </c>
      <c r="G288" s="132" t="s">
        <v>220</v>
      </c>
      <c r="H288" s="133">
        <v>13.625</v>
      </c>
      <c r="I288" s="134">
        <v>0</v>
      </c>
      <c r="J288" s="134">
        <f>ROUND(I288*H288,2)</f>
        <v>0</v>
      </c>
      <c r="K288" s="131" t="s">
        <v>134</v>
      </c>
      <c r="L288" s="30"/>
      <c r="M288" s="135" t="s">
        <v>3</v>
      </c>
      <c r="N288" s="136" t="s">
        <v>42</v>
      </c>
      <c r="O288" s="137">
        <v>0</v>
      </c>
      <c r="P288" s="137">
        <f>O288*H288</f>
        <v>0</v>
      </c>
      <c r="Q288" s="137">
        <v>0</v>
      </c>
      <c r="R288" s="137">
        <f>Q288*H288</f>
        <v>0</v>
      </c>
      <c r="S288" s="137">
        <v>0</v>
      </c>
      <c r="T288" s="138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39" t="s">
        <v>135</v>
      </c>
      <c r="AT288" s="139" t="s">
        <v>130</v>
      </c>
      <c r="AU288" s="139" t="s">
        <v>77</v>
      </c>
      <c r="AY288" s="17" t="s">
        <v>129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7" t="s">
        <v>135</v>
      </c>
      <c r="BK288" s="140">
        <f>ROUND(I288*H288,2)</f>
        <v>0</v>
      </c>
      <c r="BL288" s="17" t="s">
        <v>135</v>
      </c>
      <c r="BM288" s="139" t="s">
        <v>785</v>
      </c>
    </row>
    <row r="289" spans="1:65" s="2" customFormat="1" ht="19.5">
      <c r="A289" s="29"/>
      <c r="B289" s="30"/>
      <c r="C289" s="29"/>
      <c r="D289" s="141" t="s">
        <v>136</v>
      </c>
      <c r="E289" s="29"/>
      <c r="F289" s="142" t="s">
        <v>786</v>
      </c>
      <c r="G289" s="29"/>
      <c r="H289" s="29"/>
      <c r="I289" s="29"/>
      <c r="J289" s="29"/>
      <c r="K289" s="29"/>
      <c r="L289" s="30"/>
      <c r="M289" s="143"/>
      <c r="N289" s="144"/>
      <c r="O289" s="51"/>
      <c r="P289" s="51"/>
      <c r="Q289" s="51"/>
      <c r="R289" s="51"/>
      <c r="S289" s="51"/>
      <c r="T289" s="52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T289" s="17" t="s">
        <v>136</v>
      </c>
      <c r="AU289" s="17" t="s">
        <v>77</v>
      </c>
    </row>
    <row r="290" spans="1:65" s="12" customFormat="1">
      <c r="B290" s="145"/>
      <c r="D290" s="141" t="s">
        <v>138</v>
      </c>
      <c r="E290" s="146" t="s">
        <v>3</v>
      </c>
      <c r="F290" s="147" t="s">
        <v>787</v>
      </c>
      <c r="H290" s="148">
        <v>6.5</v>
      </c>
      <c r="L290" s="145"/>
      <c r="M290" s="149"/>
      <c r="N290" s="150"/>
      <c r="O290" s="150"/>
      <c r="P290" s="150"/>
      <c r="Q290" s="150"/>
      <c r="R290" s="150"/>
      <c r="S290" s="150"/>
      <c r="T290" s="151"/>
      <c r="AT290" s="146" t="s">
        <v>138</v>
      </c>
      <c r="AU290" s="146" t="s">
        <v>77</v>
      </c>
      <c r="AV290" s="12" t="s">
        <v>79</v>
      </c>
      <c r="AW290" s="12" t="s">
        <v>31</v>
      </c>
      <c r="AX290" s="12" t="s">
        <v>69</v>
      </c>
      <c r="AY290" s="146" t="s">
        <v>129</v>
      </c>
    </row>
    <row r="291" spans="1:65" s="12" customFormat="1">
      <c r="B291" s="145"/>
      <c r="D291" s="141" t="s">
        <v>138</v>
      </c>
      <c r="E291" s="146" t="s">
        <v>3</v>
      </c>
      <c r="F291" s="147" t="s">
        <v>788</v>
      </c>
      <c r="H291" s="148">
        <v>6.375</v>
      </c>
      <c r="L291" s="145"/>
      <c r="M291" s="149"/>
      <c r="N291" s="150"/>
      <c r="O291" s="150"/>
      <c r="P291" s="150"/>
      <c r="Q291" s="150"/>
      <c r="R291" s="150"/>
      <c r="S291" s="150"/>
      <c r="T291" s="151"/>
      <c r="AT291" s="146" t="s">
        <v>138</v>
      </c>
      <c r="AU291" s="146" t="s">
        <v>77</v>
      </c>
      <c r="AV291" s="12" t="s">
        <v>79</v>
      </c>
      <c r="AW291" s="12" t="s">
        <v>31</v>
      </c>
      <c r="AX291" s="12" t="s">
        <v>69</v>
      </c>
      <c r="AY291" s="146" t="s">
        <v>129</v>
      </c>
    </row>
    <row r="292" spans="1:65" s="12" customFormat="1">
      <c r="B292" s="145"/>
      <c r="D292" s="141" t="s">
        <v>138</v>
      </c>
      <c r="E292" s="146" t="s">
        <v>3</v>
      </c>
      <c r="F292" s="147" t="s">
        <v>789</v>
      </c>
      <c r="H292" s="148">
        <v>0.75</v>
      </c>
      <c r="L292" s="145"/>
      <c r="M292" s="149"/>
      <c r="N292" s="150"/>
      <c r="O292" s="150"/>
      <c r="P292" s="150"/>
      <c r="Q292" s="150"/>
      <c r="R292" s="150"/>
      <c r="S292" s="150"/>
      <c r="T292" s="151"/>
      <c r="AT292" s="146" t="s">
        <v>138</v>
      </c>
      <c r="AU292" s="146" t="s">
        <v>77</v>
      </c>
      <c r="AV292" s="12" t="s">
        <v>79</v>
      </c>
      <c r="AW292" s="12" t="s">
        <v>31</v>
      </c>
      <c r="AX292" s="12" t="s">
        <v>69</v>
      </c>
      <c r="AY292" s="146" t="s">
        <v>129</v>
      </c>
    </row>
    <row r="293" spans="1:65" s="13" customFormat="1">
      <c r="B293" s="152"/>
      <c r="D293" s="141" t="s">
        <v>138</v>
      </c>
      <c r="E293" s="153" t="s">
        <v>3</v>
      </c>
      <c r="F293" s="154" t="s">
        <v>140</v>
      </c>
      <c r="H293" s="155">
        <v>13.625</v>
      </c>
      <c r="L293" s="152"/>
      <c r="M293" s="156"/>
      <c r="N293" s="157"/>
      <c r="O293" s="157"/>
      <c r="P293" s="157"/>
      <c r="Q293" s="157"/>
      <c r="R293" s="157"/>
      <c r="S293" s="157"/>
      <c r="T293" s="158"/>
      <c r="AT293" s="153" t="s">
        <v>138</v>
      </c>
      <c r="AU293" s="153" t="s">
        <v>77</v>
      </c>
      <c r="AV293" s="13" t="s">
        <v>135</v>
      </c>
      <c r="AW293" s="13" t="s">
        <v>31</v>
      </c>
      <c r="AX293" s="13" t="s">
        <v>77</v>
      </c>
      <c r="AY293" s="153" t="s">
        <v>129</v>
      </c>
    </row>
    <row r="294" spans="1:65" s="2" customFormat="1" ht="16.5" customHeight="1">
      <c r="A294" s="29"/>
      <c r="B294" s="128"/>
      <c r="C294" s="129" t="s">
        <v>256</v>
      </c>
      <c r="D294" s="129" t="s">
        <v>130</v>
      </c>
      <c r="E294" s="130" t="s">
        <v>558</v>
      </c>
      <c r="F294" s="131" t="s">
        <v>559</v>
      </c>
      <c r="G294" s="132" t="s">
        <v>154</v>
      </c>
      <c r="H294" s="133">
        <v>122.3</v>
      </c>
      <c r="I294" s="134">
        <v>0</v>
      </c>
      <c r="J294" s="134">
        <f>ROUND(I294*H294,2)</f>
        <v>0</v>
      </c>
      <c r="K294" s="131" t="s">
        <v>134</v>
      </c>
      <c r="L294" s="30"/>
      <c r="M294" s="135" t="s">
        <v>3</v>
      </c>
      <c r="N294" s="136" t="s">
        <v>42</v>
      </c>
      <c r="O294" s="137">
        <v>0</v>
      </c>
      <c r="P294" s="137">
        <f>O294*H294</f>
        <v>0</v>
      </c>
      <c r="Q294" s="137">
        <v>0</v>
      </c>
      <c r="R294" s="137">
        <f>Q294*H294</f>
        <v>0</v>
      </c>
      <c r="S294" s="137">
        <v>0</v>
      </c>
      <c r="T294" s="138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39" t="s">
        <v>135</v>
      </c>
      <c r="AT294" s="139" t="s">
        <v>130</v>
      </c>
      <c r="AU294" s="139" t="s">
        <v>77</v>
      </c>
      <c r="AY294" s="17" t="s">
        <v>129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7" t="s">
        <v>135</v>
      </c>
      <c r="BK294" s="140">
        <f>ROUND(I294*H294,2)</f>
        <v>0</v>
      </c>
      <c r="BL294" s="17" t="s">
        <v>135</v>
      </c>
      <c r="BM294" s="139" t="s">
        <v>790</v>
      </c>
    </row>
    <row r="295" spans="1:65" s="2" customFormat="1" ht="29.25">
      <c r="A295" s="29"/>
      <c r="B295" s="30"/>
      <c r="C295" s="29"/>
      <c r="D295" s="141" t="s">
        <v>136</v>
      </c>
      <c r="E295" s="29"/>
      <c r="F295" s="142" t="s">
        <v>560</v>
      </c>
      <c r="G295" s="29"/>
      <c r="H295" s="29"/>
      <c r="I295" s="29"/>
      <c r="J295" s="29"/>
      <c r="K295" s="29"/>
      <c r="L295" s="30"/>
      <c r="M295" s="143"/>
      <c r="N295" s="144"/>
      <c r="O295" s="51"/>
      <c r="P295" s="51"/>
      <c r="Q295" s="51"/>
      <c r="R295" s="51"/>
      <c r="S295" s="51"/>
      <c r="T295" s="52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T295" s="17" t="s">
        <v>136</v>
      </c>
      <c r="AU295" s="17" t="s">
        <v>77</v>
      </c>
    </row>
    <row r="296" spans="1:65" s="12" customFormat="1">
      <c r="B296" s="145"/>
      <c r="D296" s="141" t="s">
        <v>138</v>
      </c>
      <c r="E296" s="146" t="s">
        <v>3</v>
      </c>
      <c r="F296" s="147" t="s">
        <v>791</v>
      </c>
      <c r="H296" s="148">
        <v>122.3</v>
      </c>
      <c r="L296" s="145"/>
      <c r="M296" s="149"/>
      <c r="N296" s="150"/>
      <c r="O296" s="150"/>
      <c r="P296" s="150"/>
      <c r="Q296" s="150"/>
      <c r="R296" s="150"/>
      <c r="S296" s="150"/>
      <c r="T296" s="151"/>
      <c r="AT296" s="146" t="s">
        <v>138</v>
      </c>
      <c r="AU296" s="146" t="s">
        <v>77</v>
      </c>
      <c r="AV296" s="12" t="s">
        <v>79</v>
      </c>
      <c r="AW296" s="12" t="s">
        <v>31</v>
      </c>
      <c r="AX296" s="12" t="s">
        <v>69</v>
      </c>
      <c r="AY296" s="146" t="s">
        <v>129</v>
      </c>
    </row>
    <row r="297" spans="1:65" s="13" customFormat="1">
      <c r="B297" s="152"/>
      <c r="D297" s="141" t="s">
        <v>138</v>
      </c>
      <c r="E297" s="153" t="s">
        <v>3</v>
      </c>
      <c r="F297" s="154" t="s">
        <v>140</v>
      </c>
      <c r="H297" s="155">
        <v>122.3</v>
      </c>
      <c r="L297" s="152"/>
      <c r="M297" s="156"/>
      <c r="N297" s="157"/>
      <c r="O297" s="157"/>
      <c r="P297" s="157"/>
      <c r="Q297" s="157"/>
      <c r="R297" s="157"/>
      <c r="S297" s="157"/>
      <c r="T297" s="158"/>
      <c r="AT297" s="153" t="s">
        <v>138</v>
      </c>
      <c r="AU297" s="153" t="s">
        <v>77</v>
      </c>
      <c r="AV297" s="13" t="s">
        <v>135</v>
      </c>
      <c r="AW297" s="13" t="s">
        <v>31</v>
      </c>
      <c r="AX297" s="13" t="s">
        <v>77</v>
      </c>
      <c r="AY297" s="153" t="s">
        <v>129</v>
      </c>
    </row>
    <row r="298" spans="1:65" s="2" customFormat="1" ht="16.5" customHeight="1">
      <c r="A298" s="29"/>
      <c r="B298" s="128"/>
      <c r="C298" s="129" t="s">
        <v>792</v>
      </c>
      <c r="D298" s="129" t="s">
        <v>130</v>
      </c>
      <c r="E298" s="130" t="s">
        <v>793</v>
      </c>
      <c r="F298" s="131" t="s">
        <v>794</v>
      </c>
      <c r="G298" s="132" t="s">
        <v>154</v>
      </c>
      <c r="H298" s="133">
        <v>310.7</v>
      </c>
      <c r="I298" s="134">
        <v>0</v>
      </c>
      <c r="J298" s="134">
        <f>ROUND(I298*H298,2)</f>
        <v>0</v>
      </c>
      <c r="K298" s="131" t="s">
        <v>134</v>
      </c>
      <c r="L298" s="30"/>
      <c r="M298" s="135" t="s">
        <v>3</v>
      </c>
      <c r="N298" s="136" t="s">
        <v>42</v>
      </c>
      <c r="O298" s="137">
        <v>0</v>
      </c>
      <c r="P298" s="137">
        <f>O298*H298</f>
        <v>0</v>
      </c>
      <c r="Q298" s="137">
        <v>0</v>
      </c>
      <c r="R298" s="137">
        <f>Q298*H298</f>
        <v>0</v>
      </c>
      <c r="S298" s="137">
        <v>0</v>
      </c>
      <c r="T298" s="138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39" t="s">
        <v>135</v>
      </c>
      <c r="AT298" s="139" t="s">
        <v>130</v>
      </c>
      <c r="AU298" s="139" t="s">
        <v>77</v>
      </c>
      <c r="AY298" s="17" t="s">
        <v>129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7" t="s">
        <v>135</v>
      </c>
      <c r="BK298" s="140">
        <f>ROUND(I298*H298,2)</f>
        <v>0</v>
      </c>
      <c r="BL298" s="17" t="s">
        <v>135</v>
      </c>
      <c r="BM298" s="139" t="s">
        <v>795</v>
      </c>
    </row>
    <row r="299" spans="1:65" s="2" customFormat="1" ht="29.25">
      <c r="A299" s="29"/>
      <c r="B299" s="30"/>
      <c r="C299" s="29"/>
      <c r="D299" s="141" t="s">
        <v>136</v>
      </c>
      <c r="E299" s="29"/>
      <c r="F299" s="142" t="s">
        <v>560</v>
      </c>
      <c r="G299" s="29"/>
      <c r="H299" s="29"/>
      <c r="I299" s="29"/>
      <c r="J299" s="29"/>
      <c r="K299" s="29"/>
      <c r="L299" s="30"/>
      <c r="M299" s="143"/>
      <c r="N299" s="144"/>
      <c r="O299" s="51"/>
      <c r="P299" s="51"/>
      <c r="Q299" s="51"/>
      <c r="R299" s="51"/>
      <c r="S299" s="51"/>
      <c r="T299" s="52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7" t="s">
        <v>136</v>
      </c>
      <c r="AU299" s="17" t="s">
        <v>77</v>
      </c>
    </row>
    <row r="300" spans="1:65" s="12" customFormat="1">
      <c r="B300" s="145"/>
      <c r="D300" s="141" t="s">
        <v>138</v>
      </c>
      <c r="E300" s="146" t="s">
        <v>3</v>
      </c>
      <c r="F300" s="147" t="s">
        <v>796</v>
      </c>
      <c r="H300" s="148">
        <v>165.6</v>
      </c>
      <c r="L300" s="145"/>
      <c r="M300" s="149"/>
      <c r="N300" s="150"/>
      <c r="O300" s="150"/>
      <c r="P300" s="150"/>
      <c r="Q300" s="150"/>
      <c r="R300" s="150"/>
      <c r="S300" s="150"/>
      <c r="T300" s="151"/>
      <c r="AT300" s="146" t="s">
        <v>138</v>
      </c>
      <c r="AU300" s="146" t="s">
        <v>77</v>
      </c>
      <c r="AV300" s="12" t="s">
        <v>79</v>
      </c>
      <c r="AW300" s="12" t="s">
        <v>31</v>
      </c>
      <c r="AX300" s="12" t="s">
        <v>69</v>
      </c>
      <c r="AY300" s="146" t="s">
        <v>129</v>
      </c>
    </row>
    <row r="301" spans="1:65" s="12" customFormat="1">
      <c r="B301" s="145"/>
      <c r="D301" s="141" t="s">
        <v>138</v>
      </c>
      <c r="E301" s="146" t="s">
        <v>3</v>
      </c>
      <c r="F301" s="147" t="s">
        <v>797</v>
      </c>
      <c r="H301" s="148">
        <v>86.3</v>
      </c>
      <c r="L301" s="145"/>
      <c r="M301" s="149"/>
      <c r="N301" s="150"/>
      <c r="O301" s="150"/>
      <c r="P301" s="150"/>
      <c r="Q301" s="150"/>
      <c r="R301" s="150"/>
      <c r="S301" s="150"/>
      <c r="T301" s="151"/>
      <c r="AT301" s="146" t="s">
        <v>138</v>
      </c>
      <c r="AU301" s="146" t="s">
        <v>77</v>
      </c>
      <c r="AV301" s="12" t="s">
        <v>79</v>
      </c>
      <c r="AW301" s="12" t="s">
        <v>31</v>
      </c>
      <c r="AX301" s="12" t="s">
        <v>69</v>
      </c>
      <c r="AY301" s="146" t="s">
        <v>129</v>
      </c>
    </row>
    <row r="302" spans="1:65" s="12" customFormat="1">
      <c r="B302" s="145"/>
      <c r="D302" s="141" t="s">
        <v>138</v>
      </c>
      <c r="E302" s="146" t="s">
        <v>3</v>
      </c>
      <c r="F302" s="147" t="s">
        <v>798</v>
      </c>
      <c r="H302" s="148">
        <v>9</v>
      </c>
      <c r="L302" s="145"/>
      <c r="M302" s="149"/>
      <c r="N302" s="150"/>
      <c r="O302" s="150"/>
      <c r="P302" s="150"/>
      <c r="Q302" s="150"/>
      <c r="R302" s="150"/>
      <c r="S302" s="150"/>
      <c r="T302" s="151"/>
      <c r="AT302" s="146" t="s">
        <v>138</v>
      </c>
      <c r="AU302" s="146" t="s">
        <v>77</v>
      </c>
      <c r="AV302" s="12" t="s">
        <v>79</v>
      </c>
      <c r="AW302" s="12" t="s">
        <v>31</v>
      </c>
      <c r="AX302" s="12" t="s">
        <v>69</v>
      </c>
      <c r="AY302" s="146" t="s">
        <v>129</v>
      </c>
    </row>
    <row r="303" spans="1:65" s="12" customFormat="1">
      <c r="B303" s="145"/>
      <c r="D303" s="141" t="s">
        <v>138</v>
      </c>
      <c r="E303" s="146" t="s">
        <v>3</v>
      </c>
      <c r="F303" s="147" t="s">
        <v>799</v>
      </c>
      <c r="H303" s="148">
        <v>11</v>
      </c>
      <c r="L303" s="145"/>
      <c r="M303" s="149"/>
      <c r="N303" s="150"/>
      <c r="O303" s="150"/>
      <c r="P303" s="150"/>
      <c r="Q303" s="150"/>
      <c r="R303" s="150"/>
      <c r="S303" s="150"/>
      <c r="T303" s="151"/>
      <c r="AT303" s="146" t="s">
        <v>138</v>
      </c>
      <c r="AU303" s="146" t="s">
        <v>77</v>
      </c>
      <c r="AV303" s="12" t="s">
        <v>79</v>
      </c>
      <c r="AW303" s="12" t="s">
        <v>31</v>
      </c>
      <c r="AX303" s="12" t="s">
        <v>69</v>
      </c>
      <c r="AY303" s="146" t="s">
        <v>129</v>
      </c>
    </row>
    <row r="304" spans="1:65" s="12" customFormat="1">
      <c r="B304" s="145"/>
      <c r="D304" s="141" t="s">
        <v>138</v>
      </c>
      <c r="E304" s="146" t="s">
        <v>3</v>
      </c>
      <c r="F304" s="147" t="s">
        <v>800</v>
      </c>
      <c r="H304" s="148">
        <v>21.8</v>
      </c>
      <c r="L304" s="145"/>
      <c r="M304" s="149"/>
      <c r="N304" s="150"/>
      <c r="O304" s="150"/>
      <c r="P304" s="150"/>
      <c r="Q304" s="150"/>
      <c r="R304" s="150"/>
      <c r="S304" s="150"/>
      <c r="T304" s="151"/>
      <c r="AT304" s="146" t="s">
        <v>138</v>
      </c>
      <c r="AU304" s="146" t="s">
        <v>77</v>
      </c>
      <c r="AV304" s="12" t="s">
        <v>79</v>
      </c>
      <c r="AW304" s="12" t="s">
        <v>31</v>
      </c>
      <c r="AX304" s="12" t="s">
        <v>69</v>
      </c>
      <c r="AY304" s="146" t="s">
        <v>129</v>
      </c>
    </row>
    <row r="305" spans="1:65" s="12" customFormat="1">
      <c r="B305" s="145"/>
      <c r="D305" s="141" t="s">
        <v>138</v>
      </c>
      <c r="E305" s="146" t="s">
        <v>3</v>
      </c>
      <c r="F305" s="147" t="s">
        <v>801</v>
      </c>
      <c r="H305" s="148">
        <v>17</v>
      </c>
      <c r="L305" s="145"/>
      <c r="M305" s="149"/>
      <c r="N305" s="150"/>
      <c r="O305" s="150"/>
      <c r="P305" s="150"/>
      <c r="Q305" s="150"/>
      <c r="R305" s="150"/>
      <c r="S305" s="150"/>
      <c r="T305" s="151"/>
      <c r="AT305" s="146" t="s">
        <v>138</v>
      </c>
      <c r="AU305" s="146" t="s">
        <v>77</v>
      </c>
      <c r="AV305" s="12" t="s">
        <v>79</v>
      </c>
      <c r="AW305" s="12" t="s">
        <v>31</v>
      </c>
      <c r="AX305" s="12" t="s">
        <v>69</v>
      </c>
      <c r="AY305" s="146" t="s">
        <v>129</v>
      </c>
    </row>
    <row r="306" spans="1:65" s="13" customFormat="1">
      <c r="B306" s="152"/>
      <c r="D306" s="141" t="s">
        <v>138</v>
      </c>
      <c r="E306" s="153" t="s">
        <v>3</v>
      </c>
      <c r="F306" s="154" t="s">
        <v>140</v>
      </c>
      <c r="H306" s="155">
        <v>310.7</v>
      </c>
      <c r="L306" s="152"/>
      <c r="M306" s="156"/>
      <c r="N306" s="157"/>
      <c r="O306" s="157"/>
      <c r="P306" s="157"/>
      <c r="Q306" s="157"/>
      <c r="R306" s="157"/>
      <c r="S306" s="157"/>
      <c r="T306" s="158"/>
      <c r="AT306" s="153" t="s">
        <v>138</v>
      </c>
      <c r="AU306" s="153" t="s">
        <v>77</v>
      </c>
      <c r="AV306" s="13" t="s">
        <v>135</v>
      </c>
      <c r="AW306" s="13" t="s">
        <v>31</v>
      </c>
      <c r="AX306" s="13" t="s">
        <v>77</v>
      </c>
      <c r="AY306" s="153" t="s">
        <v>129</v>
      </c>
    </row>
    <row r="307" spans="1:65" s="2" customFormat="1" ht="16.5" customHeight="1">
      <c r="A307" s="29"/>
      <c r="B307" s="128"/>
      <c r="C307" s="129" t="s">
        <v>260</v>
      </c>
      <c r="D307" s="129" t="s">
        <v>130</v>
      </c>
      <c r="E307" s="130" t="s">
        <v>802</v>
      </c>
      <c r="F307" s="131" t="s">
        <v>803</v>
      </c>
      <c r="G307" s="132" t="s">
        <v>154</v>
      </c>
      <c r="H307" s="133">
        <v>277.5</v>
      </c>
      <c r="I307" s="134">
        <v>0</v>
      </c>
      <c r="J307" s="134">
        <f>ROUND(I307*H307,2)</f>
        <v>0</v>
      </c>
      <c r="K307" s="131" t="s">
        <v>134</v>
      </c>
      <c r="L307" s="30"/>
      <c r="M307" s="135" t="s">
        <v>3</v>
      </c>
      <c r="N307" s="136" t="s">
        <v>42</v>
      </c>
      <c r="O307" s="137">
        <v>0</v>
      </c>
      <c r="P307" s="137">
        <f>O307*H307</f>
        <v>0</v>
      </c>
      <c r="Q307" s="137">
        <v>0</v>
      </c>
      <c r="R307" s="137">
        <f>Q307*H307</f>
        <v>0</v>
      </c>
      <c r="S307" s="137">
        <v>0</v>
      </c>
      <c r="T307" s="138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39" t="s">
        <v>135</v>
      </c>
      <c r="AT307" s="139" t="s">
        <v>130</v>
      </c>
      <c r="AU307" s="139" t="s">
        <v>77</v>
      </c>
      <c r="AY307" s="17" t="s">
        <v>129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7" t="s">
        <v>135</v>
      </c>
      <c r="BK307" s="140">
        <f>ROUND(I307*H307,2)</f>
        <v>0</v>
      </c>
      <c r="BL307" s="17" t="s">
        <v>135</v>
      </c>
      <c r="BM307" s="139" t="s">
        <v>426</v>
      </c>
    </row>
    <row r="308" spans="1:65" s="2" customFormat="1" ht="39">
      <c r="A308" s="29"/>
      <c r="B308" s="30"/>
      <c r="C308" s="29"/>
      <c r="D308" s="141" t="s">
        <v>136</v>
      </c>
      <c r="E308" s="29"/>
      <c r="F308" s="142" t="s">
        <v>804</v>
      </c>
      <c r="G308" s="29"/>
      <c r="H308" s="29"/>
      <c r="I308" s="29"/>
      <c r="J308" s="29"/>
      <c r="K308" s="29"/>
      <c r="L308" s="30"/>
      <c r="M308" s="143"/>
      <c r="N308" s="144"/>
      <c r="O308" s="51"/>
      <c r="P308" s="51"/>
      <c r="Q308" s="51"/>
      <c r="R308" s="51"/>
      <c r="S308" s="51"/>
      <c r="T308" s="52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7" t="s">
        <v>136</v>
      </c>
      <c r="AU308" s="17" t="s">
        <v>77</v>
      </c>
    </row>
    <row r="309" spans="1:65" s="12" customFormat="1">
      <c r="B309" s="145"/>
      <c r="D309" s="141" t="s">
        <v>138</v>
      </c>
      <c r="E309" s="146" t="s">
        <v>3</v>
      </c>
      <c r="F309" s="147" t="s">
        <v>805</v>
      </c>
      <c r="H309" s="148">
        <v>277.5</v>
      </c>
      <c r="L309" s="145"/>
      <c r="M309" s="149"/>
      <c r="N309" s="150"/>
      <c r="O309" s="150"/>
      <c r="P309" s="150"/>
      <c r="Q309" s="150"/>
      <c r="R309" s="150"/>
      <c r="S309" s="150"/>
      <c r="T309" s="151"/>
      <c r="AT309" s="146" t="s">
        <v>138</v>
      </c>
      <c r="AU309" s="146" t="s">
        <v>77</v>
      </c>
      <c r="AV309" s="12" t="s">
        <v>79</v>
      </c>
      <c r="AW309" s="12" t="s">
        <v>31</v>
      </c>
      <c r="AX309" s="12" t="s">
        <v>69</v>
      </c>
      <c r="AY309" s="146" t="s">
        <v>129</v>
      </c>
    </row>
    <row r="310" spans="1:65" s="13" customFormat="1">
      <c r="B310" s="152"/>
      <c r="D310" s="141" t="s">
        <v>138</v>
      </c>
      <c r="E310" s="153" t="s">
        <v>3</v>
      </c>
      <c r="F310" s="154" t="s">
        <v>140</v>
      </c>
      <c r="H310" s="155">
        <v>277.5</v>
      </c>
      <c r="L310" s="152"/>
      <c r="M310" s="156"/>
      <c r="N310" s="157"/>
      <c r="O310" s="157"/>
      <c r="P310" s="157"/>
      <c r="Q310" s="157"/>
      <c r="R310" s="157"/>
      <c r="S310" s="157"/>
      <c r="T310" s="158"/>
      <c r="AT310" s="153" t="s">
        <v>138</v>
      </c>
      <c r="AU310" s="153" t="s">
        <v>77</v>
      </c>
      <c r="AV310" s="13" t="s">
        <v>135</v>
      </c>
      <c r="AW310" s="13" t="s">
        <v>31</v>
      </c>
      <c r="AX310" s="13" t="s">
        <v>77</v>
      </c>
      <c r="AY310" s="153" t="s">
        <v>129</v>
      </c>
    </row>
    <row r="311" spans="1:65" s="2" customFormat="1" ht="16.5" customHeight="1">
      <c r="A311" s="29"/>
      <c r="B311" s="128"/>
      <c r="C311" s="129" t="s">
        <v>806</v>
      </c>
      <c r="D311" s="129" t="s">
        <v>130</v>
      </c>
      <c r="E311" s="130" t="s">
        <v>807</v>
      </c>
      <c r="F311" s="131" t="s">
        <v>808</v>
      </c>
      <c r="G311" s="132" t="s">
        <v>154</v>
      </c>
      <c r="H311" s="133">
        <v>41.6</v>
      </c>
      <c r="I311" s="134">
        <v>0</v>
      </c>
      <c r="J311" s="134">
        <f>ROUND(I311*H311,2)</f>
        <v>0</v>
      </c>
      <c r="K311" s="131" t="s">
        <v>134</v>
      </c>
      <c r="L311" s="30"/>
      <c r="M311" s="135" t="s">
        <v>3</v>
      </c>
      <c r="N311" s="136" t="s">
        <v>42</v>
      </c>
      <c r="O311" s="137">
        <v>0</v>
      </c>
      <c r="P311" s="137">
        <f>O311*H311</f>
        <v>0</v>
      </c>
      <c r="Q311" s="137">
        <v>0</v>
      </c>
      <c r="R311" s="137">
        <f>Q311*H311</f>
        <v>0</v>
      </c>
      <c r="S311" s="137">
        <v>0</v>
      </c>
      <c r="T311" s="138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39" t="s">
        <v>135</v>
      </c>
      <c r="AT311" s="139" t="s">
        <v>130</v>
      </c>
      <c r="AU311" s="139" t="s">
        <v>77</v>
      </c>
      <c r="AY311" s="17" t="s">
        <v>129</v>
      </c>
      <c r="BE311" s="140">
        <f>IF(N311="základní",J311,0)</f>
        <v>0</v>
      </c>
      <c r="BF311" s="140">
        <f>IF(N311="snížená",J311,0)</f>
        <v>0</v>
      </c>
      <c r="BG311" s="140">
        <f>IF(N311="zákl. přenesená",J311,0)</f>
        <v>0</v>
      </c>
      <c r="BH311" s="140">
        <f>IF(N311="sníž. přenesená",J311,0)</f>
        <v>0</v>
      </c>
      <c r="BI311" s="140">
        <f>IF(N311="nulová",J311,0)</f>
        <v>0</v>
      </c>
      <c r="BJ311" s="17" t="s">
        <v>135</v>
      </c>
      <c r="BK311" s="140">
        <f>ROUND(I311*H311,2)</f>
        <v>0</v>
      </c>
      <c r="BL311" s="17" t="s">
        <v>135</v>
      </c>
      <c r="BM311" s="139" t="s">
        <v>809</v>
      </c>
    </row>
    <row r="312" spans="1:65" s="2" customFormat="1" ht="39">
      <c r="A312" s="29"/>
      <c r="B312" s="30"/>
      <c r="C312" s="29"/>
      <c r="D312" s="141" t="s">
        <v>136</v>
      </c>
      <c r="E312" s="29"/>
      <c r="F312" s="142" t="s">
        <v>810</v>
      </c>
      <c r="G312" s="29"/>
      <c r="H312" s="29"/>
      <c r="I312" s="29"/>
      <c r="J312" s="29"/>
      <c r="K312" s="29"/>
      <c r="L312" s="30"/>
      <c r="M312" s="143"/>
      <c r="N312" s="144"/>
      <c r="O312" s="51"/>
      <c r="P312" s="51"/>
      <c r="Q312" s="51"/>
      <c r="R312" s="51"/>
      <c r="S312" s="51"/>
      <c r="T312" s="52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7" t="s">
        <v>136</v>
      </c>
      <c r="AU312" s="17" t="s">
        <v>77</v>
      </c>
    </row>
    <row r="313" spans="1:65" s="12" customFormat="1">
      <c r="B313" s="145"/>
      <c r="D313" s="141" t="s">
        <v>138</v>
      </c>
      <c r="E313" s="146" t="s">
        <v>3</v>
      </c>
      <c r="F313" s="147" t="s">
        <v>811</v>
      </c>
      <c r="H313" s="148">
        <v>41.6</v>
      </c>
      <c r="L313" s="145"/>
      <c r="M313" s="149"/>
      <c r="N313" s="150"/>
      <c r="O313" s="150"/>
      <c r="P313" s="150"/>
      <c r="Q313" s="150"/>
      <c r="R313" s="150"/>
      <c r="S313" s="150"/>
      <c r="T313" s="151"/>
      <c r="AT313" s="146" t="s">
        <v>138</v>
      </c>
      <c r="AU313" s="146" t="s">
        <v>77</v>
      </c>
      <c r="AV313" s="12" t="s">
        <v>79</v>
      </c>
      <c r="AW313" s="12" t="s">
        <v>31</v>
      </c>
      <c r="AX313" s="12" t="s">
        <v>69</v>
      </c>
      <c r="AY313" s="146" t="s">
        <v>129</v>
      </c>
    </row>
    <row r="314" spans="1:65" s="13" customFormat="1">
      <c r="B314" s="152"/>
      <c r="D314" s="141" t="s">
        <v>138</v>
      </c>
      <c r="E314" s="153" t="s">
        <v>3</v>
      </c>
      <c r="F314" s="154" t="s">
        <v>140</v>
      </c>
      <c r="H314" s="155">
        <v>41.6</v>
      </c>
      <c r="L314" s="152"/>
      <c r="M314" s="156"/>
      <c r="N314" s="157"/>
      <c r="O314" s="157"/>
      <c r="P314" s="157"/>
      <c r="Q314" s="157"/>
      <c r="R314" s="157"/>
      <c r="S314" s="157"/>
      <c r="T314" s="158"/>
      <c r="AT314" s="153" t="s">
        <v>138</v>
      </c>
      <c r="AU314" s="153" t="s">
        <v>77</v>
      </c>
      <c r="AV314" s="13" t="s">
        <v>135</v>
      </c>
      <c r="AW314" s="13" t="s">
        <v>31</v>
      </c>
      <c r="AX314" s="13" t="s">
        <v>77</v>
      </c>
      <c r="AY314" s="153" t="s">
        <v>129</v>
      </c>
    </row>
    <row r="315" spans="1:65" s="2" customFormat="1" ht="16.5" customHeight="1">
      <c r="A315" s="29"/>
      <c r="B315" s="128"/>
      <c r="C315" s="129" t="s">
        <v>265</v>
      </c>
      <c r="D315" s="129" t="s">
        <v>130</v>
      </c>
      <c r="E315" s="130" t="s">
        <v>812</v>
      </c>
      <c r="F315" s="131" t="s">
        <v>813</v>
      </c>
      <c r="G315" s="132" t="s">
        <v>174</v>
      </c>
      <c r="H315" s="133">
        <v>1</v>
      </c>
      <c r="I315" s="134">
        <v>0</v>
      </c>
      <c r="J315" s="134">
        <f>ROUND(I315*H315,2)</f>
        <v>0</v>
      </c>
      <c r="K315" s="131" t="s">
        <v>134</v>
      </c>
      <c r="L315" s="30"/>
      <c r="M315" s="135" t="s">
        <v>3</v>
      </c>
      <c r="N315" s="136" t="s">
        <v>42</v>
      </c>
      <c r="O315" s="137">
        <v>0</v>
      </c>
      <c r="P315" s="137">
        <f>O315*H315</f>
        <v>0</v>
      </c>
      <c r="Q315" s="137">
        <v>0</v>
      </c>
      <c r="R315" s="137">
        <f>Q315*H315</f>
        <v>0</v>
      </c>
      <c r="S315" s="137">
        <v>0</v>
      </c>
      <c r="T315" s="138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39" t="s">
        <v>135</v>
      </c>
      <c r="AT315" s="139" t="s">
        <v>130</v>
      </c>
      <c r="AU315" s="139" t="s">
        <v>77</v>
      </c>
      <c r="AY315" s="17" t="s">
        <v>129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7" t="s">
        <v>135</v>
      </c>
      <c r="BK315" s="140">
        <f>ROUND(I315*H315,2)</f>
        <v>0</v>
      </c>
      <c r="BL315" s="17" t="s">
        <v>135</v>
      </c>
      <c r="BM315" s="139" t="s">
        <v>814</v>
      </c>
    </row>
    <row r="316" spans="1:65" s="2" customFormat="1" ht="48.75">
      <c r="A316" s="29"/>
      <c r="B316" s="30"/>
      <c r="C316" s="29"/>
      <c r="D316" s="141" t="s">
        <v>136</v>
      </c>
      <c r="E316" s="29"/>
      <c r="F316" s="142" t="s">
        <v>815</v>
      </c>
      <c r="G316" s="29"/>
      <c r="H316" s="29"/>
      <c r="I316" s="29"/>
      <c r="J316" s="29"/>
      <c r="K316" s="29"/>
      <c r="L316" s="30"/>
      <c r="M316" s="143"/>
      <c r="N316" s="144"/>
      <c r="O316" s="51"/>
      <c r="P316" s="51"/>
      <c r="Q316" s="51"/>
      <c r="R316" s="51"/>
      <c r="S316" s="51"/>
      <c r="T316" s="52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7" t="s">
        <v>136</v>
      </c>
      <c r="AU316" s="17" t="s">
        <v>77</v>
      </c>
    </row>
    <row r="317" spans="1:65" s="2" customFormat="1" ht="16.5" customHeight="1">
      <c r="A317" s="29"/>
      <c r="B317" s="128"/>
      <c r="C317" s="129" t="s">
        <v>816</v>
      </c>
      <c r="D317" s="129" t="s">
        <v>130</v>
      </c>
      <c r="E317" s="130" t="s">
        <v>817</v>
      </c>
      <c r="F317" s="131" t="s">
        <v>818</v>
      </c>
      <c r="G317" s="132" t="s">
        <v>154</v>
      </c>
      <c r="H317" s="133">
        <v>11.55</v>
      </c>
      <c r="I317" s="134">
        <v>0</v>
      </c>
      <c r="J317" s="134">
        <f>ROUND(I317*H317,2)</f>
        <v>0</v>
      </c>
      <c r="K317" s="131" t="s">
        <v>134</v>
      </c>
      <c r="L317" s="30"/>
      <c r="M317" s="135" t="s">
        <v>3</v>
      </c>
      <c r="N317" s="136" t="s">
        <v>42</v>
      </c>
      <c r="O317" s="137">
        <v>0</v>
      </c>
      <c r="P317" s="137">
        <f>O317*H317</f>
        <v>0</v>
      </c>
      <c r="Q317" s="137">
        <v>0</v>
      </c>
      <c r="R317" s="137">
        <f>Q317*H317</f>
        <v>0</v>
      </c>
      <c r="S317" s="137">
        <v>0</v>
      </c>
      <c r="T317" s="138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39" t="s">
        <v>135</v>
      </c>
      <c r="AT317" s="139" t="s">
        <v>130</v>
      </c>
      <c r="AU317" s="139" t="s">
        <v>77</v>
      </c>
      <c r="AY317" s="17" t="s">
        <v>129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7" t="s">
        <v>135</v>
      </c>
      <c r="BK317" s="140">
        <f>ROUND(I317*H317,2)</f>
        <v>0</v>
      </c>
      <c r="BL317" s="17" t="s">
        <v>135</v>
      </c>
      <c r="BM317" s="139" t="s">
        <v>819</v>
      </c>
    </row>
    <row r="318" spans="1:65" s="2" customFormat="1" ht="58.5">
      <c r="A318" s="29"/>
      <c r="B318" s="30"/>
      <c r="C318" s="29"/>
      <c r="D318" s="141" t="s">
        <v>136</v>
      </c>
      <c r="E318" s="29"/>
      <c r="F318" s="142" t="s">
        <v>820</v>
      </c>
      <c r="G318" s="29"/>
      <c r="H318" s="29"/>
      <c r="I318" s="29"/>
      <c r="J318" s="29"/>
      <c r="K318" s="29"/>
      <c r="L318" s="30"/>
      <c r="M318" s="143"/>
      <c r="N318" s="144"/>
      <c r="O318" s="51"/>
      <c r="P318" s="51"/>
      <c r="Q318" s="51"/>
      <c r="R318" s="51"/>
      <c r="S318" s="51"/>
      <c r="T318" s="52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7" t="s">
        <v>136</v>
      </c>
      <c r="AU318" s="17" t="s">
        <v>77</v>
      </c>
    </row>
    <row r="319" spans="1:65" s="12" customFormat="1">
      <c r="B319" s="145"/>
      <c r="D319" s="141" t="s">
        <v>138</v>
      </c>
      <c r="E319" s="146" t="s">
        <v>3</v>
      </c>
      <c r="F319" s="147" t="s">
        <v>821</v>
      </c>
      <c r="H319" s="148">
        <v>11.55</v>
      </c>
      <c r="L319" s="145"/>
      <c r="M319" s="149"/>
      <c r="N319" s="150"/>
      <c r="O319" s="150"/>
      <c r="P319" s="150"/>
      <c r="Q319" s="150"/>
      <c r="R319" s="150"/>
      <c r="S319" s="150"/>
      <c r="T319" s="151"/>
      <c r="AT319" s="146" t="s">
        <v>138</v>
      </c>
      <c r="AU319" s="146" t="s">
        <v>77</v>
      </c>
      <c r="AV319" s="12" t="s">
        <v>79</v>
      </c>
      <c r="AW319" s="12" t="s">
        <v>31</v>
      </c>
      <c r="AX319" s="12" t="s">
        <v>69</v>
      </c>
      <c r="AY319" s="146" t="s">
        <v>129</v>
      </c>
    </row>
    <row r="320" spans="1:65" s="13" customFormat="1">
      <c r="B320" s="152"/>
      <c r="D320" s="141" t="s">
        <v>138</v>
      </c>
      <c r="E320" s="153" t="s">
        <v>3</v>
      </c>
      <c r="F320" s="154" t="s">
        <v>140</v>
      </c>
      <c r="H320" s="155">
        <v>11.55</v>
      </c>
      <c r="L320" s="152"/>
      <c r="M320" s="156"/>
      <c r="N320" s="157"/>
      <c r="O320" s="157"/>
      <c r="P320" s="157"/>
      <c r="Q320" s="157"/>
      <c r="R320" s="157"/>
      <c r="S320" s="157"/>
      <c r="T320" s="158"/>
      <c r="AT320" s="153" t="s">
        <v>138</v>
      </c>
      <c r="AU320" s="153" t="s">
        <v>77</v>
      </c>
      <c r="AV320" s="13" t="s">
        <v>135</v>
      </c>
      <c r="AW320" s="13" t="s">
        <v>31</v>
      </c>
      <c r="AX320" s="13" t="s">
        <v>77</v>
      </c>
      <c r="AY320" s="153" t="s">
        <v>129</v>
      </c>
    </row>
    <row r="321" spans="1:65" s="11" customFormat="1" ht="25.9" customHeight="1">
      <c r="B321" s="118"/>
      <c r="D321" s="119" t="s">
        <v>68</v>
      </c>
      <c r="E321" s="120" t="s">
        <v>822</v>
      </c>
      <c r="F321" s="120" t="s">
        <v>823</v>
      </c>
      <c r="J321" s="121">
        <f>BK321</f>
        <v>0</v>
      </c>
      <c r="L321" s="118"/>
      <c r="M321" s="122"/>
      <c r="N321" s="123"/>
      <c r="O321" s="123"/>
      <c r="P321" s="124">
        <f>SUM(P322:P329)</f>
        <v>0</v>
      </c>
      <c r="Q321" s="123"/>
      <c r="R321" s="124">
        <f>SUM(R322:R329)</f>
        <v>0</v>
      </c>
      <c r="S321" s="123"/>
      <c r="T321" s="125">
        <f>SUM(T322:T329)</f>
        <v>0</v>
      </c>
      <c r="AR321" s="119" t="s">
        <v>79</v>
      </c>
      <c r="AT321" s="126" t="s">
        <v>68</v>
      </c>
      <c r="AU321" s="126" t="s">
        <v>69</v>
      </c>
      <c r="AY321" s="119" t="s">
        <v>129</v>
      </c>
      <c r="BK321" s="127">
        <f>SUM(BK322:BK329)</f>
        <v>0</v>
      </c>
    </row>
    <row r="322" spans="1:65" s="2" customFormat="1" ht="16.5" customHeight="1">
      <c r="A322" s="29"/>
      <c r="B322" s="128"/>
      <c r="C322" s="129" t="s">
        <v>274</v>
      </c>
      <c r="D322" s="129" t="s">
        <v>130</v>
      </c>
      <c r="E322" s="130" t="s">
        <v>824</v>
      </c>
      <c r="F322" s="131" t="s">
        <v>825</v>
      </c>
      <c r="G322" s="132" t="s">
        <v>220</v>
      </c>
      <c r="H322" s="133">
        <v>8.32</v>
      </c>
      <c r="I322" s="134">
        <v>0</v>
      </c>
      <c r="J322" s="134">
        <f>ROUND(I322*H322,2)</f>
        <v>0</v>
      </c>
      <c r="K322" s="131" t="s">
        <v>134</v>
      </c>
      <c r="L322" s="30"/>
      <c r="M322" s="135" t="s">
        <v>3</v>
      </c>
      <c r="N322" s="136" t="s">
        <v>42</v>
      </c>
      <c r="O322" s="137">
        <v>0</v>
      </c>
      <c r="P322" s="137">
        <f>O322*H322</f>
        <v>0</v>
      </c>
      <c r="Q322" s="137">
        <v>0</v>
      </c>
      <c r="R322" s="137">
        <f>Q322*H322</f>
        <v>0</v>
      </c>
      <c r="S322" s="137">
        <v>0</v>
      </c>
      <c r="T322" s="138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39" t="s">
        <v>175</v>
      </c>
      <c r="AT322" s="139" t="s">
        <v>130</v>
      </c>
      <c r="AU322" s="139" t="s">
        <v>77</v>
      </c>
      <c r="AY322" s="17" t="s">
        <v>129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7" t="s">
        <v>135</v>
      </c>
      <c r="BK322" s="140">
        <f>ROUND(I322*H322,2)</f>
        <v>0</v>
      </c>
      <c r="BL322" s="17" t="s">
        <v>175</v>
      </c>
      <c r="BM322" s="139" t="s">
        <v>826</v>
      </c>
    </row>
    <row r="323" spans="1:65" s="2" customFormat="1" ht="58.5">
      <c r="A323" s="29"/>
      <c r="B323" s="30"/>
      <c r="C323" s="29"/>
      <c r="D323" s="141" t="s">
        <v>136</v>
      </c>
      <c r="E323" s="29"/>
      <c r="F323" s="142" t="s">
        <v>827</v>
      </c>
      <c r="G323" s="29"/>
      <c r="H323" s="29"/>
      <c r="I323" s="29"/>
      <c r="J323" s="29"/>
      <c r="K323" s="29"/>
      <c r="L323" s="30"/>
      <c r="M323" s="143"/>
      <c r="N323" s="144"/>
      <c r="O323" s="51"/>
      <c r="P323" s="51"/>
      <c r="Q323" s="51"/>
      <c r="R323" s="51"/>
      <c r="S323" s="51"/>
      <c r="T323" s="52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7" t="s">
        <v>136</v>
      </c>
      <c r="AU323" s="17" t="s">
        <v>77</v>
      </c>
    </row>
    <row r="324" spans="1:65" s="12" customFormat="1">
      <c r="B324" s="145"/>
      <c r="D324" s="141" t="s">
        <v>138</v>
      </c>
      <c r="E324" s="146" t="s">
        <v>3</v>
      </c>
      <c r="F324" s="147" t="s">
        <v>828</v>
      </c>
      <c r="H324" s="148">
        <v>8.32</v>
      </c>
      <c r="L324" s="145"/>
      <c r="M324" s="149"/>
      <c r="N324" s="150"/>
      <c r="O324" s="150"/>
      <c r="P324" s="150"/>
      <c r="Q324" s="150"/>
      <c r="R324" s="150"/>
      <c r="S324" s="150"/>
      <c r="T324" s="151"/>
      <c r="AT324" s="146" t="s">
        <v>138</v>
      </c>
      <c r="AU324" s="146" t="s">
        <v>77</v>
      </c>
      <c r="AV324" s="12" t="s">
        <v>79</v>
      </c>
      <c r="AW324" s="12" t="s">
        <v>31</v>
      </c>
      <c r="AX324" s="12" t="s">
        <v>69</v>
      </c>
      <c r="AY324" s="146" t="s">
        <v>129</v>
      </c>
    </row>
    <row r="325" spans="1:65" s="13" customFormat="1">
      <c r="B325" s="152"/>
      <c r="D325" s="141" t="s">
        <v>138</v>
      </c>
      <c r="E325" s="153" t="s">
        <v>3</v>
      </c>
      <c r="F325" s="154" t="s">
        <v>140</v>
      </c>
      <c r="H325" s="155">
        <v>8.32</v>
      </c>
      <c r="L325" s="152"/>
      <c r="M325" s="156"/>
      <c r="N325" s="157"/>
      <c r="O325" s="157"/>
      <c r="P325" s="157"/>
      <c r="Q325" s="157"/>
      <c r="R325" s="157"/>
      <c r="S325" s="157"/>
      <c r="T325" s="158"/>
      <c r="AT325" s="153" t="s">
        <v>138</v>
      </c>
      <c r="AU325" s="153" t="s">
        <v>77</v>
      </c>
      <c r="AV325" s="13" t="s">
        <v>135</v>
      </c>
      <c r="AW325" s="13" t="s">
        <v>31</v>
      </c>
      <c r="AX325" s="13" t="s">
        <v>77</v>
      </c>
      <c r="AY325" s="153" t="s">
        <v>129</v>
      </c>
    </row>
    <row r="326" spans="1:65" s="2" customFormat="1" ht="16.5" customHeight="1">
      <c r="A326" s="29"/>
      <c r="B326" s="128"/>
      <c r="C326" s="129" t="s">
        <v>829</v>
      </c>
      <c r="D326" s="129" t="s">
        <v>130</v>
      </c>
      <c r="E326" s="130" t="s">
        <v>830</v>
      </c>
      <c r="F326" s="131" t="s">
        <v>831</v>
      </c>
      <c r="G326" s="132" t="s">
        <v>220</v>
      </c>
      <c r="H326" s="133">
        <v>10.16</v>
      </c>
      <c r="I326" s="134">
        <v>0</v>
      </c>
      <c r="J326" s="134">
        <f>ROUND(I326*H326,2)</f>
        <v>0</v>
      </c>
      <c r="K326" s="131" t="s">
        <v>134</v>
      </c>
      <c r="L326" s="30"/>
      <c r="M326" s="135" t="s">
        <v>3</v>
      </c>
      <c r="N326" s="136" t="s">
        <v>42</v>
      </c>
      <c r="O326" s="137">
        <v>0</v>
      </c>
      <c r="P326" s="137">
        <f>O326*H326</f>
        <v>0</v>
      </c>
      <c r="Q326" s="137">
        <v>0</v>
      </c>
      <c r="R326" s="137">
        <f>Q326*H326</f>
        <v>0</v>
      </c>
      <c r="S326" s="137">
        <v>0</v>
      </c>
      <c r="T326" s="138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39" t="s">
        <v>175</v>
      </c>
      <c r="AT326" s="139" t="s">
        <v>130</v>
      </c>
      <c r="AU326" s="139" t="s">
        <v>77</v>
      </c>
      <c r="AY326" s="17" t="s">
        <v>129</v>
      </c>
      <c r="BE326" s="140">
        <f>IF(N326="základní",J326,0)</f>
        <v>0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7" t="s">
        <v>135</v>
      </c>
      <c r="BK326" s="140">
        <f>ROUND(I326*H326,2)</f>
        <v>0</v>
      </c>
      <c r="BL326" s="17" t="s">
        <v>175</v>
      </c>
      <c r="BM326" s="139" t="s">
        <v>832</v>
      </c>
    </row>
    <row r="327" spans="1:65" s="2" customFormat="1" ht="58.5">
      <c r="A327" s="29"/>
      <c r="B327" s="30"/>
      <c r="C327" s="29"/>
      <c r="D327" s="141" t="s">
        <v>136</v>
      </c>
      <c r="E327" s="29"/>
      <c r="F327" s="142" t="s">
        <v>833</v>
      </c>
      <c r="G327" s="29"/>
      <c r="H327" s="29"/>
      <c r="I327" s="29"/>
      <c r="J327" s="29"/>
      <c r="K327" s="29"/>
      <c r="L327" s="30"/>
      <c r="M327" s="143"/>
      <c r="N327" s="144"/>
      <c r="O327" s="51"/>
      <c r="P327" s="51"/>
      <c r="Q327" s="51"/>
      <c r="R327" s="51"/>
      <c r="S327" s="51"/>
      <c r="T327" s="52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7" t="s">
        <v>136</v>
      </c>
      <c r="AU327" s="17" t="s">
        <v>77</v>
      </c>
    </row>
    <row r="328" spans="1:65" s="12" customFormat="1">
      <c r="B328" s="145"/>
      <c r="D328" s="141" t="s">
        <v>138</v>
      </c>
      <c r="E328" s="146" t="s">
        <v>3</v>
      </c>
      <c r="F328" s="147" t="s">
        <v>834</v>
      </c>
      <c r="H328" s="148">
        <v>10.16</v>
      </c>
      <c r="L328" s="145"/>
      <c r="M328" s="149"/>
      <c r="N328" s="150"/>
      <c r="O328" s="150"/>
      <c r="P328" s="150"/>
      <c r="Q328" s="150"/>
      <c r="R328" s="150"/>
      <c r="S328" s="150"/>
      <c r="T328" s="151"/>
      <c r="AT328" s="146" t="s">
        <v>138</v>
      </c>
      <c r="AU328" s="146" t="s">
        <v>77</v>
      </c>
      <c r="AV328" s="12" t="s">
        <v>79</v>
      </c>
      <c r="AW328" s="12" t="s">
        <v>31</v>
      </c>
      <c r="AX328" s="12" t="s">
        <v>69</v>
      </c>
      <c r="AY328" s="146" t="s">
        <v>129</v>
      </c>
    </row>
    <row r="329" spans="1:65" s="13" customFormat="1">
      <c r="B329" s="152"/>
      <c r="D329" s="141" t="s">
        <v>138</v>
      </c>
      <c r="E329" s="153" t="s">
        <v>3</v>
      </c>
      <c r="F329" s="154" t="s">
        <v>140</v>
      </c>
      <c r="H329" s="155">
        <v>10.16</v>
      </c>
      <c r="L329" s="152"/>
      <c r="M329" s="156"/>
      <c r="N329" s="157"/>
      <c r="O329" s="157"/>
      <c r="P329" s="157"/>
      <c r="Q329" s="157"/>
      <c r="R329" s="157"/>
      <c r="S329" s="157"/>
      <c r="T329" s="158"/>
      <c r="AT329" s="153" t="s">
        <v>138</v>
      </c>
      <c r="AU329" s="153" t="s">
        <v>77</v>
      </c>
      <c r="AV329" s="13" t="s">
        <v>135</v>
      </c>
      <c r="AW329" s="13" t="s">
        <v>31</v>
      </c>
      <c r="AX329" s="13" t="s">
        <v>77</v>
      </c>
      <c r="AY329" s="153" t="s">
        <v>129</v>
      </c>
    </row>
    <row r="330" spans="1:65" s="11" customFormat="1" ht="25.9" customHeight="1">
      <c r="B330" s="118"/>
      <c r="D330" s="119" t="s">
        <v>68</v>
      </c>
      <c r="E330" s="120" t="s">
        <v>268</v>
      </c>
      <c r="F330" s="120" t="s">
        <v>269</v>
      </c>
      <c r="J330" s="121">
        <f>BK330</f>
        <v>0</v>
      </c>
      <c r="L330" s="118"/>
      <c r="M330" s="122"/>
      <c r="N330" s="123"/>
      <c r="O330" s="123"/>
      <c r="P330" s="124">
        <f>SUM(P331:P350)</f>
        <v>0</v>
      </c>
      <c r="Q330" s="123"/>
      <c r="R330" s="124">
        <f>SUM(R331:R350)</f>
        <v>0</v>
      </c>
      <c r="S330" s="123"/>
      <c r="T330" s="125">
        <f>SUM(T331:T350)</f>
        <v>0</v>
      </c>
      <c r="AR330" s="119" t="s">
        <v>135</v>
      </c>
      <c r="AT330" s="126" t="s">
        <v>68</v>
      </c>
      <c r="AU330" s="126" t="s">
        <v>69</v>
      </c>
      <c r="AY330" s="119" t="s">
        <v>129</v>
      </c>
      <c r="BK330" s="127">
        <f>SUM(BK331:BK350)</f>
        <v>0</v>
      </c>
    </row>
    <row r="331" spans="1:65" s="2" customFormat="1" ht="24.2" customHeight="1">
      <c r="A331" s="29"/>
      <c r="B331" s="128"/>
      <c r="C331" s="129" t="s">
        <v>280</v>
      </c>
      <c r="D331" s="129" t="s">
        <v>130</v>
      </c>
      <c r="E331" s="130" t="s">
        <v>400</v>
      </c>
      <c r="F331" s="131" t="s">
        <v>401</v>
      </c>
      <c r="G331" s="132" t="s">
        <v>272</v>
      </c>
      <c r="H331" s="133">
        <v>894.44299999999998</v>
      </c>
      <c r="I331" s="134">
        <v>0</v>
      </c>
      <c r="J331" s="134">
        <f>ROUND(I331*H331,2)</f>
        <v>0</v>
      </c>
      <c r="K331" s="131" t="s">
        <v>134</v>
      </c>
      <c r="L331" s="30"/>
      <c r="M331" s="135" t="s">
        <v>3</v>
      </c>
      <c r="N331" s="136" t="s">
        <v>42</v>
      </c>
      <c r="O331" s="137">
        <v>0</v>
      </c>
      <c r="P331" s="137">
        <f>O331*H331</f>
        <v>0</v>
      </c>
      <c r="Q331" s="137">
        <v>0</v>
      </c>
      <c r="R331" s="137">
        <f>Q331*H331</f>
        <v>0</v>
      </c>
      <c r="S331" s="137">
        <v>0</v>
      </c>
      <c r="T331" s="138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39" t="s">
        <v>273</v>
      </c>
      <c r="AT331" s="139" t="s">
        <v>130</v>
      </c>
      <c r="AU331" s="139" t="s">
        <v>77</v>
      </c>
      <c r="AY331" s="17" t="s">
        <v>129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7" t="s">
        <v>135</v>
      </c>
      <c r="BK331" s="140">
        <f>ROUND(I331*H331,2)</f>
        <v>0</v>
      </c>
      <c r="BL331" s="17" t="s">
        <v>273</v>
      </c>
      <c r="BM331" s="139" t="s">
        <v>835</v>
      </c>
    </row>
    <row r="332" spans="1:65" s="2" customFormat="1" ht="58.5">
      <c r="A332" s="29"/>
      <c r="B332" s="30"/>
      <c r="C332" s="29"/>
      <c r="D332" s="141" t="s">
        <v>136</v>
      </c>
      <c r="E332" s="29"/>
      <c r="F332" s="142" t="s">
        <v>275</v>
      </c>
      <c r="G332" s="29"/>
      <c r="H332" s="29"/>
      <c r="I332" s="29"/>
      <c r="J332" s="29"/>
      <c r="K332" s="29"/>
      <c r="L332" s="30"/>
      <c r="M332" s="143"/>
      <c r="N332" s="144"/>
      <c r="O332" s="51"/>
      <c r="P332" s="51"/>
      <c r="Q332" s="51"/>
      <c r="R332" s="51"/>
      <c r="S332" s="51"/>
      <c r="T332" s="52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7" t="s">
        <v>136</v>
      </c>
      <c r="AU332" s="17" t="s">
        <v>77</v>
      </c>
    </row>
    <row r="333" spans="1:65" s="12" customFormat="1">
      <c r="B333" s="145"/>
      <c r="D333" s="141" t="s">
        <v>138</v>
      </c>
      <c r="E333" s="146" t="s">
        <v>3</v>
      </c>
      <c r="F333" s="147" t="s">
        <v>836</v>
      </c>
      <c r="H333" s="148">
        <v>894.44299999999998</v>
      </c>
      <c r="L333" s="145"/>
      <c r="M333" s="149"/>
      <c r="N333" s="150"/>
      <c r="O333" s="150"/>
      <c r="P333" s="150"/>
      <c r="Q333" s="150"/>
      <c r="R333" s="150"/>
      <c r="S333" s="150"/>
      <c r="T333" s="151"/>
      <c r="AT333" s="146" t="s">
        <v>138</v>
      </c>
      <c r="AU333" s="146" t="s">
        <v>77</v>
      </c>
      <c r="AV333" s="12" t="s">
        <v>79</v>
      </c>
      <c r="AW333" s="12" t="s">
        <v>31</v>
      </c>
      <c r="AX333" s="12" t="s">
        <v>69</v>
      </c>
      <c r="AY333" s="146" t="s">
        <v>129</v>
      </c>
    </row>
    <row r="334" spans="1:65" s="13" customFormat="1">
      <c r="B334" s="152"/>
      <c r="D334" s="141" t="s">
        <v>138</v>
      </c>
      <c r="E334" s="153" t="s">
        <v>3</v>
      </c>
      <c r="F334" s="154" t="s">
        <v>140</v>
      </c>
      <c r="H334" s="155">
        <v>894.44299999999998</v>
      </c>
      <c r="L334" s="152"/>
      <c r="M334" s="156"/>
      <c r="N334" s="157"/>
      <c r="O334" s="157"/>
      <c r="P334" s="157"/>
      <c r="Q334" s="157"/>
      <c r="R334" s="157"/>
      <c r="S334" s="157"/>
      <c r="T334" s="158"/>
      <c r="AT334" s="153" t="s">
        <v>138</v>
      </c>
      <c r="AU334" s="153" t="s">
        <v>77</v>
      </c>
      <c r="AV334" s="13" t="s">
        <v>135</v>
      </c>
      <c r="AW334" s="13" t="s">
        <v>31</v>
      </c>
      <c r="AX334" s="13" t="s">
        <v>77</v>
      </c>
      <c r="AY334" s="153" t="s">
        <v>129</v>
      </c>
    </row>
    <row r="335" spans="1:65" s="2" customFormat="1" ht="24.2" customHeight="1">
      <c r="A335" s="29"/>
      <c r="B335" s="128"/>
      <c r="C335" s="129" t="s">
        <v>837</v>
      </c>
      <c r="D335" s="129" t="s">
        <v>130</v>
      </c>
      <c r="E335" s="130" t="s">
        <v>456</v>
      </c>
      <c r="F335" s="131" t="s">
        <v>457</v>
      </c>
      <c r="G335" s="132" t="s">
        <v>272</v>
      </c>
      <c r="H335" s="133">
        <v>227.88300000000001</v>
      </c>
      <c r="I335" s="134">
        <v>0</v>
      </c>
      <c r="J335" s="134">
        <f>ROUND(I335*H335,2)</f>
        <v>0</v>
      </c>
      <c r="K335" s="131" t="s">
        <v>134</v>
      </c>
      <c r="L335" s="30"/>
      <c r="M335" s="135" t="s">
        <v>3</v>
      </c>
      <c r="N335" s="136" t="s">
        <v>42</v>
      </c>
      <c r="O335" s="137">
        <v>0</v>
      </c>
      <c r="P335" s="137">
        <f>O335*H335</f>
        <v>0</v>
      </c>
      <c r="Q335" s="137">
        <v>0</v>
      </c>
      <c r="R335" s="137">
        <f>Q335*H335</f>
        <v>0</v>
      </c>
      <c r="S335" s="137">
        <v>0</v>
      </c>
      <c r="T335" s="138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39" t="s">
        <v>273</v>
      </c>
      <c r="AT335" s="139" t="s">
        <v>130</v>
      </c>
      <c r="AU335" s="139" t="s">
        <v>77</v>
      </c>
      <c r="AY335" s="17" t="s">
        <v>129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7" t="s">
        <v>135</v>
      </c>
      <c r="BK335" s="140">
        <f>ROUND(I335*H335,2)</f>
        <v>0</v>
      </c>
      <c r="BL335" s="17" t="s">
        <v>273</v>
      </c>
      <c r="BM335" s="139" t="s">
        <v>838</v>
      </c>
    </row>
    <row r="336" spans="1:65" s="2" customFormat="1" ht="58.5">
      <c r="A336" s="29"/>
      <c r="B336" s="30"/>
      <c r="C336" s="29"/>
      <c r="D336" s="141" t="s">
        <v>136</v>
      </c>
      <c r="E336" s="29"/>
      <c r="F336" s="142" t="s">
        <v>275</v>
      </c>
      <c r="G336" s="29"/>
      <c r="H336" s="29"/>
      <c r="I336" s="29"/>
      <c r="J336" s="29"/>
      <c r="K336" s="29"/>
      <c r="L336" s="30"/>
      <c r="M336" s="143"/>
      <c r="N336" s="144"/>
      <c r="O336" s="51"/>
      <c r="P336" s="51"/>
      <c r="Q336" s="51"/>
      <c r="R336" s="51"/>
      <c r="S336" s="51"/>
      <c r="T336" s="52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7" t="s">
        <v>136</v>
      </c>
      <c r="AU336" s="17" t="s">
        <v>77</v>
      </c>
    </row>
    <row r="337" spans="1:65" s="12" customFormat="1">
      <c r="B337" s="145"/>
      <c r="D337" s="141" t="s">
        <v>138</v>
      </c>
      <c r="E337" s="146" t="s">
        <v>3</v>
      </c>
      <c r="F337" s="147" t="s">
        <v>839</v>
      </c>
      <c r="H337" s="148">
        <v>227.88300000000001</v>
      </c>
      <c r="L337" s="145"/>
      <c r="M337" s="149"/>
      <c r="N337" s="150"/>
      <c r="O337" s="150"/>
      <c r="P337" s="150"/>
      <c r="Q337" s="150"/>
      <c r="R337" s="150"/>
      <c r="S337" s="150"/>
      <c r="T337" s="151"/>
      <c r="AT337" s="146" t="s">
        <v>138</v>
      </c>
      <c r="AU337" s="146" t="s">
        <v>77</v>
      </c>
      <c r="AV337" s="12" t="s">
        <v>79</v>
      </c>
      <c r="AW337" s="12" t="s">
        <v>31</v>
      </c>
      <c r="AX337" s="12" t="s">
        <v>69</v>
      </c>
      <c r="AY337" s="146" t="s">
        <v>129</v>
      </c>
    </row>
    <row r="338" spans="1:65" s="13" customFormat="1">
      <c r="B338" s="152"/>
      <c r="D338" s="141" t="s">
        <v>138</v>
      </c>
      <c r="E338" s="153" t="s">
        <v>3</v>
      </c>
      <c r="F338" s="154" t="s">
        <v>140</v>
      </c>
      <c r="H338" s="155">
        <v>227.88300000000001</v>
      </c>
      <c r="L338" s="152"/>
      <c r="M338" s="156"/>
      <c r="N338" s="157"/>
      <c r="O338" s="157"/>
      <c r="P338" s="157"/>
      <c r="Q338" s="157"/>
      <c r="R338" s="157"/>
      <c r="S338" s="157"/>
      <c r="T338" s="158"/>
      <c r="AT338" s="153" t="s">
        <v>138</v>
      </c>
      <c r="AU338" s="153" t="s">
        <v>77</v>
      </c>
      <c r="AV338" s="13" t="s">
        <v>135</v>
      </c>
      <c r="AW338" s="13" t="s">
        <v>31</v>
      </c>
      <c r="AX338" s="13" t="s">
        <v>77</v>
      </c>
      <c r="AY338" s="153" t="s">
        <v>129</v>
      </c>
    </row>
    <row r="339" spans="1:65" s="2" customFormat="1" ht="24.2" customHeight="1">
      <c r="A339" s="29"/>
      <c r="B339" s="128"/>
      <c r="C339" s="129" t="s">
        <v>284</v>
      </c>
      <c r="D339" s="129" t="s">
        <v>130</v>
      </c>
      <c r="E339" s="130" t="s">
        <v>403</v>
      </c>
      <c r="F339" s="131" t="s">
        <v>404</v>
      </c>
      <c r="G339" s="132" t="s">
        <v>272</v>
      </c>
      <c r="H339" s="133">
        <v>42.642000000000003</v>
      </c>
      <c r="I339" s="134">
        <v>0</v>
      </c>
      <c r="J339" s="134">
        <f>ROUND(I339*H339,2)</f>
        <v>0</v>
      </c>
      <c r="K339" s="131" t="s">
        <v>134</v>
      </c>
      <c r="L339" s="30"/>
      <c r="M339" s="135" t="s">
        <v>3</v>
      </c>
      <c r="N339" s="136" t="s">
        <v>42</v>
      </c>
      <c r="O339" s="137">
        <v>0</v>
      </c>
      <c r="P339" s="137">
        <f>O339*H339</f>
        <v>0</v>
      </c>
      <c r="Q339" s="137">
        <v>0</v>
      </c>
      <c r="R339" s="137">
        <f>Q339*H339</f>
        <v>0</v>
      </c>
      <c r="S339" s="137">
        <v>0</v>
      </c>
      <c r="T339" s="138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39" t="s">
        <v>273</v>
      </c>
      <c r="AT339" s="139" t="s">
        <v>130</v>
      </c>
      <c r="AU339" s="139" t="s">
        <v>77</v>
      </c>
      <c r="AY339" s="17" t="s">
        <v>129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7" t="s">
        <v>135</v>
      </c>
      <c r="BK339" s="140">
        <f>ROUND(I339*H339,2)</f>
        <v>0</v>
      </c>
      <c r="BL339" s="17" t="s">
        <v>273</v>
      </c>
      <c r="BM339" s="139" t="s">
        <v>840</v>
      </c>
    </row>
    <row r="340" spans="1:65" s="2" customFormat="1" ht="58.5">
      <c r="A340" s="29"/>
      <c r="B340" s="30"/>
      <c r="C340" s="29"/>
      <c r="D340" s="141" t="s">
        <v>136</v>
      </c>
      <c r="E340" s="29"/>
      <c r="F340" s="142" t="s">
        <v>275</v>
      </c>
      <c r="G340" s="29"/>
      <c r="H340" s="29"/>
      <c r="I340" s="29"/>
      <c r="J340" s="29"/>
      <c r="K340" s="29"/>
      <c r="L340" s="30"/>
      <c r="M340" s="143"/>
      <c r="N340" s="144"/>
      <c r="O340" s="51"/>
      <c r="P340" s="51"/>
      <c r="Q340" s="51"/>
      <c r="R340" s="51"/>
      <c r="S340" s="51"/>
      <c r="T340" s="52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T340" s="17" t="s">
        <v>136</v>
      </c>
      <c r="AU340" s="17" t="s">
        <v>77</v>
      </c>
    </row>
    <row r="341" spans="1:65" s="12" customFormat="1">
      <c r="B341" s="145"/>
      <c r="D341" s="141" t="s">
        <v>138</v>
      </c>
      <c r="E341" s="146" t="s">
        <v>3</v>
      </c>
      <c r="F341" s="147" t="s">
        <v>841</v>
      </c>
      <c r="H341" s="148">
        <v>42.642000000000003</v>
      </c>
      <c r="L341" s="145"/>
      <c r="M341" s="149"/>
      <c r="N341" s="150"/>
      <c r="O341" s="150"/>
      <c r="P341" s="150"/>
      <c r="Q341" s="150"/>
      <c r="R341" s="150"/>
      <c r="S341" s="150"/>
      <c r="T341" s="151"/>
      <c r="AT341" s="146" t="s">
        <v>138</v>
      </c>
      <c r="AU341" s="146" t="s">
        <v>77</v>
      </c>
      <c r="AV341" s="12" t="s">
        <v>79</v>
      </c>
      <c r="AW341" s="12" t="s">
        <v>31</v>
      </c>
      <c r="AX341" s="12" t="s">
        <v>69</v>
      </c>
      <c r="AY341" s="146" t="s">
        <v>129</v>
      </c>
    </row>
    <row r="342" spans="1:65" s="13" customFormat="1">
      <c r="B342" s="152"/>
      <c r="D342" s="141" t="s">
        <v>138</v>
      </c>
      <c r="E342" s="153" t="s">
        <v>3</v>
      </c>
      <c r="F342" s="154" t="s">
        <v>140</v>
      </c>
      <c r="H342" s="155">
        <v>42.642000000000003</v>
      </c>
      <c r="L342" s="152"/>
      <c r="M342" s="156"/>
      <c r="N342" s="157"/>
      <c r="O342" s="157"/>
      <c r="P342" s="157"/>
      <c r="Q342" s="157"/>
      <c r="R342" s="157"/>
      <c r="S342" s="157"/>
      <c r="T342" s="158"/>
      <c r="AT342" s="153" t="s">
        <v>138</v>
      </c>
      <c r="AU342" s="153" t="s">
        <v>77</v>
      </c>
      <c r="AV342" s="13" t="s">
        <v>135</v>
      </c>
      <c r="AW342" s="13" t="s">
        <v>31</v>
      </c>
      <c r="AX342" s="13" t="s">
        <v>77</v>
      </c>
      <c r="AY342" s="153" t="s">
        <v>129</v>
      </c>
    </row>
    <row r="343" spans="1:65" s="2" customFormat="1" ht="21.75" customHeight="1">
      <c r="A343" s="29"/>
      <c r="B343" s="128"/>
      <c r="C343" s="129" t="s">
        <v>842</v>
      </c>
      <c r="D343" s="129" t="s">
        <v>130</v>
      </c>
      <c r="E343" s="130" t="s">
        <v>843</v>
      </c>
      <c r="F343" s="131" t="s">
        <v>844</v>
      </c>
      <c r="G343" s="132" t="s">
        <v>272</v>
      </c>
      <c r="H343" s="133">
        <v>30</v>
      </c>
      <c r="I343" s="134">
        <v>0</v>
      </c>
      <c r="J343" s="134">
        <f>ROUND(I343*H343,2)</f>
        <v>0</v>
      </c>
      <c r="K343" s="131" t="s">
        <v>134</v>
      </c>
      <c r="L343" s="30"/>
      <c r="M343" s="135" t="s">
        <v>3</v>
      </c>
      <c r="N343" s="136" t="s">
        <v>42</v>
      </c>
      <c r="O343" s="137">
        <v>0</v>
      </c>
      <c r="P343" s="137">
        <f>O343*H343</f>
        <v>0</v>
      </c>
      <c r="Q343" s="137">
        <v>0</v>
      </c>
      <c r="R343" s="137">
        <f>Q343*H343</f>
        <v>0</v>
      </c>
      <c r="S343" s="137">
        <v>0</v>
      </c>
      <c r="T343" s="138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39" t="s">
        <v>273</v>
      </c>
      <c r="AT343" s="139" t="s">
        <v>130</v>
      </c>
      <c r="AU343" s="139" t="s">
        <v>77</v>
      </c>
      <c r="AY343" s="17" t="s">
        <v>129</v>
      </c>
      <c r="BE343" s="140">
        <f>IF(N343="základní",J343,0)</f>
        <v>0</v>
      </c>
      <c r="BF343" s="140">
        <f>IF(N343="snížená",J343,0)</f>
        <v>0</v>
      </c>
      <c r="BG343" s="140">
        <f>IF(N343="zákl. přenesená",J343,0)</f>
        <v>0</v>
      </c>
      <c r="BH343" s="140">
        <f>IF(N343="sníž. přenesená",J343,0)</f>
        <v>0</v>
      </c>
      <c r="BI343" s="140">
        <f>IF(N343="nulová",J343,0)</f>
        <v>0</v>
      </c>
      <c r="BJ343" s="17" t="s">
        <v>135</v>
      </c>
      <c r="BK343" s="140">
        <f>ROUND(I343*H343,2)</f>
        <v>0</v>
      </c>
      <c r="BL343" s="17" t="s">
        <v>273</v>
      </c>
      <c r="BM343" s="139" t="s">
        <v>845</v>
      </c>
    </row>
    <row r="344" spans="1:65" s="2" customFormat="1" ht="58.5">
      <c r="A344" s="29"/>
      <c r="B344" s="30"/>
      <c r="C344" s="29"/>
      <c r="D344" s="141" t="s">
        <v>136</v>
      </c>
      <c r="E344" s="29"/>
      <c r="F344" s="142" t="s">
        <v>275</v>
      </c>
      <c r="G344" s="29"/>
      <c r="H344" s="29"/>
      <c r="I344" s="29"/>
      <c r="J344" s="29"/>
      <c r="K344" s="29"/>
      <c r="L344" s="30"/>
      <c r="M344" s="143"/>
      <c r="N344" s="144"/>
      <c r="O344" s="51"/>
      <c r="P344" s="51"/>
      <c r="Q344" s="51"/>
      <c r="R344" s="51"/>
      <c r="S344" s="51"/>
      <c r="T344" s="52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7" t="s">
        <v>136</v>
      </c>
      <c r="AU344" s="17" t="s">
        <v>77</v>
      </c>
    </row>
    <row r="345" spans="1:65" s="2" customFormat="1" ht="16.5" customHeight="1">
      <c r="A345" s="29"/>
      <c r="B345" s="128"/>
      <c r="C345" s="129" t="s">
        <v>289</v>
      </c>
      <c r="D345" s="129" t="s">
        <v>130</v>
      </c>
      <c r="E345" s="130" t="s">
        <v>846</v>
      </c>
      <c r="F345" s="131" t="s">
        <v>847</v>
      </c>
      <c r="G345" s="132" t="s">
        <v>272</v>
      </c>
      <c r="H345" s="133">
        <v>98.75</v>
      </c>
      <c r="I345" s="134">
        <v>0</v>
      </c>
      <c r="J345" s="134">
        <f>ROUND(I345*H345,2)</f>
        <v>0</v>
      </c>
      <c r="K345" s="131" t="s">
        <v>134</v>
      </c>
      <c r="L345" s="30"/>
      <c r="M345" s="135" t="s">
        <v>3</v>
      </c>
      <c r="N345" s="136" t="s">
        <v>42</v>
      </c>
      <c r="O345" s="137">
        <v>0</v>
      </c>
      <c r="P345" s="137">
        <f>O345*H345</f>
        <v>0</v>
      </c>
      <c r="Q345" s="137">
        <v>0</v>
      </c>
      <c r="R345" s="137">
        <f>Q345*H345</f>
        <v>0</v>
      </c>
      <c r="S345" s="137">
        <v>0</v>
      </c>
      <c r="T345" s="138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39" t="s">
        <v>273</v>
      </c>
      <c r="AT345" s="139" t="s">
        <v>130</v>
      </c>
      <c r="AU345" s="139" t="s">
        <v>77</v>
      </c>
      <c r="AY345" s="17" t="s">
        <v>129</v>
      </c>
      <c r="BE345" s="140">
        <f>IF(N345="základní",J345,0)</f>
        <v>0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7" t="s">
        <v>135</v>
      </c>
      <c r="BK345" s="140">
        <f>ROUND(I345*H345,2)</f>
        <v>0</v>
      </c>
      <c r="BL345" s="17" t="s">
        <v>273</v>
      </c>
      <c r="BM345" s="139" t="s">
        <v>848</v>
      </c>
    </row>
    <row r="346" spans="1:65" s="2" customFormat="1" ht="58.5">
      <c r="A346" s="29"/>
      <c r="B346" s="30"/>
      <c r="C346" s="29"/>
      <c r="D346" s="141" t="s">
        <v>136</v>
      </c>
      <c r="E346" s="29"/>
      <c r="F346" s="142" t="s">
        <v>275</v>
      </c>
      <c r="G346" s="29"/>
      <c r="H346" s="29"/>
      <c r="I346" s="29"/>
      <c r="J346" s="29"/>
      <c r="K346" s="29"/>
      <c r="L346" s="30"/>
      <c r="M346" s="143"/>
      <c r="N346" s="144"/>
      <c r="O346" s="51"/>
      <c r="P346" s="51"/>
      <c r="Q346" s="51"/>
      <c r="R346" s="51"/>
      <c r="S346" s="51"/>
      <c r="T346" s="52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7" t="s">
        <v>136</v>
      </c>
      <c r="AU346" s="17" t="s">
        <v>77</v>
      </c>
    </row>
    <row r="347" spans="1:65" s="12" customFormat="1">
      <c r="B347" s="145"/>
      <c r="D347" s="141" t="s">
        <v>138</v>
      </c>
      <c r="E347" s="146" t="s">
        <v>3</v>
      </c>
      <c r="F347" s="147" t="s">
        <v>849</v>
      </c>
      <c r="H347" s="148">
        <v>98.75</v>
      </c>
      <c r="L347" s="145"/>
      <c r="M347" s="149"/>
      <c r="N347" s="150"/>
      <c r="O347" s="150"/>
      <c r="P347" s="150"/>
      <c r="Q347" s="150"/>
      <c r="R347" s="150"/>
      <c r="S347" s="150"/>
      <c r="T347" s="151"/>
      <c r="AT347" s="146" t="s">
        <v>138</v>
      </c>
      <c r="AU347" s="146" t="s">
        <v>77</v>
      </c>
      <c r="AV347" s="12" t="s">
        <v>79</v>
      </c>
      <c r="AW347" s="12" t="s">
        <v>31</v>
      </c>
      <c r="AX347" s="12" t="s">
        <v>69</v>
      </c>
      <c r="AY347" s="146" t="s">
        <v>129</v>
      </c>
    </row>
    <row r="348" spans="1:65" s="13" customFormat="1">
      <c r="B348" s="152"/>
      <c r="D348" s="141" t="s">
        <v>138</v>
      </c>
      <c r="E348" s="153" t="s">
        <v>3</v>
      </c>
      <c r="F348" s="154" t="s">
        <v>140</v>
      </c>
      <c r="H348" s="155">
        <v>98.75</v>
      </c>
      <c r="L348" s="152"/>
      <c r="M348" s="156"/>
      <c r="N348" s="157"/>
      <c r="O348" s="157"/>
      <c r="P348" s="157"/>
      <c r="Q348" s="157"/>
      <c r="R348" s="157"/>
      <c r="S348" s="157"/>
      <c r="T348" s="158"/>
      <c r="AT348" s="153" t="s">
        <v>138</v>
      </c>
      <c r="AU348" s="153" t="s">
        <v>77</v>
      </c>
      <c r="AV348" s="13" t="s">
        <v>135</v>
      </c>
      <c r="AW348" s="13" t="s">
        <v>31</v>
      </c>
      <c r="AX348" s="13" t="s">
        <v>77</v>
      </c>
      <c r="AY348" s="153" t="s">
        <v>129</v>
      </c>
    </row>
    <row r="349" spans="1:65" s="2" customFormat="1" ht="16.5" customHeight="1">
      <c r="A349" s="29"/>
      <c r="B349" s="128"/>
      <c r="C349" s="129" t="s">
        <v>850</v>
      </c>
      <c r="D349" s="129" t="s">
        <v>130</v>
      </c>
      <c r="E349" s="130" t="s">
        <v>851</v>
      </c>
      <c r="F349" s="131" t="s">
        <v>852</v>
      </c>
      <c r="G349" s="132" t="s">
        <v>272</v>
      </c>
      <c r="H349" s="133">
        <v>2</v>
      </c>
      <c r="I349" s="134">
        <v>0</v>
      </c>
      <c r="J349" s="134">
        <f>ROUND(I349*H349,2)</f>
        <v>0</v>
      </c>
      <c r="K349" s="131" t="s">
        <v>134</v>
      </c>
      <c r="L349" s="30"/>
      <c r="M349" s="135" t="s">
        <v>3</v>
      </c>
      <c r="N349" s="136" t="s">
        <v>42</v>
      </c>
      <c r="O349" s="137">
        <v>0</v>
      </c>
      <c r="P349" s="137">
        <f>O349*H349</f>
        <v>0</v>
      </c>
      <c r="Q349" s="137">
        <v>0</v>
      </c>
      <c r="R349" s="137">
        <f>Q349*H349</f>
        <v>0</v>
      </c>
      <c r="S349" s="137">
        <v>0</v>
      </c>
      <c r="T349" s="138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39" t="s">
        <v>273</v>
      </c>
      <c r="AT349" s="139" t="s">
        <v>130</v>
      </c>
      <c r="AU349" s="139" t="s">
        <v>77</v>
      </c>
      <c r="AY349" s="17" t="s">
        <v>129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7" t="s">
        <v>135</v>
      </c>
      <c r="BK349" s="140">
        <f>ROUND(I349*H349,2)</f>
        <v>0</v>
      </c>
      <c r="BL349" s="17" t="s">
        <v>273</v>
      </c>
      <c r="BM349" s="139" t="s">
        <v>853</v>
      </c>
    </row>
    <row r="350" spans="1:65" s="2" customFormat="1" ht="58.5">
      <c r="A350" s="29"/>
      <c r="B350" s="30"/>
      <c r="C350" s="29"/>
      <c r="D350" s="141" t="s">
        <v>136</v>
      </c>
      <c r="E350" s="29"/>
      <c r="F350" s="142" t="s">
        <v>275</v>
      </c>
      <c r="G350" s="29"/>
      <c r="H350" s="29"/>
      <c r="I350" s="29"/>
      <c r="J350" s="29"/>
      <c r="K350" s="29"/>
      <c r="L350" s="30"/>
      <c r="M350" s="168"/>
      <c r="N350" s="169"/>
      <c r="O350" s="170"/>
      <c r="P350" s="170"/>
      <c r="Q350" s="170"/>
      <c r="R350" s="170"/>
      <c r="S350" s="170"/>
      <c r="T350" s="171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7" t="s">
        <v>136</v>
      </c>
      <c r="AU350" s="17" t="s">
        <v>77</v>
      </c>
    </row>
    <row r="351" spans="1:65" s="2" customFormat="1" ht="6.95" customHeight="1">
      <c r="A351" s="29"/>
      <c r="B351" s="40"/>
      <c r="C351" s="41"/>
      <c r="D351" s="41"/>
      <c r="E351" s="41"/>
      <c r="F351" s="41"/>
      <c r="G351" s="41"/>
      <c r="H351" s="41"/>
      <c r="I351" s="41"/>
      <c r="J351" s="41"/>
      <c r="K351" s="41"/>
      <c r="L351" s="30"/>
      <c r="M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</row>
  </sheetData>
  <autoFilter ref="C85:K35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3"/>
  <sheetViews>
    <sheetView showGridLines="0" topLeftCell="A23" workbookViewId="0">
      <selection activeCell="I474" sqref="I47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55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97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89" t="str">
        <f>'Rekapitulace stavby'!K6</f>
        <v>Rekonstrukce železniční zastávky Skrbeň</v>
      </c>
      <c r="F7" s="290"/>
      <c r="G7" s="290"/>
      <c r="H7" s="290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9" t="s">
        <v>854</v>
      </c>
      <c r="F9" s="288"/>
      <c r="G9" s="288"/>
      <c r="H9" s="288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ROUND(J99,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ROUND((SUM(BE99:BE472)),  2)</f>
        <v>0</v>
      </c>
      <c r="G33" s="29"/>
      <c r="H33" s="29"/>
      <c r="I33" s="94">
        <v>0.21</v>
      </c>
      <c r="J33" s="93">
        <f>ROUND(((SUM(BE99:BE472))*I33),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ROUND((SUM(BF99:BF472)),  2)</f>
        <v>0</v>
      </c>
      <c r="G34" s="29"/>
      <c r="H34" s="29"/>
      <c r="I34" s="94">
        <v>0.15</v>
      </c>
      <c r="J34" s="93">
        <f>ROUND(((SUM(BF99:BF472))*I34),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ROUND((SUM(BG99:BG472)),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ROUND((SUM(BH99:BH472)),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ROUND((SUM(BI99:BI472)),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9" t="str">
        <f>E7</f>
        <v>Rekonstrukce železniční zastávky Skrbeň</v>
      </c>
      <c r="F48" s="290"/>
      <c r="G48" s="290"/>
      <c r="H48" s="290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79" t="str">
        <f>E9</f>
        <v>SO 06 1.0 - Přístřešek pro cestující</v>
      </c>
      <c r="F50" s="288"/>
      <c r="G50" s="288"/>
      <c r="H50" s="288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J99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J100</f>
        <v>0</v>
      </c>
      <c r="L60" s="104"/>
    </row>
    <row r="61" spans="1:47" s="9" customFormat="1" ht="24.95" customHeight="1">
      <c r="B61" s="104"/>
      <c r="D61" s="105" t="s">
        <v>332</v>
      </c>
      <c r="E61" s="106"/>
      <c r="F61" s="106"/>
      <c r="G61" s="106"/>
      <c r="H61" s="106"/>
      <c r="I61" s="106"/>
      <c r="J61" s="107">
        <f>J151</f>
        <v>0</v>
      </c>
      <c r="L61" s="104"/>
    </row>
    <row r="62" spans="1:47" s="9" customFormat="1" ht="24.95" customHeight="1">
      <c r="B62" s="104"/>
      <c r="D62" s="105" t="s">
        <v>462</v>
      </c>
      <c r="E62" s="106"/>
      <c r="F62" s="106"/>
      <c r="G62" s="106"/>
      <c r="H62" s="106"/>
      <c r="I62" s="106"/>
      <c r="J62" s="107">
        <f>J192</f>
        <v>0</v>
      </c>
      <c r="L62" s="104"/>
    </row>
    <row r="63" spans="1:47" s="9" customFormat="1" ht="24.95" customHeight="1">
      <c r="B63" s="104"/>
      <c r="D63" s="105" t="s">
        <v>463</v>
      </c>
      <c r="E63" s="106"/>
      <c r="F63" s="106"/>
      <c r="G63" s="106"/>
      <c r="H63" s="106"/>
      <c r="I63" s="106"/>
      <c r="J63" s="107">
        <f>J196</f>
        <v>0</v>
      </c>
      <c r="L63" s="104"/>
    </row>
    <row r="64" spans="1:47" s="9" customFormat="1" ht="24.95" customHeight="1">
      <c r="B64" s="104"/>
      <c r="D64" s="105" t="s">
        <v>296</v>
      </c>
      <c r="E64" s="106"/>
      <c r="F64" s="106"/>
      <c r="G64" s="106"/>
      <c r="H64" s="106"/>
      <c r="I64" s="106"/>
      <c r="J64" s="107">
        <f>J208</f>
        <v>0</v>
      </c>
      <c r="L64" s="104"/>
    </row>
    <row r="65" spans="1:31" s="9" customFormat="1" ht="24.95" customHeight="1">
      <c r="B65" s="104"/>
      <c r="D65" s="105" t="s">
        <v>465</v>
      </c>
      <c r="E65" s="106"/>
      <c r="F65" s="106"/>
      <c r="G65" s="106"/>
      <c r="H65" s="106"/>
      <c r="I65" s="106"/>
      <c r="J65" s="107">
        <f>J219</f>
        <v>0</v>
      </c>
      <c r="L65" s="104"/>
    </row>
    <row r="66" spans="1:31" s="9" customFormat="1" ht="24.95" customHeight="1">
      <c r="B66" s="104"/>
      <c r="D66" s="105" t="s">
        <v>609</v>
      </c>
      <c r="E66" s="106"/>
      <c r="F66" s="106"/>
      <c r="G66" s="106"/>
      <c r="H66" s="106"/>
      <c r="I66" s="106"/>
      <c r="J66" s="107">
        <f>J237</f>
        <v>0</v>
      </c>
      <c r="L66" s="104"/>
    </row>
    <row r="67" spans="1:31" s="9" customFormat="1" ht="24.95" customHeight="1">
      <c r="B67" s="104"/>
      <c r="D67" s="105" t="s">
        <v>297</v>
      </c>
      <c r="E67" s="106"/>
      <c r="F67" s="106"/>
      <c r="G67" s="106"/>
      <c r="H67" s="106"/>
      <c r="I67" s="106"/>
      <c r="J67" s="107">
        <f>J241</f>
        <v>0</v>
      </c>
      <c r="L67" s="104"/>
    </row>
    <row r="68" spans="1:31" s="9" customFormat="1" ht="24.95" customHeight="1">
      <c r="B68" s="104"/>
      <c r="D68" s="105" t="s">
        <v>855</v>
      </c>
      <c r="E68" s="106"/>
      <c r="F68" s="106"/>
      <c r="G68" s="106"/>
      <c r="H68" s="106"/>
      <c r="I68" s="106"/>
      <c r="J68" s="107">
        <f>J278</f>
        <v>0</v>
      </c>
      <c r="L68" s="104"/>
    </row>
    <row r="69" spans="1:31" s="9" customFormat="1" ht="24.95" customHeight="1">
      <c r="B69" s="104"/>
      <c r="D69" s="105" t="s">
        <v>856</v>
      </c>
      <c r="E69" s="106"/>
      <c r="F69" s="106"/>
      <c r="G69" s="106"/>
      <c r="H69" s="106"/>
      <c r="I69" s="106"/>
      <c r="J69" s="107">
        <f>J282</f>
        <v>0</v>
      </c>
      <c r="L69" s="104"/>
    </row>
    <row r="70" spans="1:31" s="9" customFormat="1" ht="24.95" customHeight="1">
      <c r="B70" s="104"/>
      <c r="D70" s="105" t="s">
        <v>857</v>
      </c>
      <c r="E70" s="106"/>
      <c r="F70" s="106"/>
      <c r="G70" s="106"/>
      <c r="H70" s="106"/>
      <c r="I70" s="106"/>
      <c r="J70" s="107">
        <f>J293</f>
        <v>0</v>
      </c>
      <c r="L70" s="104"/>
    </row>
    <row r="71" spans="1:31" s="9" customFormat="1" ht="24.95" customHeight="1">
      <c r="B71" s="104"/>
      <c r="D71" s="105" t="s">
        <v>858</v>
      </c>
      <c r="E71" s="106"/>
      <c r="F71" s="106"/>
      <c r="G71" s="106"/>
      <c r="H71" s="106"/>
      <c r="I71" s="106"/>
      <c r="J71" s="107">
        <f>J313</f>
        <v>0</v>
      </c>
      <c r="L71" s="104"/>
    </row>
    <row r="72" spans="1:31" s="9" customFormat="1" ht="24.95" customHeight="1">
      <c r="B72" s="104"/>
      <c r="D72" s="105" t="s">
        <v>859</v>
      </c>
      <c r="E72" s="106"/>
      <c r="F72" s="106"/>
      <c r="G72" s="106"/>
      <c r="H72" s="106"/>
      <c r="I72" s="106"/>
      <c r="J72" s="107">
        <f>J361</f>
        <v>0</v>
      </c>
      <c r="L72" s="104"/>
    </row>
    <row r="73" spans="1:31" s="9" customFormat="1" ht="24.95" customHeight="1">
      <c r="B73" s="104"/>
      <c r="D73" s="105" t="s">
        <v>860</v>
      </c>
      <c r="E73" s="106"/>
      <c r="F73" s="106"/>
      <c r="G73" s="106"/>
      <c r="H73" s="106"/>
      <c r="I73" s="106"/>
      <c r="J73" s="107">
        <f>J382</f>
        <v>0</v>
      </c>
      <c r="L73" s="104"/>
    </row>
    <row r="74" spans="1:31" s="9" customFormat="1" ht="24.95" customHeight="1">
      <c r="B74" s="104"/>
      <c r="D74" s="105" t="s">
        <v>861</v>
      </c>
      <c r="E74" s="106"/>
      <c r="F74" s="106"/>
      <c r="G74" s="106"/>
      <c r="H74" s="106"/>
      <c r="I74" s="106"/>
      <c r="J74" s="107">
        <f>J399</f>
        <v>0</v>
      </c>
      <c r="L74" s="104"/>
    </row>
    <row r="75" spans="1:31" s="9" customFormat="1" ht="24.95" customHeight="1">
      <c r="B75" s="104"/>
      <c r="D75" s="105" t="s">
        <v>862</v>
      </c>
      <c r="E75" s="106"/>
      <c r="F75" s="106"/>
      <c r="G75" s="106"/>
      <c r="H75" s="106"/>
      <c r="I75" s="106"/>
      <c r="J75" s="107">
        <f>J433</f>
        <v>0</v>
      </c>
      <c r="L75" s="104"/>
    </row>
    <row r="76" spans="1:31" s="9" customFormat="1" ht="24.95" customHeight="1">
      <c r="B76" s="104"/>
      <c r="D76" s="105" t="s">
        <v>863</v>
      </c>
      <c r="E76" s="106"/>
      <c r="F76" s="106"/>
      <c r="G76" s="106"/>
      <c r="H76" s="106"/>
      <c r="I76" s="106"/>
      <c r="J76" s="107">
        <f>J440</f>
        <v>0</v>
      </c>
      <c r="L76" s="104"/>
    </row>
    <row r="77" spans="1:31" s="9" customFormat="1" ht="24.95" customHeight="1">
      <c r="B77" s="104"/>
      <c r="D77" s="105" t="s">
        <v>864</v>
      </c>
      <c r="E77" s="106"/>
      <c r="F77" s="106"/>
      <c r="G77" s="106"/>
      <c r="H77" s="106"/>
      <c r="I77" s="106"/>
      <c r="J77" s="107">
        <f>J450</f>
        <v>0</v>
      </c>
      <c r="L77" s="104"/>
    </row>
    <row r="78" spans="1:31" s="9" customFormat="1" ht="24.95" customHeight="1">
      <c r="B78" s="104"/>
      <c r="D78" s="105" t="s">
        <v>865</v>
      </c>
      <c r="E78" s="106"/>
      <c r="F78" s="106"/>
      <c r="G78" s="106"/>
      <c r="H78" s="106"/>
      <c r="I78" s="106"/>
      <c r="J78" s="107">
        <f>J456</f>
        <v>0</v>
      </c>
      <c r="L78" s="104"/>
    </row>
    <row r="79" spans="1:31" s="9" customFormat="1" ht="24.95" customHeight="1">
      <c r="B79" s="104"/>
      <c r="D79" s="105" t="s">
        <v>866</v>
      </c>
      <c r="E79" s="106"/>
      <c r="F79" s="106"/>
      <c r="G79" s="106"/>
      <c r="H79" s="106"/>
      <c r="I79" s="106"/>
      <c r="J79" s="107">
        <f>J460</f>
        <v>0</v>
      </c>
      <c r="L79" s="104"/>
    </row>
    <row r="80" spans="1:31" s="2" customFormat="1" ht="21.7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31" s="2" customFormat="1" ht="6.95" customHeight="1">
      <c r="A81" s="2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5" spans="1:31" s="2" customFormat="1" ht="6.95" customHeight="1">
      <c r="A85" s="29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8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2" customFormat="1" ht="24.95" customHeight="1">
      <c r="A86" s="29"/>
      <c r="B86" s="30"/>
      <c r="C86" s="21" t="s">
        <v>115</v>
      </c>
      <c r="D86" s="29"/>
      <c r="E86" s="29"/>
      <c r="F86" s="29"/>
      <c r="G86" s="29"/>
      <c r="H86" s="29"/>
      <c r="I86" s="29"/>
      <c r="J86" s="29"/>
      <c r="K86" s="29"/>
      <c r="L86" s="8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31" s="2" customFormat="1" ht="6.95" customHeight="1">
      <c r="A87" s="29"/>
      <c r="B87" s="30"/>
      <c r="C87" s="29"/>
      <c r="D87" s="29"/>
      <c r="E87" s="29"/>
      <c r="F87" s="29"/>
      <c r="G87" s="29"/>
      <c r="H87" s="29"/>
      <c r="I87" s="29"/>
      <c r="J87" s="29"/>
      <c r="K87" s="29"/>
      <c r="L87" s="8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15</v>
      </c>
      <c r="D88" s="29"/>
      <c r="E88" s="29"/>
      <c r="F88" s="29"/>
      <c r="G88" s="29"/>
      <c r="H88" s="29"/>
      <c r="I88" s="29"/>
      <c r="J88" s="29"/>
      <c r="K88" s="29"/>
      <c r="L88" s="8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89" t="str">
        <f>E7</f>
        <v>Rekonstrukce železniční zastávky Skrbeň</v>
      </c>
      <c r="F89" s="290"/>
      <c r="G89" s="290"/>
      <c r="H89" s="290"/>
      <c r="I89" s="29"/>
      <c r="J89" s="29"/>
      <c r="K89" s="29"/>
      <c r="L89" s="8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6" t="s">
        <v>105</v>
      </c>
      <c r="D90" s="29"/>
      <c r="E90" s="29"/>
      <c r="F90" s="29"/>
      <c r="G90" s="29"/>
      <c r="H90" s="29"/>
      <c r="I90" s="29"/>
      <c r="J90" s="29"/>
      <c r="K90" s="29"/>
      <c r="L90" s="8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79" t="str">
        <f>E9</f>
        <v>SO 06 1.0 - Přístřešek pro cestující</v>
      </c>
      <c r="F91" s="288"/>
      <c r="G91" s="288"/>
      <c r="H91" s="288"/>
      <c r="I91" s="29"/>
      <c r="J91" s="29"/>
      <c r="K91" s="29"/>
      <c r="L91" s="8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8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6" t="s">
        <v>19</v>
      </c>
      <c r="D93" s="29"/>
      <c r="E93" s="29"/>
      <c r="F93" s="24" t="str">
        <f>F12</f>
        <v xml:space="preserve"> </v>
      </c>
      <c r="G93" s="29"/>
      <c r="H93" s="29"/>
      <c r="I93" s="26" t="s">
        <v>21</v>
      </c>
      <c r="J93" s="48" t="str">
        <f>IF(J12="","",J12)</f>
        <v>7. 9. 2023</v>
      </c>
      <c r="K93" s="29"/>
      <c r="L93" s="8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8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6" t="s">
        <v>23</v>
      </c>
      <c r="D95" s="29"/>
      <c r="E95" s="29"/>
      <c r="F95" s="24" t="str">
        <f>E15</f>
        <v>Správa železnic, státní organizace</v>
      </c>
      <c r="G95" s="29"/>
      <c r="H95" s="29"/>
      <c r="I95" s="26" t="s">
        <v>29</v>
      </c>
      <c r="J95" s="27" t="str">
        <f>E21</f>
        <v>DRAWINGS s.r.o.</v>
      </c>
      <c r="K95" s="29"/>
      <c r="L95" s="8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6" t="s">
        <v>27</v>
      </c>
      <c r="D96" s="29"/>
      <c r="E96" s="29"/>
      <c r="F96" s="24" t="str">
        <f>IF(E18="","",E18)</f>
        <v xml:space="preserve"> </v>
      </c>
      <c r="G96" s="29"/>
      <c r="H96" s="29"/>
      <c r="I96" s="26" t="s">
        <v>32</v>
      </c>
      <c r="J96" s="27" t="str">
        <f>E24</f>
        <v xml:space="preserve"> </v>
      </c>
      <c r="K96" s="29"/>
      <c r="L96" s="8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88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10" customFormat="1" ht="29.25" customHeight="1">
      <c r="A98" s="108"/>
      <c r="B98" s="109"/>
      <c r="C98" s="110" t="s">
        <v>116</v>
      </c>
      <c r="D98" s="111" t="s">
        <v>54</v>
      </c>
      <c r="E98" s="111" t="s">
        <v>50</v>
      </c>
      <c r="F98" s="111" t="s">
        <v>51</v>
      </c>
      <c r="G98" s="111" t="s">
        <v>117</v>
      </c>
      <c r="H98" s="111" t="s">
        <v>118</v>
      </c>
      <c r="I98" s="111" t="s">
        <v>119</v>
      </c>
      <c r="J98" s="111" t="s">
        <v>109</v>
      </c>
      <c r="K98" s="112" t="s">
        <v>120</v>
      </c>
      <c r="L98" s="113"/>
      <c r="M98" s="55" t="s">
        <v>3</v>
      </c>
      <c r="N98" s="56" t="s">
        <v>39</v>
      </c>
      <c r="O98" s="56" t="s">
        <v>121</v>
      </c>
      <c r="P98" s="56" t="s">
        <v>122</v>
      </c>
      <c r="Q98" s="56" t="s">
        <v>123</v>
      </c>
      <c r="R98" s="56" t="s">
        <v>124</v>
      </c>
      <c r="S98" s="56" t="s">
        <v>125</v>
      </c>
      <c r="T98" s="57" t="s">
        <v>126</v>
      </c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</row>
    <row r="99" spans="1:65" s="2" customFormat="1" ht="22.9" customHeight="1">
      <c r="A99" s="29"/>
      <c r="B99" s="30"/>
      <c r="C99" s="62" t="s">
        <v>127</v>
      </c>
      <c r="D99" s="29"/>
      <c r="E99" s="29"/>
      <c r="F99" s="29"/>
      <c r="G99" s="29"/>
      <c r="H99" s="29"/>
      <c r="I99" s="29"/>
      <c r="J99" s="114">
        <f>BK99</f>
        <v>0</v>
      </c>
      <c r="K99" s="29"/>
      <c r="L99" s="30"/>
      <c r="M99" s="58"/>
      <c r="N99" s="49"/>
      <c r="O99" s="59"/>
      <c r="P99" s="115">
        <f>P100+P151+P192+P196+P208+P219+P237+P241+P278+P282+P293+P313+P361+P382+P399+P433+P440+P450+P456+P460</f>
        <v>316.17837999999995</v>
      </c>
      <c r="Q99" s="59"/>
      <c r="R99" s="115">
        <f>R100+R151+R192+R196+R208+R219+R237+R241+R278+R282+R293+R313+R361+R382+R399+R433+R440+R450+R456+R460</f>
        <v>55.086733331570699</v>
      </c>
      <c r="S99" s="59"/>
      <c r="T99" s="116">
        <f>T100+T151+T192+T196+T208+T219+T237+T241+T278+T282+T293+T313+T361+T382+T399+T433+T440+T450+T456+T460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68</v>
      </c>
      <c r="AU99" s="17" t="s">
        <v>110</v>
      </c>
      <c r="BK99" s="117">
        <f>BK100+BK151+BK192+BK196+BK208+BK219+BK237+BK241+BK278+BK282+BK293+BK313+BK361+BK382+BK399+BK433+BK440+BK450+BK456+BK460</f>
        <v>0</v>
      </c>
    </row>
    <row r="100" spans="1:65" s="11" customFormat="1" ht="25.9" customHeight="1">
      <c r="B100" s="118"/>
      <c r="D100" s="119" t="s">
        <v>68</v>
      </c>
      <c r="E100" s="120" t="s">
        <v>77</v>
      </c>
      <c r="F100" s="120" t="s">
        <v>128</v>
      </c>
      <c r="J100" s="121">
        <f>BK100</f>
        <v>0</v>
      </c>
      <c r="L100" s="118"/>
      <c r="M100" s="122"/>
      <c r="N100" s="123"/>
      <c r="O100" s="123"/>
      <c r="P100" s="124">
        <f>SUM(P101:P150)</f>
        <v>35.449820999999993</v>
      </c>
      <c r="Q100" s="123"/>
      <c r="R100" s="124">
        <f>SUM(R101:R150)</f>
        <v>0</v>
      </c>
      <c r="S100" s="123"/>
      <c r="T100" s="125">
        <f>SUM(T101:T150)</f>
        <v>0</v>
      </c>
      <c r="AR100" s="119" t="s">
        <v>77</v>
      </c>
      <c r="AT100" s="126" t="s">
        <v>68</v>
      </c>
      <c r="AU100" s="126" t="s">
        <v>69</v>
      </c>
      <c r="AY100" s="119" t="s">
        <v>129</v>
      </c>
      <c r="BK100" s="127">
        <f>SUM(BK101:BK150)</f>
        <v>0</v>
      </c>
    </row>
    <row r="101" spans="1:65" s="2" customFormat="1" ht="16.5" customHeight="1">
      <c r="A101" s="29"/>
      <c r="B101" s="128"/>
      <c r="C101" s="129" t="s">
        <v>77</v>
      </c>
      <c r="D101" s="129" t="s">
        <v>130</v>
      </c>
      <c r="E101" s="130" t="s">
        <v>867</v>
      </c>
      <c r="F101" s="131" t="s">
        <v>868</v>
      </c>
      <c r="G101" s="132" t="s">
        <v>869</v>
      </c>
      <c r="H101" s="133">
        <v>3.42</v>
      </c>
      <c r="I101" s="134">
        <v>0</v>
      </c>
      <c r="J101" s="134">
        <f>ROUND(I101*H101,2)</f>
        <v>0</v>
      </c>
      <c r="K101" s="131" t="s">
        <v>870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79</v>
      </c>
    </row>
    <row r="102" spans="1:65" s="2" customFormat="1" ht="29.25">
      <c r="A102" s="29"/>
      <c r="B102" s="30"/>
      <c r="C102" s="29"/>
      <c r="D102" s="141" t="s">
        <v>136</v>
      </c>
      <c r="E102" s="29"/>
      <c r="F102" s="142" t="s">
        <v>871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2" customFormat="1" ht="24.2" customHeight="1">
      <c r="A103" s="29"/>
      <c r="B103" s="128"/>
      <c r="C103" s="129" t="s">
        <v>79</v>
      </c>
      <c r="D103" s="129" t="s">
        <v>130</v>
      </c>
      <c r="E103" s="130" t="s">
        <v>872</v>
      </c>
      <c r="F103" s="131" t="s">
        <v>873</v>
      </c>
      <c r="G103" s="132" t="s">
        <v>869</v>
      </c>
      <c r="H103" s="133">
        <v>4.2</v>
      </c>
      <c r="I103" s="134">
        <v>0</v>
      </c>
      <c r="J103" s="134">
        <f>ROUND(I103*H103,2)</f>
        <v>0</v>
      </c>
      <c r="K103" s="131" t="s">
        <v>874</v>
      </c>
      <c r="L103" s="30"/>
      <c r="M103" s="135" t="s">
        <v>3</v>
      </c>
      <c r="N103" s="136" t="s">
        <v>42</v>
      </c>
      <c r="O103" s="137">
        <v>0.97499999999999998</v>
      </c>
      <c r="P103" s="137">
        <f>O103*H103</f>
        <v>4.0949999999999998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39" t="s">
        <v>135</v>
      </c>
      <c r="AT103" s="139" t="s">
        <v>130</v>
      </c>
      <c r="AU103" s="139" t="s">
        <v>77</v>
      </c>
      <c r="AY103" s="17" t="s">
        <v>129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135</v>
      </c>
      <c r="BK103" s="140">
        <f>ROUND(I103*H103,2)</f>
        <v>0</v>
      </c>
      <c r="BL103" s="17" t="s">
        <v>135</v>
      </c>
      <c r="BM103" s="139" t="s">
        <v>135</v>
      </c>
    </row>
    <row r="104" spans="1:65" s="2" customFormat="1">
      <c r="A104" s="29"/>
      <c r="B104" s="30"/>
      <c r="C104" s="29"/>
      <c r="D104" s="172" t="s">
        <v>875</v>
      </c>
      <c r="E104" s="29"/>
      <c r="F104" s="173" t="s">
        <v>876</v>
      </c>
      <c r="G104" s="29"/>
      <c r="H104" s="29"/>
      <c r="I104" s="29"/>
      <c r="J104" s="29"/>
      <c r="K104" s="29"/>
      <c r="L104" s="30"/>
      <c r="M104" s="143"/>
      <c r="N104" s="144"/>
      <c r="O104" s="51"/>
      <c r="P104" s="51"/>
      <c r="Q104" s="51"/>
      <c r="R104" s="51"/>
      <c r="S104" s="51"/>
      <c r="T104" s="52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875</v>
      </c>
      <c r="AU104" s="17" t="s">
        <v>77</v>
      </c>
    </row>
    <row r="105" spans="1:65" s="2" customFormat="1" ht="39">
      <c r="A105" s="29"/>
      <c r="B105" s="30"/>
      <c r="C105" s="29"/>
      <c r="D105" s="141" t="s">
        <v>136</v>
      </c>
      <c r="E105" s="29"/>
      <c r="F105" s="142" t="s">
        <v>877</v>
      </c>
      <c r="G105" s="29"/>
      <c r="H105" s="29"/>
      <c r="I105" s="29"/>
      <c r="J105" s="29"/>
      <c r="K105" s="29"/>
      <c r="L105" s="30"/>
      <c r="M105" s="143"/>
      <c r="N105" s="144"/>
      <c r="O105" s="51"/>
      <c r="P105" s="51"/>
      <c r="Q105" s="51"/>
      <c r="R105" s="51"/>
      <c r="S105" s="51"/>
      <c r="T105" s="52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136</v>
      </c>
      <c r="AU105" s="17" t="s">
        <v>77</v>
      </c>
    </row>
    <row r="106" spans="1:65" s="2" customFormat="1" ht="24.2" customHeight="1">
      <c r="A106" s="29"/>
      <c r="B106" s="128"/>
      <c r="C106" s="129" t="s">
        <v>147</v>
      </c>
      <c r="D106" s="129" t="s">
        <v>130</v>
      </c>
      <c r="E106" s="130" t="s">
        <v>878</v>
      </c>
      <c r="F106" s="131" t="s">
        <v>879</v>
      </c>
      <c r="G106" s="132" t="s">
        <v>869</v>
      </c>
      <c r="H106" s="133">
        <v>7.4509999999999996</v>
      </c>
      <c r="I106" s="134">
        <v>0</v>
      </c>
      <c r="J106" s="134">
        <f>ROUND(I106*H106,2)</f>
        <v>0</v>
      </c>
      <c r="K106" s="131" t="s">
        <v>874</v>
      </c>
      <c r="L106" s="30"/>
      <c r="M106" s="135" t="s">
        <v>3</v>
      </c>
      <c r="N106" s="136" t="s">
        <v>42</v>
      </c>
      <c r="O106" s="137">
        <v>1.72</v>
      </c>
      <c r="P106" s="137">
        <f>O106*H106</f>
        <v>12.815719999999999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39" t="s">
        <v>135</v>
      </c>
      <c r="AT106" s="139" t="s">
        <v>130</v>
      </c>
      <c r="AU106" s="139" t="s">
        <v>77</v>
      </c>
      <c r="AY106" s="17" t="s">
        <v>129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135</v>
      </c>
      <c r="BK106" s="140">
        <f>ROUND(I106*H106,2)</f>
        <v>0</v>
      </c>
      <c r="BL106" s="17" t="s">
        <v>135</v>
      </c>
      <c r="BM106" s="139" t="s">
        <v>150</v>
      </c>
    </row>
    <row r="107" spans="1:65" s="2" customFormat="1">
      <c r="A107" s="29"/>
      <c r="B107" s="30"/>
      <c r="C107" s="29"/>
      <c r="D107" s="172" t="s">
        <v>875</v>
      </c>
      <c r="E107" s="29"/>
      <c r="F107" s="173" t="s">
        <v>880</v>
      </c>
      <c r="G107" s="29"/>
      <c r="H107" s="29"/>
      <c r="I107" s="29"/>
      <c r="J107" s="29"/>
      <c r="K107" s="29"/>
      <c r="L107" s="30"/>
      <c r="M107" s="143"/>
      <c r="N107" s="144"/>
      <c r="O107" s="51"/>
      <c r="P107" s="51"/>
      <c r="Q107" s="51"/>
      <c r="R107" s="51"/>
      <c r="S107" s="51"/>
      <c r="T107" s="52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875</v>
      </c>
      <c r="AU107" s="17" t="s">
        <v>77</v>
      </c>
    </row>
    <row r="108" spans="1:65" s="2" customFormat="1" ht="39">
      <c r="A108" s="29"/>
      <c r="B108" s="30"/>
      <c r="C108" s="29"/>
      <c r="D108" s="141" t="s">
        <v>136</v>
      </c>
      <c r="E108" s="29"/>
      <c r="F108" s="142" t="s">
        <v>881</v>
      </c>
      <c r="G108" s="29"/>
      <c r="H108" s="29"/>
      <c r="I108" s="29"/>
      <c r="J108" s="29"/>
      <c r="K108" s="29"/>
      <c r="L108" s="30"/>
      <c r="M108" s="143"/>
      <c r="N108" s="144"/>
      <c r="O108" s="51"/>
      <c r="P108" s="51"/>
      <c r="Q108" s="51"/>
      <c r="R108" s="51"/>
      <c r="S108" s="51"/>
      <c r="T108" s="52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7" t="s">
        <v>136</v>
      </c>
      <c r="AU108" s="17" t="s">
        <v>77</v>
      </c>
    </row>
    <row r="109" spans="1:65" s="2" customFormat="1" ht="16.5" customHeight="1">
      <c r="A109" s="29"/>
      <c r="B109" s="128"/>
      <c r="C109" s="129" t="s">
        <v>135</v>
      </c>
      <c r="D109" s="129" t="s">
        <v>130</v>
      </c>
      <c r="E109" s="130" t="s">
        <v>882</v>
      </c>
      <c r="F109" s="131" t="s">
        <v>883</v>
      </c>
      <c r="G109" s="132" t="s">
        <v>869</v>
      </c>
      <c r="H109" s="133">
        <v>0.186</v>
      </c>
      <c r="I109" s="134">
        <v>0</v>
      </c>
      <c r="J109" s="134">
        <f>ROUND(I109*H109,2)</f>
        <v>0</v>
      </c>
      <c r="K109" s="131" t="s">
        <v>870</v>
      </c>
      <c r="L109" s="30"/>
      <c r="M109" s="135" t="s">
        <v>3</v>
      </c>
      <c r="N109" s="136" t="s">
        <v>42</v>
      </c>
      <c r="O109" s="137">
        <v>0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39" t="s">
        <v>135</v>
      </c>
      <c r="AT109" s="139" t="s">
        <v>130</v>
      </c>
      <c r="AU109" s="139" t="s">
        <v>77</v>
      </c>
      <c r="AY109" s="17" t="s">
        <v>129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135</v>
      </c>
      <c r="BK109" s="140">
        <f>ROUND(I109*H109,2)</f>
        <v>0</v>
      </c>
      <c r="BL109" s="17" t="s">
        <v>135</v>
      </c>
      <c r="BM109" s="139" t="s">
        <v>155</v>
      </c>
    </row>
    <row r="110" spans="1:65" s="2" customFormat="1" ht="39">
      <c r="A110" s="29"/>
      <c r="B110" s="30"/>
      <c r="C110" s="29"/>
      <c r="D110" s="141" t="s">
        <v>136</v>
      </c>
      <c r="E110" s="29"/>
      <c r="F110" s="142" t="s">
        <v>884</v>
      </c>
      <c r="G110" s="29"/>
      <c r="H110" s="29"/>
      <c r="I110" s="29"/>
      <c r="J110" s="29"/>
      <c r="K110" s="29"/>
      <c r="L110" s="30"/>
      <c r="M110" s="143"/>
      <c r="N110" s="144"/>
      <c r="O110" s="51"/>
      <c r="P110" s="51"/>
      <c r="Q110" s="51"/>
      <c r="R110" s="51"/>
      <c r="S110" s="51"/>
      <c r="T110" s="52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136</v>
      </c>
      <c r="AU110" s="17" t="s">
        <v>77</v>
      </c>
    </row>
    <row r="111" spans="1:65" s="2" customFormat="1" ht="16.5" customHeight="1">
      <c r="A111" s="29"/>
      <c r="B111" s="128"/>
      <c r="C111" s="129" t="s">
        <v>141</v>
      </c>
      <c r="D111" s="129" t="s">
        <v>130</v>
      </c>
      <c r="E111" s="130" t="s">
        <v>885</v>
      </c>
      <c r="F111" s="131" t="s">
        <v>886</v>
      </c>
      <c r="G111" s="132" t="s">
        <v>869</v>
      </c>
      <c r="H111" s="133">
        <v>1.32</v>
      </c>
      <c r="I111" s="134">
        <v>0</v>
      </c>
      <c r="J111" s="134">
        <f>ROUND(I111*H111,2)</f>
        <v>0</v>
      </c>
      <c r="K111" s="131" t="s">
        <v>874</v>
      </c>
      <c r="L111" s="30"/>
      <c r="M111" s="135" t="s">
        <v>3</v>
      </c>
      <c r="N111" s="136" t="s">
        <v>42</v>
      </c>
      <c r="O111" s="137">
        <v>2.0190000000000001</v>
      </c>
      <c r="P111" s="137">
        <f>O111*H111</f>
        <v>2.6650800000000001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39" t="s">
        <v>135</v>
      </c>
      <c r="AT111" s="139" t="s">
        <v>130</v>
      </c>
      <c r="AU111" s="139" t="s">
        <v>77</v>
      </c>
      <c r="AY111" s="17" t="s">
        <v>129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135</v>
      </c>
      <c r="BK111" s="140">
        <f>ROUND(I111*H111,2)</f>
        <v>0</v>
      </c>
      <c r="BL111" s="17" t="s">
        <v>135</v>
      </c>
      <c r="BM111" s="139" t="s">
        <v>159</v>
      </c>
    </row>
    <row r="112" spans="1:65" s="2" customFormat="1">
      <c r="A112" s="29"/>
      <c r="B112" s="30"/>
      <c r="C112" s="29"/>
      <c r="D112" s="172" t="s">
        <v>875</v>
      </c>
      <c r="E112" s="29"/>
      <c r="F112" s="173" t="s">
        <v>887</v>
      </c>
      <c r="G112" s="29"/>
      <c r="H112" s="29"/>
      <c r="I112" s="29"/>
      <c r="J112" s="29"/>
      <c r="K112" s="29"/>
      <c r="L112" s="30"/>
      <c r="M112" s="143"/>
      <c r="N112" s="144"/>
      <c r="O112" s="51"/>
      <c r="P112" s="51"/>
      <c r="Q112" s="51"/>
      <c r="R112" s="51"/>
      <c r="S112" s="51"/>
      <c r="T112" s="52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875</v>
      </c>
      <c r="AU112" s="17" t="s">
        <v>77</v>
      </c>
    </row>
    <row r="113" spans="1:65" s="2" customFormat="1" ht="29.25">
      <c r="A113" s="29"/>
      <c r="B113" s="30"/>
      <c r="C113" s="29"/>
      <c r="D113" s="141" t="s">
        <v>136</v>
      </c>
      <c r="E113" s="29"/>
      <c r="F113" s="142" t="s">
        <v>888</v>
      </c>
      <c r="G113" s="29"/>
      <c r="H113" s="29"/>
      <c r="I113" s="29"/>
      <c r="J113" s="29"/>
      <c r="K113" s="29"/>
      <c r="L113" s="30"/>
      <c r="M113" s="143"/>
      <c r="N113" s="144"/>
      <c r="O113" s="51"/>
      <c r="P113" s="51"/>
      <c r="Q113" s="51"/>
      <c r="R113" s="51"/>
      <c r="S113" s="51"/>
      <c r="T113" s="52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136</v>
      </c>
      <c r="AU113" s="17" t="s">
        <v>77</v>
      </c>
    </row>
    <row r="114" spans="1:65" s="2" customFormat="1" ht="37.9" customHeight="1">
      <c r="A114" s="29"/>
      <c r="B114" s="128"/>
      <c r="C114" s="129" t="s">
        <v>150</v>
      </c>
      <c r="D114" s="129" t="s">
        <v>130</v>
      </c>
      <c r="E114" s="130" t="s">
        <v>889</v>
      </c>
      <c r="F114" s="131" t="s">
        <v>890</v>
      </c>
      <c r="G114" s="132" t="s">
        <v>869</v>
      </c>
      <c r="H114" s="133">
        <v>20.318000000000001</v>
      </c>
      <c r="I114" s="134">
        <v>0</v>
      </c>
      <c r="J114" s="134">
        <f>ROUND(I114*H114,2)</f>
        <v>0</v>
      </c>
      <c r="K114" s="131" t="s">
        <v>874</v>
      </c>
      <c r="L114" s="30"/>
      <c r="M114" s="135" t="s">
        <v>3</v>
      </c>
      <c r="N114" s="136" t="s">
        <v>42</v>
      </c>
      <c r="O114" s="137">
        <v>8.6999999999999994E-2</v>
      </c>
      <c r="P114" s="137">
        <f>O114*H114</f>
        <v>1.767666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39" t="s">
        <v>135</v>
      </c>
      <c r="AT114" s="139" t="s">
        <v>130</v>
      </c>
      <c r="AU114" s="139" t="s">
        <v>77</v>
      </c>
      <c r="AY114" s="17" t="s">
        <v>129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135</v>
      </c>
      <c r="BK114" s="140">
        <f>ROUND(I114*H114,2)</f>
        <v>0</v>
      </c>
      <c r="BL114" s="17" t="s">
        <v>135</v>
      </c>
      <c r="BM114" s="139" t="s">
        <v>163</v>
      </c>
    </row>
    <row r="115" spans="1:65" s="2" customFormat="1">
      <c r="A115" s="29"/>
      <c r="B115" s="30"/>
      <c r="C115" s="29"/>
      <c r="D115" s="172" t="s">
        <v>875</v>
      </c>
      <c r="E115" s="29"/>
      <c r="F115" s="173" t="s">
        <v>891</v>
      </c>
      <c r="G115" s="29"/>
      <c r="H115" s="29"/>
      <c r="I115" s="29"/>
      <c r="J115" s="29"/>
      <c r="K115" s="29"/>
      <c r="L115" s="30"/>
      <c r="M115" s="143"/>
      <c r="N115" s="144"/>
      <c r="O115" s="51"/>
      <c r="P115" s="51"/>
      <c r="Q115" s="51"/>
      <c r="R115" s="51"/>
      <c r="S115" s="51"/>
      <c r="T115" s="52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7" t="s">
        <v>875</v>
      </c>
      <c r="AU115" s="17" t="s">
        <v>77</v>
      </c>
    </row>
    <row r="116" spans="1:65" s="2" customFormat="1" ht="39">
      <c r="A116" s="29"/>
      <c r="B116" s="30"/>
      <c r="C116" s="29"/>
      <c r="D116" s="141" t="s">
        <v>136</v>
      </c>
      <c r="E116" s="29"/>
      <c r="F116" s="142" t="s">
        <v>892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2" customFormat="1" ht="37.9" customHeight="1">
      <c r="A117" s="29"/>
      <c r="B117" s="128"/>
      <c r="C117" s="129" t="s">
        <v>166</v>
      </c>
      <c r="D117" s="129" t="s">
        <v>130</v>
      </c>
      <c r="E117" s="130" t="s">
        <v>893</v>
      </c>
      <c r="F117" s="131" t="s">
        <v>894</v>
      </c>
      <c r="G117" s="132" t="s">
        <v>869</v>
      </c>
      <c r="H117" s="133">
        <v>304.77</v>
      </c>
      <c r="I117" s="134">
        <v>0</v>
      </c>
      <c r="J117" s="134">
        <f>ROUND(I117*H117,2)</f>
        <v>0</v>
      </c>
      <c r="K117" s="131" t="s">
        <v>874</v>
      </c>
      <c r="L117" s="30"/>
      <c r="M117" s="135" t="s">
        <v>3</v>
      </c>
      <c r="N117" s="136" t="s">
        <v>42</v>
      </c>
      <c r="O117" s="137">
        <v>5.0000000000000001E-3</v>
      </c>
      <c r="P117" s="137">
        <f>O117*H117</f>
        <v>1.5238499999999999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39" t="s">
        <v>135</v>
      </c>
      <c r="AT117" s="139" t="s">
        <v>130</v>
      </c>
      <c r="AU117" s="139" t="s">
        <v>77</v>
      </c>
      <c r="AY117" s="17" t="s">
        <v>129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135</v>
      </c>
      <c r="BK117" s="140">
        <f>ROUND(I117*H117,2)</f>
        <v>0</v>
      </c>
      <c r="BL117" s="17" t="s">
        <v>135</v>
      </c>
      <c r="BM117" s="139" t="s">
        <v>169</v>
      </c>
    </row>
    <row r="118" spans="1:65" s="2" customFormat="1">
      <c r="A118" s="29"/>
      <c r="B118" s="30"/>
      <c r="C118" s="29"/>
      <c r="D118" s="172" t="s">
        <v>875</v>
      </c>
      <c r="E118" s="29"/>
      <c r="F118" s="173" t="s">
        <v>895</v>
      </c>
      <c r="G118" s="29"/>
      <c r="H118" s="29"/>
      <c r="I118" s="29"/>
      <c r="J118" s="29"/>
      <c r="K118" s="29"/>
      <c r="L118" s="30"/>
      <c r="M118" s="143"/>
      <c r="N118" s="144"/>
      <c r="O118" s="51"/>
      <c r="P118" s="51"/>
      <c r="Q118" s="51"/>
      <c r="R118" s="51"/>
      <c r="S118" s="51"/>
      <c r="T118" s="52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7" t="s">
        <v>875</v>
      </c>
      <c r="AU118" s="17" t="s">
        <v>77</v>
      </c>
    </row>
    <row r="119" spans="1:65" s="2" customFormat="1" ht="39">
      <c r="A119" s="29"/>
      <c r="B119" s="30"/>
      <c r="C119" s="29"/>
      <c r="D119" s="141" t="s">
        <v>136</v>
      </c>
      <c r="E119" s="29"/>
      <c r="F119" s="142" t="s">
        <v>896</v>
      </c>
      <c r="G119" s="29"/>
      <c r="H119" s="29"/>
      <c r="I119" s="29"/>
      <c r="J119" s="29"/>
      <c r="K119" s="29"/>
      <c r="L119" s="30"/>
      <c r="M119" s="143"/>
      <c r="N119" s="144"/>
      <c r="O119" s="51"/>
      <c r="P119" s="51"/>
      <c r="Q119" s="51"/>
      <c r="R119" s="51"/>
      <c r="S119" s="51"/>
      <c r="T119" s="52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136</v>
      </c>
      <c r="AU119" s="17" t="s">
        <v>77</v>
      </c>
    </row>
    <row r="120" spans="1:65" s="2" customFormat="1" ht="24.2" customHeight="1">
      <c r="A120" s="29"/>
      <c r="B120" s="128"/>
      <c r="C120" s="129" t="s">
        <v>155</v>
      </c>
      <c r="D120" s="129" t="s">
        <v>130</v>
      </c>
      <c r="E120" s="130" t="s">
        <v>897</v>
      </c>
      <c r="F120" s="131" t="s">
        <v>898</v>
      </c>
      <c r="G120" s="132" t="s">
        <v>869</v>
      </c>
      <c r="H120" s="133">
        <v>15.377000000000001</v>
      </c>
      <c r="I120" s="134">
        <v>0</v>
      </c>
      <c r="J120" s="134">
        <f>ROUND(I120*H120,2)</f>
        <v>0</v>
      </c>
      <c r="K120" s="131" t="s">
        <v>874</v>
      </c>
      <c r="L120" s="30"/>
      <c r="M120" s="135" t="s">
        <v>3</v>
      </c>
      <c r="N120" s="136" t="s">
        <v>42</v>
      </c>
      <c r="O120" s="137">
        <v>0.19700000000000001</v>
      </c>
      <c r="P120" s="137">
        <f>O120*H120</f>
        <v>3.0292690000000002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39" t="s">
        <v>135</v>
      </c>
      <c r="AT120" s="139" t="s">
        <v>130</v>
      </c>
      <c r="AU120" s="139" t="s">
        <v>77</v>
      </c>
      <c r="AY120" s="17" t="s">
        <v>129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135</v>
      </c>
      <c r="BK120" s="140">
        <f>ROUND(I120*H120,2)</f>
        <v>0</v>
      </c>
      <c r="BL120" s="17" t="s">
        <v>135</v>
      </c>
      <c r="BM120" s="139" t="s">
        <v>175</v>
      </c>
    </row>
    <row r="121" spans="1:65" s="2" customFormat="1">
      <c r="A121" s="29"/>
      <c r="B121" s="30"/>
      <c r="C121" s="29"/>
      <c r="D121" s="172" t="s">
        <v>875</v>
      </c>
      <c r="E121" s="29"/>
      <c r="F121" s="173" t="s">
        <v>899</v>
      </c>
      <c r="G121" s="29"/>
      <c r="H121" s="29"/>
      <c r="I121" s="29"/>
      <c r="J121" s="29"/>
      <c r="K121" s="29"/>
      <c r="L121" s="30"/>
      <c r="M121" s="143"/>
      <c r="N121" s="144"/>
      <c r="O121" s="51"/>
      <c r="P121" s="51"/>
      <c r="Q121" s="51"/>
      <c r="R121" s="51"/>
      <c r="S121" s="51"/>
      <c r="T121" s="5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875</v>
      </c>
      <c r="AU121" s="17" t="s">
        <v>77</v>
      </c>
    </row>
    <row r="122" spans="1:65" s="2" customFormat="1" ht="39">
      <c r="A122" s="29"/>
      <c r="B122" s="30"/>
      <c r="C122" s="29"/>
      <c r="D122" s="141" t="s">
        <v>136</v>
      </c>
      <c r="E122" s="29"/>
      <c r="F122" s="142" t="s">
        <v>900</v>
      </c>
      <c r="G122" s="29"/>
      <c r="H122" s="29"/>
      <c r="I122" s="29"/>
      <c r="J122" s="29"/>
      <c r="K122" s="29"/>
      <c r="L122" s="30"/>
      <c r="M122" s="143"/>
      <c r="N122" s="144"/>
      <c r="O122" s="51"/>
      <c r="P122" s="51"/>
      <c r="Q122" s="51"/>
      <c r="R122" s="51"/>
      <c r="S122" s="51"/>
      <c r="T122" s="52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136</v>
      </c>
      <c r="AU122" s="17" t="s">
        <v>77</v>
      </c>
    </row>
    <row r="123" spans="1:65" s="2" customFormat="1" ht="24.2" customHeight="1">
      <c r="A123" s="29"/>
      <c r="B123" s="128"/>
      <c r="C123" s="129" t="s">
        <v>178</v>
      </c>
      <c r="D123" s="129" t="s">
        <v>130</v>
      </c>
      <c r="E123" s="130" t="s">
        <v>901</v>
      </c>
      <c r="F123" s="131" t="s">
        <v>902</v>
      </c>
      <c r="G123" s="132" t="s">
        <v>903</v>
      </c>
      <c r="H123" s="133">
        <v>30.754000000000001</v>
      </c>
      <c r="I123" s="134">
        <v>0</v>
      </c>
      <c r="J123" s="134">
        <f>ROUND(I123*H123,2)</f>
        <v>0</v>
      </c>
      <c r="K123" s="131" t="s">
        <v>874</v>
      </c>
      <c r="L123" s="30"/>
      <c r="M123" s="135" t="s">
        <v>3</v>
      </c>
      <c r="N123" s="136" t="s">
        <v>42</v>
      </c>
      <c r="O123" s="137">
        <v>0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39" t="s">
        <v>135</v>
      </c>
      <c r="AT123" s="139" t="s">
        <v>130</v>
      </c>
      <c r="AU123" s="139" t="s">
        <v>77</v>
      </c>
      <c r="AY123" s="17" t="s">
        <v>129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135</v>
      </c>
      <c r="BK123" s="140">
        <f>ROUND(I123*H123,2)</f>
        <v>0</v>
      </c>
      <c r="BL123" s="17" t="s">
        <v>135</v>
      </c>
      <c r="BM123" s="139" t="s">
        <v>181</v>
      </c>
    </row>
    <row r="124" spans="1:65" s="2" customFormat="1">
      <c r="A124" s="29"/>
      <c r="B124" s="30"/>
      <c r="C124" s="29"/>
      <c r="D124" s="172" t="s">
        <v>875</v>
      </c>
      <c r="E124" s="29"/>
      <c r="F124" s="173" t="s">
        <v>904</v>
      </c>
      <c r="G124" s="29"/>
      <c r="H124" s="29"/>
      <c r="I124" s="29"/>
      <c r="J124" s="29"/>
      <c r="K124" s="29"/>
      <c r="L124" s="30"/>
      <c r="M124" s="143"/>
      <c r="N124" s="144"/>
      <c r="O124" s="51"/>
      <c r="P124" s="51"/>
      <c r="Q124" s="51"/>
      <c r="R124" s="51"/>
      <c r="S124" s="51"/>
      <c r="T124" s="52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875</v>
      </c>
      <c r="AU124" s="17" t="s">
        <v>77</v>
      </c>
    </row>
    <row r="125" spans="1:65" s="2" customFormat="1" ht="29.25">
      <c r="A125" s="29"/>
      <c r="B125" s="30"/>
      <c r="C125" s="29"/>
      <c r="D125" s="141" t="s">
        <v>136</v>
      </c>
      <c r="E125" s="29"/>
      <c r="F125" s="142" t="s">
        <v>905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12" customFormat="1">
      <c r="B126" s="145"/>
      <c r="D126" s="141" t="s">
        <v>138</v>
      </c>
      <c r="E126" s="146" t="s">
        <v>3</v>
      </c>
      <c r="F126" s="147" t="s">
        <v>906</v>
      </c>
      <c r="H126" s="148">
        <v>30.754000000000001</v>
      </c>
      <c r="L126" s="145"/>
      <c r="M126" s="149"/>
      <c r="N126" s="150"/>
      <c r="O126" s="150"/>
      <c r="P126" s="150"/>
      <c r="Q126" s="150"/>
      <c r="R126" s="150"/>
      <c r="S126" s="150"/>
      <c r="T126" s="151"/>
      <c r="AT126" s="146" t="s">
        <v>138</v>
      </c>
      <c r="AU126" s="146" t="s">
        <v>77</v>
      </c>
      <c r="AV126" s="12" t="s">
        <v>79</v>
      </c>
      <c r="AW126" s="12" t="s">
        <v>31</v>
      </c>
      <c r="AX126" s="12" t="s">
        <v>69</v>
      </c>
      <c r="AY126" s="146" t="s">
        <v>129</v>
      </c>
    </row>
    <row r="127" spans="1:65" s="13" customFormat="1">
      <c r="B127" s="152"/>
      <c r="D127" s="141" t="s">
        <v>138</v>
      </c>
      <c r="E127" s="153" t="s">
        <v>3</v>
      </c>
      <c r="F127" s="154" t="s">
        <v>140</v>
      </c>
      <c r="H127" s="155">
        <v>30.754000000000001</v>
      </c>
      <c r="L127" s="152"/>
      <c r="M127" s="156"/>
      <c r="N127" s="157"/>
      <c r="O127" s="157"/>
      <c r="P127" s="157"/>
      <c r="Q127" s="157"/>
      <c r="R127" s="157"/>
      <c r="S127" s="157"/>
      <c r="T127" s="158"/>
      <c r="AT127" s="153" t="s">
        <v>138</v>
      </c>
      <c r="AU127" s="153" t="s">
        <v>77</v>
      </c>
      <c r="AV127" s="13" t="s">
        <v>135</v>
      </c>
      <c r="AW127" s="13" t="s">
        <v>31</v>
      </c>
      <c r="AX127" s="13" t="s">
        <v>77</v>
      </c>
      <c r="AY127" s="153" t="s">
        <v>129</v>
      </c>
    </row>
    <row r="128" spans="1:65" s="2" customFormat="1" ht="24.2" customHeight="1">
      <c r="A128" s="29"/>
      <c r="B128" s="128"/>
      <c r="C128" s="129" t="s">
        <v>159</v>
      </c>
      <c r="D128" s="129" t="s">
        <v>130</v>
      </c>
      <c r="E128" s="130" t="s">
        <v>907</v>
      </c>
      <c r="F128" s="131" t="s">
        <v>908</v>
      </c>
      <c r="G128" s="132" t="s">
        <v>869</v>
      </c>
      <c r="H128" s="133">
        <v>1.2</v>
      </c>
      <c r="I128" s="134">
        <v>0</v>
      </c>
      <c r="J128" s="134">
        <f>ROUND(I128*H128,2)</f>
        <v>0</v>
      </c>
      <c r="K128" s="131" t="s">
        <v>874</v>
      </c>
      <c r="L128" s="30"/>
      <c r="M128" s="135" t="s">
        <v>3</v>
      </c>
      <c r="N128" s="136" t="s">
        <v>42</v>
      </c>
      <c r="O128" s="137">
        <v>0.32800000000000001</v>
      </c>
      <c r="P128" s="137">
        <f>O128*H128</f>
        <v>0.39360000000000001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9" t="s">
        <v>135</v>
      </c>
      <c r="AT128" s="139" t="s">
        <v>130</v>
      </c>
      <c r="AU128" s="139" t="s">
        <v>77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135</v>
      </c>
      <c r="BK128" s="140">
        <f>ROUND(I128*H128,2)</f>
        <v>0</v>
      </c>
      <c r="BL128" s="17" t="s">
        <v>135</v>
      </c>
      <c r="BM128" s="139" t="s">
        <v>187</v>
      </c>
    </row>
    <row r="129" spans="1:65" s="2" customFormat="1">
      <c r="A129" s="29"/>
      <c r="B129" s="30"/>
      <c r="C129" s="29"/>
      <c r="D129" s="172" t="s">
        <v>875</v>
      </c>
      <c r="E129" s="29"/>
      <c r="F129" s="173" t="s">
        <v>909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875</v>
      </c>
      <c r="AU129" s="17" t="s">
        <v>77</v>
      </c>
    </row>
    <row r="130" spans="1:65" s="2" customFormat="1" ht="29.25">
      <c r="A130" s="29"/>
      <c r="B130" s="30"/>
      <c r="C130" s="29"/>
      <c r="D130" s="141" t="s">
        <v>136</v>
      </c>
      <c r="E130" s="29"/>
      <c r="F130" s="142" t="s">
        <v>910</v>
      </c>
      <c r="G130" s="29"/>
      <c r="H130" s="29"/>
      <c r="I130" s="29"/>
      <c r="J130" s="29"/>
      <c r="K130" s="29"/>
      <c r="L130" s="30"/>
      <c r="M130" s="143"/>
      <c r="N130" s="144"/>
      <c r="O130" s="51"/>
      <c r="P130" s="51"/>
      <c r="Q130" s="51"/>
      <c r="R130" s="51"/>
      <c r="S130" s="51"/>
      <c r="T130" s="52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136</v>
      </c>
      <c r="AU130" s="17" t="s">
        <v>77</v>
      </c>
    </row>
    <row r="131" spans="1:65" s="2" customFormat="1" ht="16.5" customHeight="1">
      <c r="A131" s="29"/>
      <c r="B131" s="128"/>
      <c r="C131" s="129" t="s">
        <v>190</v>
      </c>
      <c r="D131" s="129" t="s">
        <v>130</v>
      </c>
      <c r="E131" s="130" t="s">
        <v>911</v>
      </c>
      <c r="F131" s="131" t="s">
        <v>912</v>
      </c>
      <c r="G131" s="132" t="s">
        <v>903</v>
      </c>
      <c r="H131" s="133">
        <v>1.7390000000000001</v>
      </c>
      <c r="I131" s="134">
        <v>0</v>
      </c>
      <c r="J131" s="134">
        <f>ROUND(I131*H131,2)</f>
        <v>0</v>
      </c>
      <c r="K131" s="131" t="s">
        <v>870</v>
      </c>
      <c r="L131" s="30"/>
      <c r="M131" s="135" t="s">
        <v>3</v>
      </c>
      <c r="N131" s="136" t="s">
        <v>42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9" t="s">
        <v>135</v>
      </c>
      <c r="AT131" s="139" t="s">
        <v>130</v>
      </c>
      <c r="AU131" s="139" t="s">
        <v>77</v>
      </c>
      <c r="AY131" s="17" t="s">
        <v>129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135</v>
      </c>
      <c r="BK131" s="140">
        <f>ROUND(I131*H131,2)</f>
        <v>0</v>
      </c>
      <c r="BL131" s="17" t="s">
        <v>135</v>
      </c>
      <c r="BM131" s="139" t="s">
        <v>193</v>
      </c>
    </row>
    <row r="132" spans="1:65" s="2" customFormat="1" ht="29.25">
      <c r="A132" s="29"/>
      <c r="B132" s="30"/>
      <c r="C132" s="29"/>
      <c r="D132" s="141" t="s">
        <v>136</v>
      </c>
      <c r="E132" s="29"/>
      <c r="F132" s="142" t="s">
        <v>913</v>
      </c>
      <c r="G132" s="29"/>
      <c r="H132" s="29"/>
      <c r="I132" s="29"/>
      <c r="J132" s="29"/>
      <c r="K132" s="29"/>
      <c r="L132" s="30"/>
      <c r="M132" s="143"/>
      <c r="N132" s="144"/>
      <c r="O132" s="51"/>
      <c r="P132" s="51"/>
      <c r="Q132" s="51"/>
      <c r="R132" s="51"/>
      <c r="S132" s="51"/>
      <c r="T132" s="52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7" t="s">
        <v>136</v>
      </c>
      <c r="AU132" s="17" t="s">
        <v>77</v>
      </c>
    </row>
    <row r="133" spans="1:65" s="2" customFormat="1" ht="37.9" customHeight="1">
      <c r="A133" s="29"/>
      <c r="B133" s="128"/>
      <c r="C133" s="129" t="s">
        <v>163</v>
      </c>
      <c r="D133" s="129" t="s">
        <v>130</v>
      </c>
      <c r="E133" s="130" t="s">
        <v>914</v>
      </c>
      <c r="F133" s="131" t="s">
        <v>915</v>
      </c>
      <c r="G133" s="132" t="s">
        <v>869</v>
      </c>
      <c r="H133" s="133">
        <v>1.5</v>
      </c>
      <c r="I133" s="134">
        <v>0</v>
      </c>
      <c r="J133" s="134">
        <f>ROUND(I133*H133,2)</f>
        <v>0</v>
      </c>
      <c r="K133" s="131" t="s">
        <v>874</v>
      </c>
      <c r="L133" s="30"/>
      <c r="M133" s="135" t="s">
        <v>3</v>
      </c>
      <c r="N133" s="136" t="s">
        <v>42</v>
      </c>
      <c r="O133" s="137">
        <v>1.7889999999999999</v>
      </c>
      <c r="P133" s="137">
        <f>O133*H133</f>
        <v>2.6835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9" t="s">
        <v>135</v>
      </c>
      <c r="AT133" s="139" t="s">
        <v>130</v>
      </c>
      <c r="AU133" s="139" t="s">
        <v>77</v>
      </c>
      <c r="AY133" s="17" t="s">
        <v>129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135</v>
      </c>
      <c r="BK133" s="140">
        <f>ROUND(I133*H133,2)</f>
        <v>0</v>
      </c>
      <c r="BL133" s="17" t="s">
        <v>135</v>
      </c>
      <c r="BM133" s="139" t="s">
        <v>199</v>
      </c>
    </row>
    <row r="134" spans="1:65" s="2" customFormat="1">
      <c r="A134" s="29"/>
      <c r="B134" s="30"/>
      <c r="C134" s="29"/>
      <c r="D134" s="172" t="s">
        <v>875</v>
      </c>
      <c r="E134" s="29"/>
      <c r="F134" s="173" t="s">
        <v>916</v>
      </c>
      <c r="G134" s="29"/>
      <c r="H134" s="29"/>
      <c r="I134" s="29"/>
      <c r="J134" s="29"/>
      <c r="K134" s="29"/>
      <c r="L134" s="30"/>
      <c r="M134" s="143"/>
      <c r="N134" s="144"/>
      <c r="O134" s="51"/>
      <c r="P134" s="51"/>
      <c r="Q134" s="51"/>
      <c r="R134" s="51"/>
      <c r="S134" s="51"/>
      <c r="T134" s="5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875</v>
      </c>
      <c r="AU134" s="17" t="s">
        <v>77</v>
      </c>
    </row>
    <row r="135" spans="1:65" s="2" customFormat="1" ht="39">
      <c r="A135" s="29"/>
      <c r="B135" s="30"/>
      <c r="C135" s="29"/>
      <c r="D135" s="141" t="s">
        <v>136</v>
      </c>
      <c r="E135" s="29"/>
      <c r="F135" s="142" t="s">
        <v>917</v>
      </c>
      <c r="G135" s="29"/>
      <c r="H135" s="29"/>
      <c r="I135" s="29"/>
      <c r="J135" s="29"/>
      <c r="K135" s="29"/>
      <c r="L135" s="30"/>
      <c r="M135" s="143"/>
      <c r="N135" s="144"/>
      <c r="O135" s="51"/>
      <c r="P135" s="51"/>
      <c r="Q135" s="51"/>
      <c r="R135" s="51"/>
      <c r="S135" s="51"/>
      <c r="T135" s="52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7" t="s">
        <v>136</v>
      </c>
      <c r="AU135" s="17" t="s">
        <v>77</v>
      </c>
    </row>
    <row r="136" spans="1:65" s="2" customFormat="1" ht="16.5" customHeight="1">
      <c r="A136" s="29"/>
      <c r="B136" s="128"/>
      <c r="C136" s="129" t="s">
        <v>201</v>
      </c>
      <c r="D136" s="129" t="s">
        <v>130</v>
      </c>
      <c r="E136" s="130" t="s">
        <v>918</v>
      </c>
      <c r="F136" s="131" t="s">
        <v>919</v>
      </c>
      <c r="G136" s="132" t="s">
        <v>903</v>
      </c>
      <c r="H136" s="133">
        <v>3.1509999999999998</v>
      </c>
      <c r="I136" s="134">
        <v>0</v>
      </c>
      <c r="J136" s="134">
        <f>ROUND(I136*H136,2)</f>
        <v>0</v>
      </c>
      <c r="K136" s="131" t="s">
        <v>870</v>
      </c>
      <c r="L136" s="30"/>
      <c r="M136" s="135" t="s">
        <v>3</v>
      </c>
      <c r="N136" s="136" t="s">
        <v>42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9" t="s">
        <v>135</v>
      </c>
      <c r="AT136" s="139" t="s">
        <v>130</v>
      </c>
      <c r="AU136" s="139" t="s">
        <v>77</v>
      </c>
      <c r="AY136" s="17" t="s">
        <v>129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135</v>
      </c>
      <c r="BK136" s="140">
        <f>ROUND(I136*H136,2)</f>
        <v>0</v>
      </c>
      <c r="BL136" s="17" t="s">
        <v>135</v>
      </c>
      <c r="BM136" s="139" t="s">
        <v>204</v>
      </c>
    </row>
    <row r="137" spans="1:65" s="2" customFormat="1" ht="29.25">
      <c r="A137" s="29"/>
      <c r="B137" s="30"/>
      <c r="C137" s="29"/>
      <c r="D137" s="141" t="s">
        <v>136</v>
      </c>
      <c r="E137" s="29"/>
      <c r="F137" s="142" t="s">
        <v>920</v>
      </c>
      <c r="G137" s="29"/>
      <c r="H137" s="29"/>
      <c r="I137" s="29"/>
      <c r="J137" s="29"/>
      <c r="K137" s="29"/>
      <c r="L137" s="30"/>
      <c r="M137" s="143"/>
      <c r="N137" s="144"/>
      <c r="O137" s="51"/>
      <c r="P137" s="51"/>
      <c r="Q137" s="51"/>
      <c r="R137" s="51"/>
      <c r="S137" s="51"/>
      <c r="T137" s="5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136</v>
      </c>
      <c r="AU137" s="17" t="s">
        <v>77</v>
      </c>
    </row>
    <row r="138" spans="1:65" s="2" customFormat="1" ht="24.2" customHeight="1">
      <c r="A138" s="29"/>
      <c r="B138" s="128"/>
      <c r="C138" s="129" t="s">
        <v>169</v>
      </c>
      <c r="D138" s="129" t="s">
        <v>130</v>
      </c>
      <c r="E138" s="130" t="s">
        <v>921</v>
      </c>
      <c r="F138" s="131" t="s">
        <v>922</v>
      </c>
      <c r="G138" s="132" t="s">
        <v>923</v>
      </c>
      <c r="H138" s="133">
        <v>9.0190000000000001</v>
      </c>
      <c r="I138" s="134">
        <v>0</v>
      </c>
      <c r="J138" s="134">
        <f>ROUND(I138*H138,2)</f>
        <v>0</v>
      </c>
      <c r="K138" s="131" t="s">
        <v>874</v>
      </c>
      <c r="L138" s="30"/>
      <c r="M138" s="135" t="s">
        <v>3</v>
      </c>
      <c r="N138" s="136" t="s">
        <v>42</v>
      </c>
      <c r="O138" s="137">
        <v>0.66800000000000004</v>
      </c>
      <c r="P138" s="137">
        <f>O138*H138</f>
        <v>6.0246920000000008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9" t="s">
        <v>135</v>
      </c>
      <c r="AT138" s="139" t="s">
        <v>130</v>
      </c>
      <c r="AU138" s="139" t="s">
        <v>77</v>
      </c>
      <c r="AY138" s="17" t="s">
        <v>129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7" t="s">
        <v>135</v>
      </c>
      <c r="BK138" s="140">
        <f>ROUND(I138*H138,2)</f>
        <v>0</v>
      </c>
      <c r="BL138" s="17" t="s">
        <v>135</v>
      </c>
      <c r="BM138" s="139" t="s">
        <v>208</v>
      </c>
    </row>
    <row r="139" spans="1:65" s="2" customFormat="1">
      <c r="A139" s="29"/>
      <c r="B139" s="30"/>
      <c r="C139" s="29"/>
      <c r="D139" s="172" t="s">
        <v>875</v>
      </c>
      <c r="E139" s="29"/>
      <c r="F139" s="173" t="s">
        <v>924</v>
      </c>
      <c r="G139" s="29"/>
      <c r="H139" s="29"/>
      <c r="I139" s="29"/>
      <c r="J139" s="29"/>
      <c r="K139" s="29"/>
      <c r="L139" s="30"/>
      <c r="M139" s="143"/>
      <c r="N139" s="144"/>
      <c r="O139" s="51"/>
      <c r="P139" s="51"/>
      <c r="Q139" s="51"/>
      <c r="R139" s="51"/>
      <c r="S139" s="51"/>
      <c r="T139" s="52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875</v>
      </c>
      <c r="AU139" s="17" t="s">
        <v>77</v>
      </c>
    </row>
    <row r="140" spans="1:65" s="2" customFormat="1" ht="29.25">
      <c r="A140" s="29"/>
      <c r="B140" s="30"/>
      <c r="C140" s="29"/>
      <c r="D140" s="141" t="s">
        <v>136</v>
      </c>
      <c r="E140" s="29"/>
      <c r="F140" s="142" t="s">
        <v>925</v>
      </c>
      <c r="G140" s="29"/>
      <c r="H140" s="29"/>
      <c r="I140" s="29"/>
      <c r="J140" s="29"/>
      <c r="K140" s="29"/>
      <c r="L140" s="30"/>
      <c r="M140" s="143"/>
      <c r="N140" s="144"/>
      <c r="O140" s="51"/>
      <c r="P140" s="51"/>
      <c r="Q140" s="51"/>
      <c r="R140" s="51"/>
      <c r="S140" s="51"/>
      <c r="T140" s="52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7" t="s">
        <v>136</v>
      </c>
      <c r="AU140" s="17" t="s">
        <v>77</v>
      </c>
    </row>
    <row r="141" spans="1:65" s="2" customFormat="1" ht="16.5" customHeight="1">
      <c r="A141" s="29"/>
      <c r="B141" s="128"/>
      <c r="C141" s="129" t="s">
        <v>9</v>
      </c>
      <c r="D141" s="129" t="s">
        <v>130</v>
      </c>
      <c r="E141" s="130" t="s">
        <v>926</v>
      </c>
      <c r="F141" s="131" t="s">
        <v>927</v>
      </c>
      <c r="G141" s="132" t="s">
        <v>903</v>
      </c>
      <c r="H141" s="133">
        <v>1.218</v>
      </c>
      <c r="I141" s="134">
        <v>0</v>
      </c>
      <c r="J141" s="134">
        <f>ROUND(I141*H141,2)</f>
        <v>0</v>
      </c>
      <c r="K141" s="131" t="s">
        <v>870</v>
      </c>
      <c r="L141" s="30"/>
      <c r="M141" s="135" t="s">
        <v>3</v>
      </c>
      <c r="N141" s="136" t="s">
        <v>42</v>
      </c>
      <c r="O141" s="137">
        <v>0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9" t="s">
        <v>135</v>
      </c>
      <c r="AT141" s="139" t="s">
        <v>130</v>
      </c>
      <c r="AU141" s="139" t="s">
        <v>77</v>
      </c>
      <c r="AY141" s="17" t="s">
        <v>129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135</v>
      </c>
      <c r="BK141" s="140">
        <f>ROUND(I141*H141,2)</f>
        <v>0</v>
      </c>
      <c r="BL141" s="17" t="s">
        <v>135</v>
      </c>
      <c r="BM141" s="139" t="s">
        <v>211</v>
      </c>
    </row>
    <row r="142" spans="1:65" s="2" customFormat="1" ht="29.25">
      <c r="A142" s="29"/>
      <c r="B142" s="30"/>
      <c r="C142" s="29"/>
      <c r="D142" s="141" t="s">
        <v>136</v>
      </c>
      <c r="E142" s="29"/>
      <c r="F142" s="142" t="s">
        <v>928</v>
      </c>
      <c r="G142" s="29"/>
      <c r="H142" s="29"/>
      <c r="I142" s="29"/>
      <c r="J142" s="29"/>
      <c r="K142" s="29"/>
      <c r="L142" s="30"/>
      <c r="M142" s="143"/>
      <c r="N142" s="144"/>
      <c r="O142" s="51"/>
      <c r="P142" s="51"/>
      <c r="Q142" s="51"/>
      <c r="R142" s="51"/>
      <c r="S142" s="51"/>
      <c r="T142" s="52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136</v>
      </c>
      <c r="AU142" s="17" t="s">
        <v>77</v>
      </c>
    </row>
    <row r="143" spans="1:65" s="2" customFormat="1" ht="24.2" customHeight="1">
      <c r="A143" s="29"/>
      <c r="B143" s="128"/>
      <c r="C143" s="129" t="s">
        <v>175</v>
      </c>
      <c r="D143" s="129" t="s">
        <v>130</v>
      </c>
      <c r="E143" s="130" t="s">
        <v>929</v>
      </c>
      <c r="F143" s="131" t="s">
        <v>930</v>
      </c>
      <c r="G143" s="132" t="s">
        <v>923</v>
      </c>
      <c r="H143" s="133">
        <v>9.0190000000000001</v>
      </c>
      <c r="I143" s="134">
        <v>0</v>
      </c>
      <c r="J143" s="134">
        <f>ROUND(I143*H143,2)</f>
        <v>0</v>
      </c>
      <c r="K143" s="131" t="s">
        <v>874</v>
      </c>
      <c r="L143" s="30"/>
      <c r="M143" s="135" t="s">
        <v>3</v>
      </c>
      <c r="N143" s="136" t="s">
        <v>42</v>
      </c>
      <c r="O143" s="137">
        <v>7.0000000000000001E-3</v>
      </c>
      <c r="P143" s="137">
        <f>O143*H143</f>
        <v>6.3133000000000009E-2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9" t="s">
        <v>135</v>
      </c>
      <c r="AT143" s="139" t="s">
        <v>130</v>
      </c>
      <c r="AU143" s="139" t="s">
        <v>77</v>
      </c>
      <c r="AY143" s="17" t="s">
        <v>129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7" t="s">
        <v>135</v>
      </c>
      <c r="BK143" s="140">
        <f>ROUND(I143*H143,2)</f>
        <v>0</v>
      </c>
      <c r="BL143" s="17" t="s">
        <v>135</v>
      </c>
      <c r="BM143" s="139" t="s">
        <v>215</v>
      </c>
    </row>
    <row r="144" spans="1:65" s="2" customFormat="1">
      <c r="A144" s="29"/>
      <c r="B144" s="30"/>
      <c r="C144" s="29"/>
      <c r="D144" s="172" t="s">
        <v>875</v>
      </c>
      <c r="E144" s="29"/>
      <c r="F144" s="173" t="s">
        <v>931</v>
      </c>
      <c r="G144" s="29"/>
      <c r="H144" s="29"/>
      <c r="I144" s="29"/>
      <c r="J144" s="29"/>
      <c r="K144" s="29"/>
      <c r="L144" s="30"/>
      <c r="M144" s="143"/>
      <c r="N144" s="144"/>
      <c r="O144" s="51"/>
      <c r="P144" s="51"/>
      <c r="Q144" s="51"/>
      <c r="R144" s="51"/>
      <c r="S144" s="51"/>
      <c r="T144" s="52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7" t="s">
        <v>875</v>
      </c>
      <c r="AU144" s="17" t="s">
        <v>77</v>
      </c>
    </row>
    <row r="145" spans="1:65" s="2" customFormat="1" ht="29.25">
      <c r="A145" s="29"/>
      <c r="B145" s="30"/>
      <c r="C145" s="29"/>
      <c r="D145" s="141" t="s">
        <v>136</v>
      </c>
      <c r="E145" s="29"/>
      <c r="F145" s="142" t="s">
        <v>932</v>
      </c>
      <c r="G145" s="29"/>
      <c r="H145" s="29"/>
      <c r="I145" s="29"/>
      <c r="J145" s="29"/>
      <c r="K145" s="29"/>
      <c r="L145" s="30"/>
      <c r="M145" s="143"/>
      <c r="N145" s="144"/>
      <c r="O145" s="51"/>
      <c r="P145" s="51"/>
      <c r="Q145" s="51"/>
      <c r="R145" s="51"/>
      <c r="S145" s="51"/>
      <c r="T145" s="5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136</v>
      </c>
      <c r="AU145" s="17" t="s">
        <v>77</v>
      </c>
    </row>
    <row r="146" spans="1:65" s="2" customFormat="1" ht="16.5" customHeight="1">
      <c r="A146" s="29"/>
      <c r="B146" s="128"/>
      <c r="C146" s="129" t="s">
        <v>217</v>
      </c>
      <c r="D146" s="129" t="s">
        <v>130</v>
      </c>
      <c r="E146" s="130" t="s">
        <v>933</v>
      </c>
      <c r="F146" s="131" t="s">
        <v>934</v>
      </c>
      <c r="G146" s="132" t="s">
        <v>935</v>
      </c>
      <c r="H146" s="133">
        <v>0.13500000000000001</v>
      </c>
      <c r="I146" s="134">
        <v>0</v>
      </c>
      <c r="J146" s="134">
        <f>ROUND(I146*H146,2)</f>
        <v>0</v>
      </c>
      <c r="K146" s="131" t="s">
        <v>870</v>
      </c>
      <c r="L146" s="30"/>
      <c r="M146" s="135" t="s">
        <v>3</v>
      </c>
      <c r="N146" s="136" t="s">
        <v>42</v>
      </c>
      <c r="O146" s="137">
        <v>0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135</v>
      </c>
      <c r="AT146" s="139" t="s">
        <v>130</v>
      </c>
      <c r="AU146" s="139" t="s">
        <v>77</v>
      </c>
      <c r="AY146" s="17" t="s">
        <v>129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135</v>
      </c>
      <c r="BK146" s="140">
        <f>ROUND(I146*H146,2)</f>
        <v>0</v>
      </c>
      <c r="BL146" s="17" t="s">
        <v>135</v>
      </c>
      <c r="BM146" s="139" t="s">
        <v>221</v>
      </c>
    </row>
    <row r="147" spans="1:65" s="2" customFormat="1" ht="29.25">
      <c r="A147" s="29"/>
      <c r="B147" s="30"/>
      <c r="C147" s="29"/>
      <c r="D147" s="141" t="s">
        <v>136</v>
      </c>
      <c r="E147" s="29"/>
      <c r="F147" s="142" t="s">
        <v>936</v>
      </c>
      <c r="G147" s="29"/>
      <c r="H147" s="29"/>
      <c r="I147" s="29"/>
      <c r="J147" s="29"/>
      <c r="K147" s="29"/>
      <c r="L147" s="30"/>
      <c r="M147" s="143"/>
      <c r="N147" s="144"/>
      <c r="O147" s="51"/>
      <c r="P147" s="51"/>
      <c r="Q147" s="51"/>
      <c r="R147" s="51"/>
      <c r="S147" s="51"/>
      <c r="T147" s="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136</v>
      </c>
      <c r="AU147" s="17" t="s">
        <v>77</v>
      </c>
    </row>
    <row r="148" spans="1:65" s="2" customFormat="1" ht="16.5" customHeight="1">
      <c r="A148" s="29"/>
      <c r="B148" s="128"/>
      <c r="C148" s="129" t="s">
        <v>181</v>
      </c>
      <c r="D148" s="129" t="s">
        <v>130</v>
      </c>
      <c r="E148" s="130" t="s">
        <v>937</v>
      </c>
      <c r="F148" s="131" t="s">
        <v>938</v>
      </c>
      <c r="G148" s="132" t="s">
        <v>869</v>
      </c>
      <c r="H148" s="133">
        <v>0.45100000000000001</v>
      </c>
      <c r="I148" s="134">
        <v>0</v>
      </c>
      <c r="J148" s="134">
        <f>ROUND(I148*H148,2)</f>
        <v>0</v>
      </c>
      <c r="K148" s="131" t="s">
        <v>874</v>
      </c>
      <c r="L148" s="30"/>
      <c r="M148" s="135" t="s">
        <v>3</v>
      </c>
      <c r="N148" s="136" t="s">
        <v>42</v>
      </c>
      <c r="O148" s="137">
        <v>0.86099999999999999</v>
      </c>
      <c r="P148" s="137">
        <f>O148*H148</f>
        <v>0.38831100000000002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226</v>
      </c>
    </row>
    <row r="149" spans="1:65" s="2" customFormat="1">
      <c r="A149" s="29"/>
      <c r="B149" s="30"/>
      <c r="C149" s="29"/>
      <c r="D149" s="172" t="s">
        <v>875</v>
      </c>
      <c r="E149" s="29"/>
      <c r="F149" s="173" t="s">
        <v>939</v>
      </c>
      <c r="G149" s="29"/>
      <c r="H149" s="29"/>
      <c r="I149" s="29"/>
      <c r="J149" s="29"/>
      <c r="K149" s="29"/>
      <c r="L149" s="30"/>
      <c r="M149" s="143"/>
      <c r="N149" s="144"/>
      <c r="O149" s="51"/>
      <c r="P149" s="51"/>
      <c r="Q149" s="51"/>
      <c r="R149" s="51"/>
      <c r="S149" s="51"/>
      <c r="T149" s="5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875</v>
      </c>
      <c r="AU149" s="17" t="s">
        <v>77</v>
      </c>
    </row>
    <row r="150" spans="1:65" s="2" customFormat="1" ht="29.25">
      <c r="A150" s="29"/>
      <c r="B150" s="30"/>
      <c r="C150" s="29"/>
      <c r="D150" s="141" t="s">
        <v>136</v>
      </c>
      <c r="E150" s="29"/>
      <c r="F150" s="142" t="s">
        <v>940</v>
      </c>
      <c r="G150" s="29"/>
      <c r="H150" s="29"/>
      <c r="I150" s="29"/>
      <c r="J150" s="29"/>
      <c r="K150" s="29"/>
      <c r="L150" s="30"/>
      <c r="M150" s="143"/>
      <c r="N150" s="144"/>
      <c r="O150" s="51"/>
      <c r="P150" s="51"/>
      <c r="Q150" s="51"/>
      <c r="R150" s="51"/>
      <c r="S150" s="51"/>
      <c r="T150" s="52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7" t="s">
        <v>136</v>
      </c>
      <c r="AU150" s="17" t="s">
        <v>77</v>
      </c>
    </row>
    <row r="151" spans="1:65" s="11" customFormat="1" ht="25.9" customHeight="1">
      <c r="B151" s="118"/>
      <c r="D151" s="119" t="s">
        <v>68</v>
      </c>
      <c r="E151" s="120" t="s">
        <v>79</v>
      </c>
      <c r="F151" s="120" t="s">
        <v>349</v>
      </c>
      <c r="J151" s="121">
        <f>BK151</f>
        <v>0</v>
      </c>
      <c r="L151" s="118"/>
      <c r="M151" s="122"/>
      <c r="N151" s="123"/>
      <c r="O151" s="123"/>
      <c r="P151" s="124">
        <f>SUM(P152:P191)</f>
        <v>43.762464000000008</v>
      </c>
      <c r="Q151" s="123"/>
      <c r="R151" s="124">
        <f>SUM(R152:R191)</f>
        <v>39.295385437735696</v>
      </c>
      <c r="S151" s="123"/>
      <c r="T151" s="125">
        <f>SUM(T152:T191)</f>
        <v>0</v>
      </c>
      <c r="AR151" s="119" t="s">
        <v>77</v>
      </c>
      <c r="AT151" s="126" t="s">
        <v>68</v>
      </c>
      <c r="AU151" s="126" t="s">
        <v>69</v>
      </c>
      <c r="AY151" s="119" t="s">
        <v>129</v>
      </c>
      <c r="BK151" s="127">
        <f>SUM(BK152:BK191)</f>
        <v>0</v>
      </c>
    </row>
    <row r="152" spans="1:65" s="2" customFormat="1" ht="37.9" customHeight="1">
      <c r="A152" s="29"/>
      <c r="B152" s="128"/>
      <c r="C152" s="129" t="s">
        <v>230</v>
      </c>
      <c r="D152" s="129" t="s">
        <v>130</v>
      </c>
      <c r="E152" s="130" t="s">
        <v>941</v>
      </c>
      <c r="F152" s="131" t="s">
        <v>942</v>
      </c>
      <c r="G152" s="132" t="s">
        <v>943</v>
      </c>
      <c r="H152" s="133">
        <v>1.85</v>
      </c>
      <c r="I152" s="134">
        <v>0</v>
      </c>
      <c r="J152" s="134">
        <f>ROUND(I152*H152,2)</f>
        <v>0</v>
      </c>
      <c r="K152" s="131" t="s">
        <v>874</v>
      </c>
      <c r="L152" s="30"/>
      <c r="M152" s="135" t="s">
        <v>3</v>
      </c>
      <c r="N152" s="136" t="s">
        <v>42</v>
      </c>
      <c r="O152" s="137">
        <v>0.40699999999999997</v>
      </c>
      <c r="P152" s="137">
        <f>O152*H152</f>
        <v>0.75295000000000001</v>
      </c>
      <c r="Q152" s="137">
        <v>0.2377804</v>
      </c>
      <c r="R152" s="137">
        <f>Q152*H152</f>
        <v>0.43989374000000003</v>
      </c>
      <c r="S152" s="137">
        <v>0</v>
      </c>
      <c r="T152" s="13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9" t="s">
        <v>135</v>
      </c>
      <c r="AT152" s="139" t="s">
        <v>130</v>
      </c>
      <c r="AU152" s="139" t="s">
        <v>77</v>
      </c>
      <c r="AY152" s="17" t="s">
        <v>129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135</v>
      </c>
      <c r="BK152" s="140">
        <f>ROUND(I152*H152,2)</f>
        <v>0</v>
      </c>
      <c r="BL152" s="17" t="s">
        <v>135</v>
      </c>
      <c r="BM152" s="139" t="s">
        <v>233</v>
      </c>
    </row>
    <row r="153" spans="1:65" s="2" customFormat="1">
      <c r="A153" s="29"/>
      <c r="B153" s="30"/>
      <c r="C153" s="29"/>
      <c r="D153" s="172" t="s">
        <v>875</v>
      </c>
      <c r="E153" s="29"/>
      <c r="F153" s="173" t="s">
        <v>944</v>
      </c>
      <c r="G153" s="29"/>
      <c r="H153" s="29"/>
      <c r="I153" s="29"/>
      <c r="J153" s="29"/>
      <c r="K153" s="29"/>
      <c r="L153" s="30"/>
      <c r="M153" s="143"/>
      <c r="N153" s="144"/>
      <c r="O153" s="51"/>
      <c r="P153" s="51"/>
      <c r="Q153" s="51"/>
      <c r="R153" s="51"/>
      <c r="S153" s="51"/>
      <c r="T153" s="5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875</v>
      </c>
      <c r="AU153" s="17" t="s">
        <v>77</v>
      </c>
    </row>
    <row r="154" spans="1:65" s="2" customFormat="1" ht="39">
      <c r="A154" s="29"/>
      <c r="B154" s="30"/>
      <c r="C154" s="29"/>
      <c r="D154" s="141" t="s">
        <v>136</v>
      </c>
      <c r="E154" s="29"/>
      <c r="F154" s="142" t="s">
        <v>945</v>
      </c>
      <c r="G154" s="29"/>
      <c r="H154" s="29"/>
      <c r="I154" s="29"/>
      <c r="J154" s="29"/>
      <c r="K154" s="29"/>
      <c r="L154" s="30"/>
      <c r="M154" s="143"/>
      <c r="N154" s="144"/>
      <c r="O154" s="51"/>
      <c r="P154" s="51"/>
      <c r="Q154" s="51"/>
      <c r="R154" s="51"/>
      <c r="S154" s="51"/>
      <c r="T154" s="5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136</v>
      </c>
      <c r="AU154" s="17" t="s">
        <v>77</v>
      </c>
    </row>
    <row r="155" spans="1:65" s="2" customFormat="1" ht="24.2" customHeight="1">
      <c r="A155" s="29"/>
      <c r="B155" s="128"/>
      <c r="C155" s="129" t="s">
        <v>187</v>
      </c>
      <c r="D155" s="129" t="s">
        <v>130</v>
      </c>
      <c r="E155" s="130" t="s">
        <v>946</v>
      </c>
      <c r="F155" s="131" t="s">
        <v>947</v>
      </c>
      <c r="G155" s="132" t="s">
        <v>923</v>
      </c>
      <c r="H155" s="133">
        <v>4</v>
      </c>
      <c r="I155" s="134">
        <v>0</v>
      </c>
      <c r="J155" s="134">
        <f>ROUND(I155*H155,2)</f>
        <v>0</v>
      </c>
      <c r="K155" s="131" t="s">
        <v>874</v>
      </c>
      <c r="L155" s="30"/>
      <c r="M155" s="135" t="s">
        <v>3</v>
      </c>
      <c r="N155" s="136" t="s">
        <v>42</v>
      </c>
      <c r="O155" s="137">
        <v>5.8000000000000003E-2</v>
      </c>
      <c r="P155" s="137">
        <f>O155*H155</f>
        <v>0.23200000000000001</v>
      </c>
      <c r="Q155" s="137">
        <v>9.8999999999999994E-5</v>
      </c>
      <c r="R155" s="137">
        <f>Q155*H155</f>
        <v>3.9599999999999998E-4</v>
      </c>
      <c r="S155" s="137">
        <v>0</v>
      </c>
      <c r="T155" s="13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9" t="s">
        <v>135</v>
      </c>
      <c r="AT155" s="139" t="s">
        <v>130</v>
      </c>
      <c r="AU155" s="139" t="s">
        <v>77</v>
      </c>
      <c r="AY155" s="17" t="s">
        <v>129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7" t="s">
        <v>135</v>
      </c>
      <c r="BK155" s="140">
        <f>ROUND(I155*H155,2)</f>
        <v>0</v>
      </c>
      <c r="BL155" s="17" t="s">
        <v>135</v>
      </c>
      <c r="BM155" s="139" t="s">
        <v>239</v>
      </c>
    </row>
    <row r="156" spans="1:65" s="2" customFormat="1">
      <c r="A156" s="29"/>
      <c r="B156" s="30"/>
      <c r="C156" s="29"/>
      <c r="D156" s="172" t="s">
        <v>875</v>
      </c>
      <c r="E156" s="29"/>
      <c r="F156" s="173" t="s">
        <v>948</v>
      </c>
      <c r="G156" s="29"/>
      <c r="H156" s="29"/>
      <c r="I156" s="29"/>
      <c r="J156" s="29"/>
      <c r="K156" s="29"/>
      <c r="L156" s="30"/>
      <c r="M156" s="143"/>
      <c r="N156" s="144"/>
      <c r="O156" s="51"/>
      <c r="P156" s="51"/>
      <c r="Q156" s="51"/>
      <c r="R156" s="51"/>
      <c r="S156" s="51"/>
      <c r="T156" s="5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7" t="s">
        <v>875</v>
      </c>
      <c r="AU156" s="17" t="s">
        <v>77</v>
      </c>
    </row>
    <row r="157" spans="1:65" s="2" customFormat="1" ht="39">
      <c r="A157" s="29"/>
      <c r="B157" s="30"/>
      <c r="C157" s="29"/>
      <c r="D157" s="141" t="s">
        <v>136</v>
      </c>
      <c r="E157" s="29"/>
      <c r="F157" s="142" t="s">
        <v>949</v>
      </c>
      <c r="G157" s="29"/>
      <c r="H157" s="29"/>
      <c r="I157" s="29"/>
      <c r="J157" s="29"/>
      <c r="K157" s="29"/>
      <c r="L157" s="30"/>
      <c r="M157" s="143"/>
      <c r="N157" s="144"/>
      <c r="O157" s="51"/>
      <c r="P157" s="51"/>
      <c r="Q157" s="51"/>
      <c r="R157" s="51"/>
      <c r="S157" s="51"/>
      <c r="T157" s="52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7" t="s">
        <v>136</v>
      </c>
      <c r="AU157" s="17" t="s">
        <v>77</v>
      </c>
    </row>
    <row r="158" spans="1:65" s="2" customFormat="1" ht="16.5" customHeight="1">
      <c r="A158" s="29"/>
      <c r="B158" s="128"/>
      <c r="C158" s="129" t="s">
        <v>8</v>
      </c>
      <c r="D158" s="129" t="s">
        <v>130</v>
      </c>
      <c r="E158" s="130" t="s">
        <v>950</v>
      </c>
      <c r="F158" s="131" t="s">
        <v>951</v>
      </c>
      <c r="G158" s="132" t="s">
        <v>923</v>
      </c>
      <c r="H158" s="133">
        <v>8.1880000000000006</v>
      </c>
      <c r="I158" s="134">
        <v>0</v>
      </c>
      <c r="J158" s="134">
        <f>ROUND(I158*H158,2)</f>
        <v>0</v>
      </c>
      <c r="K158" s="131" t="s">
        <v>3</v>
      </c>
      <c r="L158" s="30"/>
      <c r="M158" s="135" t="s">
        <v>3</v>
      </c>
      <c r="N158" s="136" t="s">
        <v>42</v>
      </c>
      <c r="O158" s="137">
        <v>0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9" t="s">
        <v>135</v>
      </c>
      <c r="AT158" s="139" t="s">
        <v>130</v>
      </c>
      <c r="AU158" s="139" t="s">
        <v>77</v>
      </c>
      <c r="AY158" s="17" t="s">
        <v>129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135</v>
      </c>
      <c r="BK158" s="140">
        <f>ROUND(I158*H158,2)</f>
        <v>0</v>
      </c>
      <c r="BL158" s="17" t="s">
        <v>135</v>
      </c>
      <c r="BM158" s="139" t="s">
        <v>244</v>
      </c>
    </row>
    <row r="159" spans="1:65" s="2" customFormat="1" ht="29.25">
      <c r="A159" s="29"/>
      <c r="B159" s="30"/>
      <c r="C159" s="29"/>
      <c r="D159" s="141" t="s">
        <v>136</v>
      </c>
      <c r="E159" s="29"/>
      <c r="F159" s="142" t="s">
        <v>952</v>
      </c>
      <c r="G159" s="29"/>
      <c r="H159" s="29"/>
      <c r="I159" s="29"/>
      <c r="J159" s="29"/>
      <c r="K159" s="29"/>
      <c r="L159" s="30"/>
      <c r="M159" s="143"/>
      <c r="N159" s="144"/>
      <c r="O159" s="51"/>
      <c r="P159" s="51"/>
      <c r="Q159" s="51"/>
      <c r="R159" s="51"/>
      <c r="S159" s="51"/>
      <c r="T159" s="5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136</v>
      </c>
      <c r="AU159" s="17" t="s">
        <v>77</v>
      </c>
    </row>
    <row r="160" spans="1:65" s="2" customFormat="1" ht="24.2" customHeight="1">
      <c r="A160" s="29"/>
      <c r="B160" s="128"/>
      <c r="C160" s="129" t="s">
        <v>193</v>
      </c>
      <c r="D160" s="129" t="s">
        <v>130</v>
      </c>
      <c r="E160" s="130" t="s">
        <v>953</v>
      </c>
      <c r="F160" s="131" t="s">
        <v>954</v>
      </c>
      <c r="G160" s="132" t="s">
        <v>923</v>
      </c>
      <c r="H160" s="133">
        <v>3.12</v>
      </c>
      <c r="I160" s="134">
        <v>0</v>
      </c>
      <c r="J160" s="134">
        <f>ROUND(I160*H160,2)</f>
        <v>0</v>
      </c>
      <c r="K160" s="131" t="s">
        <v>874</v>
      </c>
      <c r="L160" s="30"/>
      <c r="M160" s="135" t="s">
        <v>3</v>
      </c>
      <c r="N160" s="136" t="s">
        <v>42</v>
      </c>
      <c r="O160" s="137">
        <v>0.115</v>
      </c>
      <c r="P160" s="137">
        <f>O160*H160</f>
        <v>0.35880000000000001</v>
      </c>
      <c r="Q160" s="137">
        <v>9.8999999999999994E-5</v>
      </c>
      <c r="R160" s="137">
        <f>Q160*H160</f>
        <v>3.0887999999999998E-4</v>
      </c>
      <c r="S160" s="137">
        <v>0</v>
      </c>
      <c r="T160" s="13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9" t="s">
        <v>135</v>
      </c>
      <c r="AT160" s="139" t="s">
        <v>130</v>
      </c>
      <c r="AU160" s="139" t="s">
        <v>77</v>
      </c>
      <c r="AY160" s="17" t="s">
        <v>129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7" t="s">
        <v>135</v>
      </c>
      <c r="BK160" s="140">
        <f>ROUND(I160*H160,2)</f>
        <v>0</v>
      </c>
      <c r="BL160" s="17" t="s">
        <v>135</v>
      </c>
      <c r="BM160" s="139" t="s">
        <v>250</v>
      </c>
    </row>
    <row r="161" spans="1:65" s="2" customFormat="1">
      <c r="A161" s="29"/>
      <c r="B161" s="30"/>
      <c r="C161" s="29"/>
      <c r="D161" s="172" t="s">
        <v>875</v>
      </c>
      <c r="E161" s="29"/>
      <c r="F161" s="173" t="s">
        <v>955</v>
      </c>
      <c r="G161" s="29"/>
      <c r="H161" s="29"/>
      <c r="I161" s="29"/>
      <c r="J161" s="29"/>
      <c r="K161" s="29"/>
      <c r="L161" s="30"/>
      <c r="M161" s="143"/>
      <c r="N161" s="144"/>
      <c r="O161" s="51"/>
      <c r="P161" s="51"/>
      <c r="Q161" s="51"/>
      <c r="R161" s="51"/>
      <c r="S161" s="51"/>
      <c r="T161" s="5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7" t="s">
        <v>875</v>
      </c>
      <c r="AU161" s="17" t="s">
        <v>77</v>
      </c>
    </row>
    <row r="162" spans="1:65" s="2" customFormat="1" ht="29.25">
      <c r="A162" s="29"/>
      <c r="B162" s="30"/>
      <c r="C162" s="29"/>
      <c r="D162" s="141" t="s">
        <v>136</v>
      </c>
      <c r="E162" s="29"/>
      <c r="F162" s="142" t="s">
        <v>956</v>
      </c>
      <c r="G162" s="29"/>
      <c r="H162" s="29"/>
      <c r="I162" s="29"/>
      <c r="J162" s="29"/>
      <c r="K162" s="29"/>
      <c r="L162" s="30"/>
      <c r="M162" s="143"/>
      <c r="N162" s="144"/>
      <c r="O162" s="51"/>
      <c r="P162" s="51"/>
      <c r="Q162" s="51"/>
      <c r="R162" s="51"/>
      <c r="S162" s="51"/>
      <c r="T162" s="52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7" t="s">
        <v>136</v>
      </c>
      <c r="AU162" s="17" t="s">
        <v>77</v>
      </c>
    </row>
    <row r="163" spans="1:65" s="2" customFormat="1" ht="21.75" customHeight="1">
      <c r="A163" s="29"/>
      <c r="B163" s="128"/>
      <c r="C163" s="129" t="s">
        <v>253</v>
      </c>
      <c r="D163" s="129" t="s">
        <v>130</v>
      </c>
      <c r="E163" s="130" t="s">
        <v>957</v>
      </c>
      <c r="F163" s="131" t="s">
        <v>958</v>
      </c>
      <c r="G163" s="132" t="s">
        <v>869</v>
      </c>
      <c r="H163" s="133">
        <v>3.9</v>
      </c>
      <c r="I163" s="134">
        <v>0</v>
      </c>
      <c r="J163" s="134">
        <f>ROUND(I163*H163,2)</f>
        <v>0</v>
      </c>
      <c r="K163" s="131" t="s">
        <v>874</v>
      </c>
      <c r="L163" s="30"/>
      <c r="M163" s="135" t="s">
        <v>3</v>
      </c>
      <c r="N163" s="136" t="s">
        <v>42</v>
      </c>
      <c r="O163" s="137">
        <v>1.0249999999999999</v>
      </c>
      <c r="P163" s="137">
        <f>O163*H163</f>
        <v>3.9974999999999996</v>
      </c>
      <c r="Q163" s="137">
        <v>2.16</v>
      </c>
      <c r="R163" s="137">
        <f>Q163*H163</f>
        <v>8.4239999999999995</v>
      </c>
      <c r="S163" s="137">
        <v>0</v>
      </c>
      <c r="T163" s="13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9" t="s">
        <v>135</v>
      </c>
      <c r="AT163" s="139" t="s">
        <v>130</v>
      </c>
      <c r="AU163" s="139" t="s">
        <v>77</v>
      </c>
      <c r="AY163" s="17" t="s">
        <v>129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7" t="s">
        <v>135</v>
      </c>
      <c r="BK163" s="140">
        <f>ROUND(I163*H163,2)</f>
        <v>0</v>
      </c>
      <c r="BL163" s="17" t="s">
        <v>135</v>
      </c>
      <c r="BM163" s="139" t="s">
        <v>256</v>
      </c>
    </row>
    <row r="164" spans="1:65" s="2" customFormat="1">
      <c r="A164" s="29"/>
      <c r="B164" s="30"/>
      <c r="C164" s="29"/>
      <c r="D164" s="172" t="s">
        <v>875</v>
      </c>
      <c r="E164" s="29"/>
      <c r="F164" s="173" t="s">
        <v>959</v>
      </c>
      <c r="G164" s="29"/>
      <c r="H164" s="29"/>
      <c r="I164" s="29"/>
      <c r="J164" s="29"/>
      <c r="K164" s="29"/>
      <c r="L164" s="30"/>
      <c r="M164" s="143"/>
      <c r="N164" s="144"/>
      <c r="O164" s="51"/>
      <c r="P164" s="51"/>
      <c r="Q164" s="51"/>
      <c r="R164" s="51"/>
      <c r="S164" s="51"/>
      <c r="T164" s="52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7" t="s">
        <v>875</v>
      </c>
      <c r="AU164" s="17" t="s">
        <v>77</v>
      </c>
    </row>
    <row r="165" spans="1:65" s="2" customFormat="1" ht="29.25">
      <c r="A165" s="29"/>
      <c r="B165" s="30"/>
      <c r="C165" s="29"/>
      <c r="D165" s="141" t="s">
        <v>136</v>
      </c>
      <c r="E165" s="29"/>
      <c r="F165" s="142" t="s">
        <v>960</v>
      </c>
      <c r="G165" s="29"/>
      <c r="H165" s="29"/>
      <c r="I165" s="29"/>
      <c r="J165" s="29"/>
      <c r="K165" s="29"/>
      <c r="L165" s="30"/>
      <c r="M165" s="143"/>
      <c r="N165" s="144"/>
      <c r="O165" s="51"/>
      <c r="P165" s="51"/>
      <c r="Q165" s="51"/>
      <c r="R165" s="51"/>
      <c r="S165" s="51"/>
      <c r="T165" s="5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7" t="s">
        <v>136</v>
      </c>
      <c r="AU165" s="17" t="s">
        <v>77</v>
      </c>
    </row>
    <row r="166" spans="1:65" s="2" customFormat="1" ht="16.5" customHeight="1">
      <c r="A166" s="29"/>
      <c r="B166" s="128"/>
      <c r="C166" s="129" t="s">
        <v>199</v>
      </c>
      <c r="D166" s="129" t="s">
        <v>130</v>
      </c>
      <c r="E166" s="130" t="s">
        <v>961</v>
      </c>
      <c r="F166" s="131" t="s">
        <v>962</v>
      </c>
      <c r="G166" s="132" t="s">
        <v>869</v>
      </c>
      <c r="H166" s="133">
        <v>5.6</v>
      </c>
      <c r="I166" s="134">
        <v>0</v>
      </c>
      <c r="J166" s="134">
        <f>ROUND(I166*H166,2)</f>
        <v>0</v>
      </c>
      <c r="K166" s="131" t="s">
        <v>874</v>
      </c>
      <c r="L166" s="30"/>
      <c r="M166" s="135" t="s">
        <v>3</v>
      </c>
      <c r="N166" s="136" t="s">
        <v>42</v>
      </c>
      <c r="O166" s="137">
        <v>0.58399999999999996</v>
      </c>
      <c r="P166" s="137">
        <f>O166*H166</f>
        <v>3.2703999999999995</v>
      </c>
      <c r="Q166" s="137">
        <v>2.5018722040000001</v>
      </c>
      <c r="R166" s="137">
        <f>Q166*H166</f>
        <v>14.0104843424</v>
      </c>
      <c r="S166" s="137">
        <v>0</v>
      </c>
      <c r="T166" s="13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9" t="s">
        <v>135</v>
      </c>
      <c r="AT166" s="139" t="s">
        <v>130</v>
      </c>
      <c r="AU166" s="139" t="s">
        <v>77</v>
      </c>
      <c r="AY166" s="17" t="s">
        <v>129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7" t="s">
        <v>135</v>
      </c>
      <c r="BK166" s="140">
        <f>ROUND(I166*H166,2)</f>
        <v>0</v>
      </c>
      <c r="BL166" s="17" t="s">
        <v>135</v>
      </c>
      <c r="BM166" s="139" t="s">
        <v>260</v>
      </c>
    </row>
    <row r="167" spans="1:65" s="2" customFormat="1">
      <c r="A167" s="29"/>
      <c r="B167" s="30"/>
      <c r="C167" s="29"/>
      <c r="D167" s="172" t="s">
        <v>875</v>
      </c>
      <c r="E167" s="29"/>
      <c r="F167" s="173" t="s">
        <v>963</v>
      </c>
      <c r="G167" s="29"/>
      <c r="H167" s="29"/>
      <c r="I167" s="29"/>
      <c r="J167" s="29"/>
      <c r="K167" s="29"/>
      <c r="L167" s="30"/>
      <c r="M167" s="143"/>
      <c r="N167" s="144"/>
      <c r="O167" s="51"/>
      <c r="P167" s="51"/>
      <c r="Q167" s="51"/>
      <c r="R167" s="51"/>
      <c r="S167" s="51"/>
      <c r="T167" s="5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7" t="s">
        <v>875</v>
      </c>
      <c r="AU167" s="17" t="s">
        <v>77</v>
      </c>
    </row>
    <row r="168" spans="1:65" s="2" customFormat="1" ht="29.25">
      <c r="A168" s="29"/>
      <c r="B168" s="30"/>
      <c r="C168" s="29"/>
      <c r="D168" s="141" t="s">
        <v>136</v>
      </c>
      <c r="E168" s="29"/>
      <c r="F168" s="142" t="s">
        <v>964</v>
      </c>
      <c r="G168" s="29"/>
      <c r="H168" s="29"/>
      <c r="I168" s="29"/>
      <c r="J168" s="29"/>
      <c r="K168" s="29"/>
      <c r="L168" s="30"/>
      <c r="M168" s="143"/>
      <c r="N168" s="144"/>
      <c r="O168" s="51"/>
      <c r="P168" s="51"/>
      <c r="Q168" s="51"/>
      <c r="R168" s="51"/>
      <c r="S168" s="51"/>
      <c r="T168" s="52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7" t="s">
        <v>136</v>
      </c>
      <c r="AU168" s="17" t="s">
        <v>77</v>
      </c>
    </row>
    <row r="169" spans="1:65" s="2" customFormat="1" ht="16.5" customHeight="1">
      <c r="A169" s="29"/>
      <c r="B169" s="128"/>
      <c r="C169" s="129" t="s">
        <v>262</v>
      </c>
      <c r="D169" s="129" t="s">
        <v>130</v>
      </c>
      <c r="E169" s="130" t="s">
        <v>965</v>
      </c>
      <c r="F169" s="131" t="s">
        <v>966</v>
      </c>
      <c r="G169" s="132" t="s">
        <v>923</v>
      </c>
      <c r="H169" s="133">
        <v>12.08</v>
      </c>
      <c r="I169" s="134">
        <v>0</v>
      </c>
      <c r="J169" s="134">
        <f>ROUND(I169*H169,2)</f>
        <v>0</v>
      </c>
      <c r="K169" s="131" t="s">
        <v>874</v>
      </c>
      <c r="L169" s="30"/>
      <c r="M169" s="135" t="s">
        <v>3</v>
      </c>
      <c r="N169" s="136" t="s">
        <v>42</v>
      </c>
      <c r="O169" s="137">
        <v>0.3</v>
      </c>
      <c r="P169" s="137">
        <f>O169*H169</f>
        <v>3.6239999999999997</v>
      </c>
      <c r="Q169" s="137">
        <v>2.4719E-3</v>
      </c>
      <c r="R169" s="137">
        <f>Q169*H169</f>
        <v>2.9860551999999999E-2</v>
      </c>
      <c r="S169" s="137">
        <v>0</v>
      </c>
      <c r="T169" s="13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39" t="s">
        <v>135</v>
      </c>
      <c r="AT169" s="139" t="s">
        <v>130</v>
      </c>
      <c r="AU169" s="139" t="s">
        <v>77</v>
      </c>
      <c r="AY169" s="17" t="s">
        <v>129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7" t="s">
        <v>135</v>
      </c>
      <c r="BK169" s="140">
        <f>ROUND(I169*H169,2)</f>
        <v>0</v>
      </c>
      <c r="BL169" s="17" t="s">
        <v>135</v>
      </c>
      <c r="BM169" s="139" t="s">
        <v>265</v>
      </c>
    </row>
    <row r="170" spans="1:65" s="2" customFormat="1">
      <c r="A170" s="29"/>
      <c r="B170" s="30"/>
      <c r="C170" s="29"/>
      <c r="D170" s="172" t="s">
        <v>875</v>
      </c>
      <c r="E170" s="29"/>
      <c r="F170" s="173" t="s">
        <v>967</v>
      </c>
      <c r="G170" s="29"/>
      <c r="H170" s="29"/>
      <c r="I170" s="29"/>
      <c r="J170" s="29"/>
      <c r="K170" s="29"/>
      <c r="L170" s="30"/>
      <c r="M170" s="143"/>
      <c r="N170" s="144"/>
      <c r="O170" s="51"/>
      <c r="P170" s="51"/>
      <c r="Q170" s="51"/>
      <c r="R170" s="51"/>
      <c r="S170" s="51"/>
      <c r="T170" s="52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7" t="s">
        <v>875</v>
      </c>
      <c r="AU170" s="17" t="s">
        <v>77</v>
      </c>
    </row>
    <row r="171" spans="1:65" s="2" customFormat="1" ht="29.25">
      <c r="A171" s="29"/>
      <c r="B171" s="30"/>
      <c r="C171" s="29"/>
      <c r="D171" s="141" t="s">
        <v>136</v>
      </c>
      <c r="E171" s="29"/>
      <c r="F171" s="142" t="s">
        <v>968</v>
      </c>
      <c r="G171" s="29"/>
      <c r="H171" s="29"/>
      <c r="I171" s="29"/>
      <c r="J171" s="29"/>
      <c r="K171" s="29"/>
      <c r="L171" s="30"/>
      <c r="M171" s="143"/>
      <c r="N171" s="144"/>
      <c r="O171" s="51"/>
      <c r="P171" s="51"/>
      <c r="Q171" s="51"/>
      <c r="R171" s="51"/>
      <c r="S171" s="51"/>
      <c r="T171" s="5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7" t="s">
        <v>136</v>
      </c>
      <c r="AU171" s="17" t="s">
        <v>77</v>
      </c>
    </row>
    <row r="172" spans="1:65" s="2" customFormat="1" ht="16.5" customHeight="1">
      <c r="A172" s="29"/>
      <c r="B172" s="128"/>
      <c r="C172" s="129" t="s">
        <v>204</v>
      </c>
      <c r="D172" s="129" t="s">
        <v>130</v>
      </c>
      <c r="E172" s="130" t="s">
        <v>969</v>
      </c>
      <c r="F172" s="131" t="s">
        <v>970</v>
      </c>
      <c r="G172" s="132" t="s">
        <v>923</v>
      </c>
      <c r="H172" s="133">
        <v>12.08</v>
      </c>
      <c r="I172" s="134">
        <v>0</v>
      </c>
      <c r="J172" s="134">
        <f>ROUND(I172*H172,2)</f>
        <v>0</v>
      </c>
      <c r="K172" s="131" t="s">
        <v>874</v>
      </c>
      <c r="L172" s="30"/>
      <c r="M172" s="135" t="s">
        <v>3</v>
      </c>
      <c r="N172" s="136" t="s">
        <v>42</v>
      </c>
      <c r="O172" s="137">
        <v>0.152</v>
      </c>
      <c r="P172" s="137">
        <f>O172*H172</f>
        <v>1.83616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9" t="s">
        <v>135</v>
      </c>
      <c r="AT172" s="139" t="s">
        <v>130</v>
      </c>
      <c r="AU172" s="139" t="s">
        <v>77</v>
      </c>
      <c r="AY172" s="17" t="s">
        <v>129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135</v>
      </c>
      <c r="BK172" s="140">
        <f>ROUND(I172*H172,2)</f>
        <v>0</v>
      </c>
      <c r="BL172" s="17" t="s">
        <v>135</v>
      </c>
      <c r="BM172" s="139" t="s">
        <v>274</v>
      </c>
    </row>
    <row r="173" spans="1:65" s="2" customFormat="1">
      <c r="A173" s="29"/>
      <c r="B173" s="30"/>
      <c r="C173" s="29"/>
      <c r="D173" s="172" t="s">
        <v>875</v>
      </c>
      <c r="E173" s="29"/>
      <c r="F173" s="173" t="s">
        <v>971</v>
      </c>
      <c r="G173" s="29"/>
      <c r="H173" s="29"/>
      <c r="I173" s="29"/>
      <c r="J173" s="29"/>
      <c r="K173" s="29"/>
      <c r="L173" s="30"/>
      <c r="M173" s="143"/>
      <c r="N173" s="144"/>
      <c r="O173" s="51"/>
      <c r="P173" s="51"/>
      <c r="Q173" s="51"/>
      <c r="R173" s="51"/>
      <c r="S173" s="51"/>
      <c r="T173" s="5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875</v>
      </c>
      <c r="AU173" s="17" t="s">
        <v>77</v>
      </c>
    </row>
    <row r="174" spans="1:65" s="2" customFormat="1" ht="29.25">
      <c r="A174" s="29"/>
      <c r="B174" s="30"/>
      <c r="C174" s="29"/>
      <c r="D174" s="141" t="s">
        <v>136</v>
      </c>
      <c r="E174" s="29"/>
      <c r="F174" s="142" t="s">
        <v>972</v>
      </c>
      <c r="G174" s="29"/>
      <c r="H174" s="29"/>
      <c r="I174" s="29"/>
      <c r="J174" s="29"/>
      <c r="K174" s="29"/>
      <c r="L174" s="30"/>
      <c r="M174" s="143"/>
      <c r="N174" s="144"/>
      <c r="O174" s="51"/>
      <c r="P174" s="51"/>
      <c r="Q174" s="51"/>
      <c r="R174" s="51"/>
      <c r="S174" s="51"/>
      <c r="T174" s="52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7" t="s">
        <v>136</v>
      </c>
      <c r="AU174" s="17" t="s">
        <v>77</v>
      </c>
    </row>
    <row r="175" spans="1:65" s="12" customFormat="1">
      <c r="B175" s="145"/>
      <c r="D175" s="141" t="s">
        <v>138</v>
      </c>
      <c r="E175" s="146" t="s">
        <v>3</v>
      </c>
      <c r="F175" s="147" t="s">
        <v>973</v>
      </c>
      <c r="H175" s="148">
        <v>12.08</v>
      </c>
      <c r="L175" s="145"/>
      <c r="M175" s="149"/>
      <c r="N175" s="150"/>
      <c r="O175" s="150"/>
      <c r="P175" s="150"/>
      <c r="Q175" s="150"/>
      <c r="R175" s="150"/>
      <c r="S175" s="150"/>
      <c r="T175" s="151"/>
      <c r="AT175" s="146" t="s">
        <v>138</v>
      </c>
      <c r="AU175" s="146" t="s">
        <v>77</v>
      </c>
      <c r="AV175" s="12" t="s">
        <v>79</v>
      </c>
      <c r="AW175" s="12" t="s">
        <v>31</v>
      </c>
      <c r="AX175" s="12" t="s">
        <v>69</v>
      </c>
      <c r="AY175" s="146" t="s">
        <v>129</v>
      </c>
    </row>
    <row r="176" spans="1:65" s="13" customFormat="1">
      <c r="B176" s="152"/>
      <c r="D176" s="141" t="s">
        <v>138</v>
      </c>
      <c r="E176" s="153" t="s">
        <v>3</v>
      </c>
      <c r="F176" s="154" t="s">
        <v>140</v>
      </c>
      <c r="H176" s="155">
        <v>12.08</v>
      </c>
      <c r="L176" s="152"/>
      <c r="M176" s="156"/>
      <c r="N176" s="157"/>
      <c r="O176" s="157"/>
      <c r="P176" s="157"/>
      <c r="Q176" s="157"/>
      <c r="R176" s="157"/>
      <c r="S176" s="157"/>
      <c r="T176" s="158"/>
      <c r="AT176" s="153" t="s">
        <v>138</v>
      </c>
      <c r="AU176" s="153" t="s">
        <v>77</v>
      </c>
      <c r="AV176" s="13" t="s">
        <v>135</v>
      </c>
      <c r="AW176" s="13" t="s">
        <v>31</v>
      </c>
      <c r="AX176" s="13" t="s">
        <v>77</v>
      </c>
      <c r="AY176" s="153" t="s">
        <v>129</v>
      </c>
    </row>
    <row r="177" spans="1:65" s="2" customFormat="1" ht="16.5" customHeight="1">
      <c r="A177" s="29"/>
      <c r="B177" s="128"/>
      <c r="C177" s="129" t="s">
        <v>277</v>
      </c>
      <c r="D177" s="129" t="s">
        <v>130</v>
      </c>
      <c r="E177" s="130" t="s">
        <v>974</v>
      </c>
      <c r="F177" s="131" t="s">
        <v>975</v>
      </c>
      <c r="G177" s="132" t="s">
        <v>903</v>
      </c>
      <c r="H177" s="133">
        <v>1.641</v>
      </c>
      <c r="I177" s="134">
        <v>0</v>
      </c>
      <c r="J177" s="134">
        <f>ROUND(I177*H177,2)</f>
        <v>0</v>
      </c>
      <c r="K177" s="131" t="s">
        <v>874</v>
      </c>
      <c r="L177" s="30"/>
      <c r="M177" s="135" t="s">
        <v>3</v>
      </c>
      <c r="N177" s="136" t="s">
        <v>42</v>
      </c>
      <c r="O177" s="137">
        <v>15.231</v>
      </c>
      <c r="P177" s="137">
        <f>O177*H177</f>
        <v>24.994071000000002</v>
      </c>
      <c r="Q177" s="137">
        <v>1.0627727796999999</v>
      </c>
      <c r="R177" s="137">
        <f>Q177*H177</f>
        <v>1.7440101314876999</v>
      </c>
      <c r="S177" s="137">
        <v>0</v>
      </c>
      <c r="T177" s="13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9" t="s">
        <v>135</v>
      </c>
      <c r="AT177" s="139" t="s">
        <v>130</v>
      </c>
      <c r="AU177" s="139" t="s">
        <v>77</v>
      </c>
      <c r="AY177" s="17" t="s">
        <v>129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135</v>
      </c>
      <c r="BK177" s="140">
        <f>ROUND(I177*H177,2)</f>
        <v>0</v>
      </c>
      <c r="BL177" s="17" t="s">
        <v>135</v>
      </c>
      <c r="BM177" s="139" t="s">
        <v>280</v>
      </c>
    </row>
    <row r="178" spans="1:65" s="2" customFormat="1">
      <c r="A178" s="29"/>
      <c r="B178" s="30"/>
      <c r="C178" s="29"/>
      <c r="D178" s="172" t="s">
        <v>875</v>
      </c>
      <c r="E178" s="29"/>
      <c r="F178" s="173" t="s">
        <v>976</v>
      </c>
      <c r="G178" s="29"/>
      <c r="H178" s="29"/>
      <c r="I178" s="29"/>
      <c r="J178" s="29"/>
      <c r="K178" s="29"/>
      <c r="L178" s="30"/>
      <c r="M178" s="143"/>
      <c r="N178" s="144"/>
      <c r="O178" s="51"/>
      <c r="P178" s="51"/>
      <c r="Q178" s="51"/>
      <c r="R178" s="51"/>
      <c r="S178" s="51"/>
      <c r="T178" s="52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7" t="s">
        <v>875</v>
      </c>
      <c r="AU178" s="17" t="s">
        <v>77</v>
      </c>
    </row>
    <row r="179" spans="1:65" s="2" customFormat="1" ht="29.25">
      <c r="A179" s="29"/>
      <c r="B179" s="30"/>
      <c r="C179" s="29"/>
      <c r="D179" s="141" t="s">
        <v>136</v>
      </c>
      <c r="E179" s="29"/>
      <c r="F179" s="142" t="s">
        <v>977</v>
      </c>
      <c r="G179" s="29"/>
      <c r="H179" s="29"/>
      <c r="I179" s="29"/>
      <c r="J179" s="29"/>
      <c r="K179" s="29"/>
      <c r="L179" s="30"/>
      <c r="M179" s="143"/>
      <c r="N179" s="144"/>
      <c r="O179" s="51"/>
      <c r="P179" s="51"/>
      <c r="Q179" s="51"/>
      <c r="R179" s="51"/>
      <c r="S179" s="51"/>
      <c r="T179" s="52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7" t="s">
        <v>136</v>
      </c>
      <c r="AU179" s="17" t="s">
        <v>77</v>
      </c>
    </row>
    <row r="180" spans="1:65" s="2" customFormat="1" ht="16.5" customHeight="1">
      <c r="A180" s="29"/>
      <c r="B180" s="128"/>
      <c r="C180" s="129" t="s">
        <v>208</v>
      </c>
      <c r="D180" s="129" t="s">
        <v>130</v>
      </c>
      <c r="E180" s="130" t="s">
        <v>978</v>
      </c>
      <c r="F180" s="131" t="s">
        <v>979</v>
      </c>
      <c r="G180" s="132" t="s">
        <v>869</v>
      </c>
      <c r="H180" s="133">
        <v>5.1120000000000001</v>
      </c>
      <c r="I180" s="134">
        <v>0</v>
      </c>
      <c r="J180" s="134">
        <f>ROUND(I180*H180,2)</f>
        <v>0</v>
      </c>
      <c r="K180" s="131" t="s">
        <v>874</v>
      </c>
      <c r="L180" s="30"/>
      <c r="M180" s="135" t="s">
        <v>3</v>
      </c>
      <c r="N180" s="136" t="s">
        <v>42</v>
      </c>
      <c r="O180" s="137">
        <v>0.58399999999999996</v>
      </c>
      <c r="P180" s="137">
        <f>O180*H180</f>
        <v>2.9854080000000001</v>
      </c>
      <c r="Q180" s="137">
        <v>2.5018722040000001</v>
      </c>
      <c r="R180" s="137">
        <f>Q180*H180</f>
        <v>12.789570706848</v>
      </c>
      <c r="S180" s="137">
        <v>0</v>
      </c>
      <c r="T180" s="13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9" t="s">
        <v>135</v>
      </c>
      <c r="AT180" s="139" t="s">
        <v>130</v>
      </c>
      <c r="AU180" s="139" t="s">
        <v>77</v>
      </c>
      <c r="AY180" s="17" t="s">
        <v>129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135</v>
      </c>
      <c r="BK180" s="140">
        <f>ROUND(I180*H180,2)</f>
        <v>0</v>
      </c>
      <c r="BL180" s="17" t="s">
        <v>135</v>
      </c>
      <c r="BM180" s="139" t="s">
        <v>284</v>
      </c>
    </row>
    <row r="181" spans="1:65" s="2" customFormat="1">
      <c r="A181" s="29"/>
      <c r="B181" s="30"/>
      <c r="C181" s="29"/>
      <c r="D181" s="172" t="s">
        <v>875</v>
      </c>
      <c r="E181" s="29"/>
      <c r="F181" s="173" t="s">
        <v>980</v>
      </c>
      <c r="G181" s="29"/>
      <c r="H181" s="29"/>
      <c r="I181" s="29"/>
      <c r="J181" s="29"/>
      <c r="K181" s="29"/>
      <c r="L181" s="30"/>
      <c r="M181" s="143"/>
      <c r="N181" s="144"/>
      <c r="O181" s="51"/>
      <c r="P181" s="51"/>
      <c r="Q181" s="51"/>
      <c r="R181" s="51"/>
      <c r="S181" s="51"/>
      <c r="T181" s="52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7" t="s">
        <v>875</v>
      </c>
      <c r="AU181" s="17" t="s">
        <v>77</v>
      </c>
    </row>
    <row r="182" spans="1:65" s="2" customFormat="1" ht="29.25">
      <c r="A182" s="29"/>
      <c r="B182" s="30"/>
      <c r="C182" s="29"/>
      <c r="D182" s="141" t="s">
        <v>136</v>
      </c>
      <c r="E182" s="29"/>
      <c r="F182" s="142" t="s">
        <v>981</v>
      </c>
      <c r="G182" s="29"/>
      <c r="H182" s="29"/>
      <c r="I182" s="29"/>
      <c r="J182" s="29"/>
      <c r="K182" s="29"/>
      <c r="L182" s="30"/>
      <c r="M182" s="143"/>
      <c r="N182" s="144"/>
      <c r="O182" s="51"/>
      <c r="P182" s="51"/>
      <c r="Q182" s="51"/>
      <c r="R182" s="51"/>
      <c r="S182" s="51"/>
      <c r="T182" s="52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7" t="s">
        <v>136</v>
      </c>
      <c r="AU182" s="17" t="s">
        <v>77</v>
      </c>
    </row>
    <row r="183" spans="1:65" s="2" customFormat="1" ht="16.5" customHeight="1">
      <c r="A183" s="29"/>
      <c r="B183" s="128"/>
      <c r="C183" s="129" t="s">
        <v>286</v>
      </c>
      <c r="D183" s="129" t="s">
        <v>130</v>
      </c>
      <c r="E183" s="130" t="s">
        <v>982</v>
      </c>
      <c r="F183" s="131" t="s">
        <v>983</v>
      </c>
      <c r="G183" s="132" t="s">
        <v>923</v>
      </c>
      <c r="H183" s="133">
        <v>4.6500000000000004</v>
      </c>
      <c r="I183" s="134">
        <v>0</v>
      </c>
      <c r="J183" s="134">
        <f>ROUND(I183*H183,2)</f>
        <v>0</v>
      </c>
      <c r="K183" s="131" t="s">
        <v>874</v>
      </c>
      <c r="L183" s="30"/>
      <c r="M183" s="135" t="s">
        <v>3</v>
      </c>
      <c r="N183" s="136" t="s">
        <v>42</v>
      </c>
      <c r="O183" s="137">
        <v>0.247</v>
      </c>
      <c r="P183" s="137">
        <f>O183*H183</f>
        <v>1.1485500000000002</v>
      </c>
      <c r="Q183" s="137">
        <v>2.6919000000000001E-3</v>
      </c>
      <c r="R183" s="137">
        <f>Q183*H183</f>
        <v>1.2517335000000001E-2</v>
      </c>
      <c r="S183" s="137">
        <v>0</v>
      </c>
      <c r="T183" s="13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39" t="s">
        <v>135</v>
      </c>
      <c r="AT183" s="139" t="s">
        <v>130</v>
      </c>
      <c r="AU183" s="139" t="s">
        <v>77</v>
      </c>
      <c r="AY183" s="17" t="s">
        <v>129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7" t="s">
        <v>135</v>
      </c>
      <c r="BK183" s="140">
        <f>ROUND(I183*H183,2)</f>
        <v>0</v>
      </c>
      <c r="BL183" s="17" t="s">
        <v>135</v>
      </c>
      <c r="BM183" s="139" t="s">
        <v>289</v>
      </c>
    </row>
    <row r="184" spans="1:65" s="2" customFormat="1">
      <c r="A184" s="29"/>
      <c r="B184" s="30"/>
      <c r="C184" s="29"/>
      <c r="D184" s="172" t="s">
        <v>875</v>
      </c>
      <c r="E184" s="29"/>
      <c r="F184" s="173" t="s">
        <v>984</v>
      </c>
      <c r="G184" s="29"/>
      <c r="H184" s="29"/>
      <c r="I184" s="29"/>
      <c r="J184" s="29"/>
      <c r="K184" s="29"/>
      <c r="L184" s="30"/>
      <c r="M184" s="143"/>
      <c r="N184" s="144"/>
      <c r="O184" s="51"/>
      <c r="P184" s="51"/>
      <c r="Q184" s="51"/>
      <c r="R184" s="51"/>
      <c r="S184" s="51"/>
      <c r="T184" s="52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7" t="s">
        <v>875</v>
      </c>
      <c r="AU184" s="17" t="s">
        <v>77</v>
      </c>
    </row>
    <row r="185" spans="1:65" s="2" customFormat="1" ht="29.25">
      <c r="A185" s="29"/>
      <c r="B185" s="30"/>
      <c r="C185" s="29"/>
      <c r="D185" s="141" t="s">
        <v>136</v>
      </c>
      <c r="E185" s="29"/>
      <c r="F185" s="142" t="s">
        <v>985</v>
      </c>
      <c r="G185" s="29"/>
      <c r="H185" s="29"/>
      <c r="I185" s="29"/>
      <c r="J185" s="29"/>
      <c r="K185" s="29"/>
      <c r="L185" s="30"/>
      <c r="M185" s="143"/>
      <c r="N185" s="144"/>
      <c r="O185" s="51"/>
      <c r="P185" s="51"/>
      <c r="Q185" s="51"/>
      <c r="R185" s="51"/>
      <c r="S185" s="51"/>
      <c r="T185" s="52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7" t="s">
        <v>136</v>
      </c>
      <c r="AU185" s="17" t="s">
        <v>77</v>
      </c>
    </row>
    <row r="186" spans="1:65" s="2" customFormat="1" ht="16.5" customHeight="1">
      <c r="A186" s="29"/>
      <c r="B186" s="128"/>
      <c r="C186" s="129" t="s">
        <v>211</v>
      </c>
      <c r="D186" s="129" t="s">
        <v>130</v>
      </c>
      <c r="E186" s="130" t="s">
        <v>986</v>
      </c>
      <c r="F186" s="131" t="s">
        <v>987</v>
      </c>
      <c r="G186" s="132" t="s">
        <v>923</v>
      </c>
      <c r="H186" s="133">
        <v>4.6500000000000004</v>
      </c>
      <c r="I186" s="134">
        <v>0</v>
      </c>
      <c r="J186" s="134">
        <f>ROUND(I186*H186,2)</f>
        <v>0</v>
      </c>
      <c r="K186" s="131" t="s">
        <v>874</v>
      </c>
      <c r="L186" s="30"/>
      <c r="M186" s="135" t="s">
        <v>3</v>
      </c>
      <c r="N186" s="136" t="s">
        <v>42</v>
      </c>
      <c r="O186" s="137">
        <v>8.3000000000000004E-2</v>
      </c>
      <c r="P186" s="137">
        <f>O186*H186</f>
        <v>0.38595000000000007</v>
      </c>
      <c r="Q186" s="137">
        <v>0</v>
      </c>
      <c r="R186" s="137">
        <f>Q186*H186</f>
        <v>0</v>
      </c>
      <c r="S186" s="137">
        <v>0</v>
      </c>
      <c r="T186" s="13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39" t="s">
        <v>135</v>
      </c>
      <c r="AT186" s="139" t="s">
        <v>130</v>
      </c>
      <c r="AU186" s="139" t="s">
        <v>77</v>
      </c>
      <c r="AY186" s="17" t="s">
        <v>129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7" t="s">
        <v>135</v>
      </c>
      <c r="BK186" s="140">
        <f>ROUND(I186*H186,2)</f>
        <v>0</v>
      </c>
      <c r="BL186" s="17" t="s">
        <v>135</v>
      </c>
      <c r="BM186" s="139" t="s">
        <v>293</v>
      </c>
    </row>
    <row r="187" spans="1:65" s="2" customFormat="1">
      <c r="A187" s="29"/>
      <c r="B187" s="30"/>
      <c r="C187" s="29"/>
      <c r="D187" s="172" t="s">
        <v>875</v>
      </c>
      <c r="E187" s="29"/>
      <c r="F187" s="173" t="s">
        <v>988</v>
      </c>
      <c r="G187" s="29"/>
      <c r="H187" s="29"/>
      <c r="I187" s="29"/>
      <c r="J187" s="29"/>
      <c r="K187" s="29"/>
      <c r="L187" s="30"/>
      <c r="M187" s="143"/>
      <c r="N187" s="144"/>
      <c r="O187" s="51"/>
      <c r="P187" s="51"/>
      <c r="Q187" s="51"/>
      <c r="R187" s="51"/>
      <c r="S187" s="51"/>
      <c r="T187" s="52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7" t="s">
        <v>875</v>
      </c>
      <c r="AU187" s="17" t="s">
        <v>77</v>
      </c>
    </row>
    <row r="188" spans="1:65" s="2" customFormat="1" ht="29.25">
      <c r="A188" s="29"/>
      <c r="B188" s="30"/>
      <c r="C188" s="29"/>
      <c r="D188" s="141" t="s">
        <v>136</v>
      </c>
      <c r="E188" s="29"/>
      <c r="F188" s="142" t="s">
        <v>989</v>
      </c>
      <c r="G188" s="29"/>
      <c r="H188" s="29"/>
      <c r="I188" s="29"/>
      <c r="J188" s="29"/>
      <c r="K188" s="29"/>
      <c r="L188" s="30"/>
      <c r="M188" s="143"/>
      <c r="N188" s="144"/>
      <c r="O188" s="51"/>
      <c r="P188" s="51"/>
      <c r="Q188" s="51"/>
      <c r="R188" s="51"/>
      <c r="S188" s="51"/>
      <c r="T188" s="52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7" t="s">
        <v>136</v>
      </c>
      <c r="AU188" s="17" t="s">
        <v>77</v>
      </c>
    </row>
    <row r="189" spans="1:65" s="2" customFormat="1" ht="21.75" customHeight="1">
      <c r="A189" s="29"/>
      <c r="B189" s="128"/>
      <c r="C189" s="129" t="s">
        <v>582</v>
      </c>
      <c r="D189" s="129" t="s">
        <v>130</v>
      </c>
      <c r="E189" s="130" t="s">
        <v>990</v>
      </c>
      <c r="F189" s="131" t="s">
        <v>991</v>
      </c>
      <c r="G189" s="132" t="s">
        <v>869</v>
      </c>
      <c r="H189" s="133">
        <v>0.95499999999999996</v>
      </c>
      <c r="I189" s="134">
        <v>0</v>
      </c>
      <c r="J189" s="134">
        <f>ROUND(I189*H189,2)</f>
        <v>0</v>
      </c>
      <c r="K189" s="131" t="s">
        <v>874</v>
      </c>
      <c r="L189" s="30"/>
      <c r="M189" s="135" t="s">
        <v>3</v>
      </c>
      <c r="N189" s="136" t="s">
        <v>42</v>
      </c>
      <c r="O189" s="137">
        <v>0.185</v>
      </c>
      <c r="P189" s="137">
        <f>O189*H189</f>
        <v>0.176675</v>
      </c>
      <c r="Q189" s="137">
        <v>1.9312499999999999</v>
      </c>
      <c r="R189" s="137">
        <f>Q189*H189</f>
        <v>1.8443437499999999</v>
      </c>
      <c r="S189" s="137">
        <v>0</v>
      </c>
      <c r="T189" s="13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9" t="s">
        <v>135</v>
      </c>
      <c r="AT189" s="139" t="s">
        <v>130</v>
      </c>
      <c r="AU189" s="139" t="s">
        <v>77</v>
      </c>
      <c r="AY189" s="17" t="s">
        <v>129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7" t="s">
        <v>135</v>
      </c>
      <c r="BK189" s="140">
        <f>ROUND(I189*H189,2)</f>
        <v>0</v>
      </c>
      <c r="BL189" s="17" t="s">
        <v>135</v>
      </c>
      <c r="BM189" s="139" t="s">
        <v>585</v>
      </c>
    </row>
    <row r="190" spans="1:65" s="2" customFormat="1">
      <c r="A190" s="29"/>
      <c r="B190" s="30"/>
      <c r="C190" s="29"/>
      <c r="D190" s="172" t="s">
        <v>875</v>
      </c>
      <c r="E190" s="29"/>
      <c r="F190" s="173" t="s">
        <v>992</v>
      </c>
      <c r="G190" s="29"/>
      <c r="H190" s="29"/>
      <c r="I190" s="29"/>
      <c r="J190" s="29"/>
      <c r="K190" s="29"/>
      <c r="L190" s="30"/>
      <c r="M190" s="143"/>
      <c r="N190" s="144"/>
      <c r="O190" s="51"/>
      <c r="P190" s="51"/>
      <c r="Q190" s="51"/>
      <c r="R190" s="51"/>
      <c r="S190" s="51"/>
      <c r="T190" s="52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7" t="s">
        <v>875</v>
      </c>
      <c r="AU190" s="17" t="s">
        <v>77</v>
      </c>
    </row>
    <row r="191" spans="1:65" s="2" customFormat="1" ht="29.25">
      <c r="A191" s="29"/>
      <c r="B191" s="30"/>
      <c r="C191" s="29"/>
      <c r="D191" s="141" t="s">
        <v>136</v>
      </c>
      <c r="E191" s="29"/>
      <c r="F191" s="142" t="s">
        <v>993</v>
      </c>
      <c r="G191" s="29"/>
      <c r="H191" s="29"/>
      <c r="I191" s="29"/>
      <c r="J191" s="29"/>
      <c r="K191" s="29"/>
      <c r="L191" s="30"/>
      <c r="M191" s="143"/>
      <c r="N191" s="144"/>
      <c r="O191" s="51"/>
      <c r="P191" s="51"/>
      <c r="Q191" s="51"/>
      <c r="R191" s="51"/>
      <c r="S191" s="51"/>
      <c r="T191" s="52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7" t="s">
        <v>136</v>
      </c>
      <c r="AU191" s="17" t="s">
        <v>77</v>
      </c>
    </row>
    <row r="192" spans="1:65" s="11" customFormat="1" ht="25.9" customHeight="1">
      <c r="B192" s="118"/>
      <c r="D192" s="119" t="s">
        <v>68</v>
      </c>
      <c r="E192" s="120" t="s">
        <v>147</v>
      </c>
      <c r="F192" s="120" t="s">
        <v>501</v>
      </c>
      <c r="J192" s="121">
        <f>BK192</f>
        <v>0</v>
      </c>
      <c r="L192" s="118"/>
      <c r="M192" s="122"/>
      <c r="N192" s="123"/>
      <c r="O192" s="123"/>
      <c r="P192" s="124">
        <f>SUM(P193:P195)</f>
        <v>25.824000000000002</v>
      </c>
      <c r="Q192" s="123"/>
      <c r="R192" s="124">
        <f>SUM(R193:R195)</f>
        <v>0.36241563199999999</v>
      </c>
      <c r="S192" s="123"/>
      <c r="T192" s="125">
        <f>SUM(T193:T195)</f>
        <v>0</v>
      </c>
      <c r="AR192" s="119" t="s">
        <v>77</v>
      </c>
      <c r="AT192" s="126" t="s">
        <v>68</v>
      </c>
      <c r="AU192" s="126" t="s">
        <v>69</v>
      </c>
      <c r="AY192" s="119" t="s">
        <v>129</v>
      </c>
      <c r="BK192" s="127">
        <f>SUM(BK193:BK195)</f>
        <v>0</v>
      </c>
    </row>
    <row r="193" spans="1:65" s="2" customFormat="1" ht="21.75" customHeight="1">
      <c r="A193" s="29"/>
      <c r="B193" s="128"/>
      <c r="C193" s="129" t="s">
        <v>215</v>
      </c>
      <c r="D193" s="129" t="s">
        <v>130</v>
      </c>
      <c r="E193" s="130" t="s">
        <v>994</v>
      </c>
      <c r="F193" s="131" t="s">
        <v>995</v>
      </c>
      <c r="G193" s="132" t="s">
        <v>996</v>
      </c>
      <c r="H193" s="133">
        <v>4</v>
      </c>
      <c r="I193" s="134">
        <v>0</v>
      </c>
      <c r="J193" s="134">
        <f>ROUND(I193*H193,2)</f>
        <v>0</v>
      </c>
      <c r="K193" s="131" t="s">
        <v>874</v>
      </c>
      <c r="L193" s="30"/>
      <c r="M193" s="135" t="s">
        <v>3</v>
      </c>
      <c r="N193" s="136" t="s">
        <v>42</v>
      </c>
      <c r="O193" s="137">
        <v>6.4560000000000004</v>
      </c>
      <c r="P193" s="137">
        <f>O193*H193</f>
        <v>25.824000000000002</v>
      </c>
      <c r="Q193" s="137">
        <v>9.0603907999999997E-2</v>
      </c>
      <c r="R193" s="137">
        <f>Q193*H193</f>
        <v>0.36241563199999999</v>
      </c>
      <c r="S193" s="137">
        <v>0</v>
      </c>
      <c r="T193" s="13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39" t="s">
        <v>135</v>
      </c>
      <c r="AT193" s="139" t="s">
        <v>130</v>
      </c>
      <c r="AU193" s="139" t="s">
        <v>77</v>
      </c>
      <c r="AY193" s="17" t="s">
        <v>129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7" t="s">
        <v>135</v>
      </c>
      <c r="BK193" s="140">
        <f>ROUND(I193*H193,2)</f>
        <v>0</v>
      </c>
      <c r="BL193" s="17" t="s">
        <v>135</v>
      </c>
      <c r="BM193" s="139" t="s">
        <v>589</v>
      </c>
    </row>
    <row r="194" spans="1:65" s="2" customFormat="1">
      <c r="A194" s="29"/>
      <c r="B194" s="30"/>
      <c r="C194" s="29"/>
      <c r="D194" s="172" t="s">
        <v>875</v>
      </c>
      <c r="E194" s="29"/>
      <c r="F194" s="173" t="s">
        <v>997</v>
      </c>
      <c r="G194" s="29"/>
      <c r="H194" s="29"/>
      <c r="I194" s="29"/>
      <c r="J194" s="29"/>
      <c r="K194" s="29"/>
      <c r="L194" s="30"/>
      <c r="M194" s="143"/>
      <c r="N194" s="144"/>
      <c r="O194" s="51"/>
      <c r="P194" s="51"/>
      <c r="Q194" s="51"/>
      <c r="R194" s="51"/>
      <c r="S194" s="51"/>
      <c r="T194" s="52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7" t="s">
        <v>875</v>
      </c>
      <c r="AU194" s="17" t="s">
        <v>77</v>
      </c>
    </row>
    <row r="195" spans="1:65" s="2" customFormat="1" ht="29.25">
      <c r="A195" s="29"/>
      <c r="B195" s="30"/>
      <c r="C195" s="29"/>
      <c r="D195" s="141" t="s">
        <v>136</v>
      </c>
      <c r="E195" s="29"/>
      <c r="F195" s="142" t="s">
        <v>998</v>
      </c>
      <c r="G195" s="29"/>
      <c r="H195" s="29"/>
      <c r="I195" s="29"/>
      <c r="J195" s="29"/>
      <c r="K195" s="29"/>
      <c r="L195" s="30"/>
      <c r="M195" s="143"/>
      <c r="N195" s="144"/>
      <c r="O195" s="51"/>
      <c r="P195" s="51"/>
      <c r="Q195" s="51"/>
      <c r="R195" s="51"/>
      <c r="S195" s="51"/>
      <c r="T195" s="52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7" t="s">
        <v>136</v>
      </c>
      <c r="AU195" s="17" t="s">
        <v>77</v>
      </c>
    </row>
    <row r="196" spans="1:65" s="11" customFormat="1" ht="25.9" customHeight="1">
      <c r="B196" s="118"/>
      <c r="D196" s="119" t="s">
        <v>68</v>
      </c>
      <c r="E196" s="120" t="s">
        <v>135</v>
      </c>
      <c r="F196" s="120" t="s">
        <v>510</v>
      </c>
      <c r="J196" s="121">
        <f>BK196</f>
        <v>0</v>
      </c>
      <c r="L196" s="118"/>
      <c r="M196" s="122"/>
      <c r="N196" s="123"/>
      <c r="O196" s="123"/>
      <c r="P196" s="124">
        <f>SUM(P197:P207)</f>
        <v>19.542599999999997</v>
      </c>
      <c r="Q196" s="123"/>
      <c r="R196" s="124">
        <f>SUM(R197:R207)</f>
        <v>0</v>
      </c>
      <c r="S196" s="123"/>
      <c r="T196" s="125">
        <f>SUM(T197:T207)</f>
        <v>0</v>
      </c>
      <c r="AR196" s="119" t="s">
        <v>77</v>
      </c>
      <c r="AT196" s="126" t="s">
        <v>68</v>
      </c>
      <c r="AU196" s="126" t="s">
        <v>69</v>
      </c>
      <c r="AY196" s="119" t="s">
        <v>129</v>
      </c>
      <c r="BK196" s="127">
        <f>SUM(BK197:BK207)</f>
        <v>0</v>
      </c>
    </row>
    <row r="197" spans="1:65" s="2" customFormat="1" ht="24.2" customHeight="1">
      <c r="A197" s="29"/>
      <c r="B197" s="128"/>
      <c r="C197" s="129" t="s">
        <v>592</v>
      </c>
      <c r="D197" s="129" t="s">
        <v>130</v>
      </c>
      <c r="E197" s="130" t="s">
        <v>999</v>
      </c>
      <c r="F197" s="131" t="s">
        <v>1000</v>
      </c>
      <c r="G197" s="132" t="s">
        <v>903</v>
      </c>
      <c r="H197" s="133">
        <v>0.70499999999999996</v>
      </c>
      <c r="I197" s="134">
        <v>0</v>
      </c>
      <c r="J197" s="134">
        <f>ROUND(I197*H197,2)</f>
        <v>0</v>
      </c>
      <c r="K197" s="131" t="s">
        <v>874</v>
      </c>
      <c r="L197" s="30"/>
      <c r="M197" s="135" t="s">
        <v>3</v>
      </c>
      <c r="N197" s="136" t="s">
        <v>42</v>
      </c>
      <c r="O197" s="137">
        <v>27.72</v>
      </c>
      <c r="P197" s="137">
        <f>O197*H197</f>
        <v>19.542599999999997</v>
      </c>
      <c r="Q197" s="137">
        <v>0</v>
      </c>
      <c r="R197" s="137">
        <f>Q197*H197</f>
        <v>0</v>
      </c>
      <c r="S197" s="137">
        <v>0</v>
      </c>
      <c r="T197" s="13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39" t="s">
        <v>135</v>
      </c>
      <c r="AT197" s="139" t="s">
        <v>130</v>
      </c>
      <c r="AU197" s="139" t="s">
        <v>77</v>
      </c>
      <c r="AY197" s="17" t="s">
        <v>129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7" t="s">
        <v>135</v>
      </c>
      <c r="BK197" s="140">
        <f>ROUND(I197*H197,2)</f>
        <v>0</v>
      </c>
      <c r="BL197" s="17" t="s">
        <v>135</v>
      </c>
      <c r="BM197" s="139" t="s">
        <v>595</v>
      </c>
    </row>
    <row r="198" spans="1:65" s="2" customFormat="1">
      <c r="A198" s="29"/>
      <c r="B198" s="30"/>
      <c r="C198" s="29"/>
      <c r="D198" s="172" t="s">
        <v>875</v>
      </c>
      <c r="E198" s="29"/>
      <c r="F198" s="173" t="s">
        <v>1001</v>
      </c>
      <c r="G198" s="29"/>
      <c r="H198" s="29"/>
      <c r="I198" s="29"/>
      <c r="J198" s="29"/>
      <c r="K198" s="29"/>
      <c r="L198" s="30"/>
      <c r="M198" s="143"/>
      <c r="N198" s="144"/>
      <c r="O198" s="51"/>
      <c r="P198" s="51"/>
      <c r="Q198" s="51"/>
      <c r="R198" s="51"/>
      <c r="S198" s="51"/>
      <c r="T198" s="52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7" t="s">
        <v>875</v>
      </c>
      <c r="AU198" s="17" t="s">
        <v>77</v>
      </c>
    </row>
    <row r="199" spans="1:65" s="2" customFormat="1" ht="29.25">
      <c r="A199" s="29"/>
      <c r="B199" s="30"/>
      <c r="C199" s="29"/>
      <c r="D199" s="141" t="s">
        <v>136</v>
      </c>
      <c r="E199" s="29"/>
      <c r="F199" s="142" t="s">
        <v>1002</v>
      </c>
      <c r="G199" s="29"/>
      <c r="H199" s="29"/>
      <c r="I199" s="29"/>
      <c r="J199" s="29"/>
      <c r="K199" s="29"/>
      <c r="L199" s="30"/>
      <c r="M199" s="143"/>
      <c r="N199" s="144"/>
      <c r="O199" s="51"/>
      <c r="P199" s="51"/>
      <c r="Q199" s="51"/>
      <c r="R199" s="51"/>
      <c r="S199" s="51"/>
      <c r="T199" s="52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7" t="s">
        <v>136</v>
      </c>
      <c r="AU199" s="17" t="s">
        <v>77</v>
      </c>
    </row>
    <row r="200" spans="1:65" s="2" customFormat="1" ht="16.5" customHeight="1">
      <c r="A200" s="29"/>
      <c r="B200" s="128"/>
      <c r="C200" s="129" t="s">
        <v>221</v>
      </c>
      <c r="D200" s="129" t="s">
        <v>130</v>
      </c>
      <c r="E200" s="130" t="s">
        <v>1003</v>
      </c>
      <c r="F200" s="131" t="s">
        <v>1004</v>
      </c>
      <c r="G200" s="132" t="s">
        <v>903</v>
      </c>
      <c r="H200" s="133">
        <v>0.81100000000000005</v>
      </c>
      <c r="I200" s="134">
        <v>0</v>
      </c>
      <c r="J200" s="134">
        <f>ROUND(I200*H200,2)</f>
        <v>0</v>
      </c>
      <c r="K200" s="131" t="s">
        <v>870</v>
      </c>
      <c r="L200" s="30"/>
      <c r="M200" s="135" t="s">
        <v>3</v>
      </c>
      <c r="N200" s="136" t="s">
        <v>42</v>
      </c>
      <c r="O200" s="137">
        <v>0</v>
      </c>
      <c r="P200" s="137">
        <f>O200*H200</f>
        <v>0</v>
      </c>
      <c r="Q200" s="137">
        <v>0</v>
      </c>
      <c r="R200" s="137">
        <f>Q200*H200</f>
        <v>0</v>
      </c>
      <c r="S200" s="137">
        <v>0</v>
      </c>
      <c r="T200" s="13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39" t="s">
        <v>135</v>
      </c>
      <c r="AT200" s="139" t="s">
        <v>130</v>
      </c>
      <c r="AU200" s="139" t="s">
        <v>77</v>
      </c>
      <c r="AY200" s="17" t="s">
        <v>129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7" t="s">
        <v>135</v>
      </c>
      <c r="BK200" s="140">
        <f>ROUND(I200*H200,2)</f>
        <v>0</v>
      </c>
      <c r="BL200" s="17" t="s">
        <v>135</v>
      </c>
      <c r="BM200" s="139" t="s">
        <v>599</v>
      </c>
    </row>
    <row r="201" spans="1:65" s="2" customFormat="1" ht="29.25">
      <c r="A201" s="29"/>
      <c r="B201" s="30"/>
      <c r="C201" s="29"/>
      <c r="D201" s="141" t="s">
        <v>136</v>
      </c>
      <c r="E201" s="29"/>
      <c r="F201" s="142" t="s">
        <v>1005</v>
      </c>
      <c r="G201" s="29"/>
      <c r="H201" s="29"/>
      <c r="I201" s="29"/>
      <c r="J201" s="29"/>
      <c r="K201" s="29"/>
      <c r="L201" s="30"/>
      <c r="M201" s="143"/>
      <c r="N201" s="144"/>
      <c r="O201" s="51"/>
      <c r="P201" s="51"/>
      <c r="Q201" s="51"/>
      <c r="R201" s="51"/>
      <c r="S201" s="51"/>
      <c r="T201" s="52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7" t="s">
        <v>136</v>
      </c>
      <c r="AU201" s="17" t="s">
        <v>77</v>
      </c>
    </row>
    <row r="202" spans="1:65" s="12" customFormat="1">
      <c r="B202" s="145"/>
      <c r="D202" s="141" t="s">
        <v>138</v>
      </c>
      <c r="E202" s="146" t="s">
        <v>3</v>
      </c>
      <c r="F202" s="147" t="s">
        <v>1006</v>
      </c>
      <c r="H202" s="148">
        <v>0.81100000000000005</v>
      </c>
      <c r="L202" s="145"/>
      <c r="M202" s="149"/>
      <c r="N202" s="150"/>
      <c r="O202" s="150"/>
      <c r="P202" s="150"/>
      <c r="Q202" s="150"/>
      <c r="R202" s="150"/>
      <c r="S202" s="150"/>
      <c r="T202" s="151"/>
      <c r="AT202" s="146" t="s">
        <v>138</v>
      </c>
      <c r="AU202" s="146" t="s">
        <v>77</v>
      </c>
      <c r="AV202" s="12" t="s">
        <v>79</v>
      </c>
      <c r="AW202" s="12" t="s">
        <v>31</v>
      </c>
      <c r="AX202" s="12" t="s">
        <v>69</v>
      </c>
      <c r="AY202" s="146" t="s">
        <v>129</v>
      </c>
    </row>
    <row r="203" spans="1:65" s="13" customFormat="1">
      <c r="B203" s="152"/>
      <c r="D203" s="141" t="s">
        <v>138</v>
      </c>
      <c r="E203" s="153" t="s">
        <v>3</v>
      </c>
      <c r="F203" s="154" t="s">
        <v>140</v>
      </c>
      <c r="H203" s="155">
        <v>0.81100000000000005</v>
      </c>
      <c r="L203" s="152"/>
      <c r="M203" s="156"/>
      <c r="N203" s="157"/>
      <c r="O203" s="157"/>
      <c r="P203" s="157"/>
      <c r="Q203" s="157"/>
      <c r="R203" s="157"/>
      <c r="S203" s="157"/>
      <c r="T203" s="158"/>
      <c r="AT203" s="153" t="s">
        <v>138</v>
      </c>
      <c r="AU203" s="153" t="s">
        <v>77</v>
      </c>
      <c r="AV203" s="13" t="s">
        <v>135</v>
      </c>
      <c r="AW203" s="13" t="s">
        <v>31</v>
      </c>
      <c r="AX203" s="13" t="s">
        <v>77</v>
      </c>
      <c r="AY203" s="153" t="s">
        <v>129</v>
      </c>
    </row>
    <row r="204" spans="1:65" s="2" customFormat="1" ht="16.5" customHeight="1">
      <c r="A204" s="29"/>
      <c r="B204" s="128"/>
      <c r="C204" s="129" t="s">
        <v>602</v>
      </c>
      <c r="D204" s="129" t="s">
        <v>130</v>
      </c>
      <c r="E204" s="130" t="s">
        <v>1007</v>
      </c>
      <c r="F204" s="131" t="s">
        <v>1008</v>
      </c>
      <c r="G204" s="132" t="s">
        <v>1009</v>
      </c>
      <c r="H204" s="133">
        <v>1</v>
      </c>
      <c r="I204" s="134">
        <v>0</v>
      </c>
      <c r="J204" s="134">
        <f>ROUND(I204*H204,2)</f>
        <v>0</v>
      </c>
      <c r="K204" s="131" t="s">
        <v>870</v>
      </c>
      <c r="L204" s="30"/>
      <c r="M204" s="135" t="s">
        <v>3</v>
      </c>
      <c r="N204" s="136" t="s">
        <v>42</v>
      </c>
      <c r="O204" s="137">
        <v>0</v>
      </c>
      <c r="P204" s="137">
        <f>O204*H204</f>
        <v>0</v>
      </c>
      <c r="Q204" s="137">
        <v>0</v>
      </c>
      <c r="R204" s="137">
        <f>Q204*H204</f>
        <v>0</v>
      </c>
      <c r="S204" s="137">
        <v>0</v>
      </c>
      <c r="T204" s="13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39" t="s">
        <v>135</v>
      </c>
      <c r="AT204" s="139" t="s">
        <v>130</v>
      </c>
      <c r="AU204" s="139" t="s">
        <v>77</v>
      </c>
      <c r="AY204" s="17" t="s">
        <v>129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7" t="s">
        <v>135</v>
      </c>
      <c r="BK204" s="140">
        <f>ROUND(I204*H204,2)</f>
        <v>0</v>
      </c>
      <c r="BL204" s="17" t="s">
        <v>135</v>
      </c>
      <c r="BM204" s="139" t="s">
        <v>605</v>
      </c>
    </row>
    <row r="205" spans="1:65" s="2" customFormat="1" ht="29.25">
      <c r="A205" s="29"/>
      <c r="B205" s="30"/>
      <c r="C205" s="29"/>
      <c r="D205" s="141" t="s">
        <v>136</v>
      </c>
      <c r="E205" s="29"/>
      <c r="F205" s="142" t="s">
        <v>1010</v>
      </c>
      <c r="G205" s="29"/>
      <c r="H205" s="29"/>
      <c r="I205" s="29"/>
      <c r="J205" s="29"/>
      <c r="K205" s="29"/>
      <c r="L205" s="30"/>
      <c r="M205" s="143"/>
      <c r="N205" s="144"/>
      <c r="O205" s="51"/>
      <c r="P205" s="51"/>
      <c r="Q205" s="51"/>
      <c r="R205" s="51"/>
      <c r="S205" s="51"/>
      <c r="T205" s="52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7" t="s">
        <v>136</v>
      </c>
      <c r="AU205" s="17" t="s">
        <v>77</v>
      </c>
    </row>
    <row r="206" spans="1:65" s="2" customFormat="1" ht="16.5" customHeight="1">
      <c r="A206" s="29"/>
      <c r="B206" s="128"/>
      <c r="C206" s="129" t="s">
        <v>226</v>
      </c>
      <c r="D206" s="129" t="s">
        <v>130</v>
      </c>
      <c r="E206" s="130" t="s">
        <v>1011</v>
      </c>
      <c r="F206" s="131" t="s">
        <v>1012</v>
      </c>
      <c r="G206" s="132" t="s">
        <v>1009</v>
      </c>
      <c r="H206" s="133">
        <v>1</v>
      </c>
      <c r="I206" s="134">
        <v>0</v>
      </c>
      <c r="J206" s="134">
        <f>ROUND(I206*H206,2)</f>
        <v>0</v>
      </c>
      <c r="K206" s="131" t="s">
        <v>870</v>
      </c>
      <c r="L206" s="30"/>
      <c r="M206" s="135" t="s">
        <v>3</v>
      </c>
      <c r="N206" s="136" t="s">
        <v>42</v>
      </c>
      <c r="O206" s="137">
        <v>0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39" t="s">
        <v>135</v>
      </c>
      <c r="AT206" s="139" t="s">
        <v>130</v>
      </c>
      <c r="AU206" s="139" t="s">
        <v>77</v>
      </c>
      <c r="AY206" s="17" t="s">
        <v>129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7" t="s">
        <v>135</v>
      </c>
      <c r="BK206" s="140">
        <f>ROUND(I206*H206,2)</f>
        <v>0</v>
      </c>
      <c r="BL206" s="17" t="s">
        <v>135</v>
      </c>
      <c r="BM206" s="139" t="s">
        <v>606</v>
      </c>
    </row>
    <row r="207" spans="1:65" s="2" customFormat="1" ht="29.25">
      <c r="A207" s="29"/>
      <c r="B207" s="30"/>
      <c r="C207" s="29"/>
      <c r="D207" s="141" t="s">
        <v>136</v>
      </c>
      <c r="E207" s="29"/>
      <c r="F207" s="142" t="s">
        <v>1013</v>
      </c>
      <c r="G207" s="29"/>
      <c r="H207" s="29"/>
      <c r="I207" s="29"/>
      <c r="J207" s="29"/>
      <c r="K207" s="29"/>
      <c r="L207" s="30"/>
      <c r="M207" s="143"/>
      <c r="N207" s="144"/>
      <c r="O207" s="51"/>
      <c r="P207" s="51"/>
      <c r="Q207" s="51"/>
      <c r="R207" s="51"/>
      <c r="S207" s="51"/>
      <c r="T207" s="52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7" t="s">
        <v>136</v>
      </c>
      <c r="AU207" s="17" t="s">
        <v>77</v>
      </c>
    </row>
    <row r="208" spans="1:65" s="11" customFormat="1" ht="25.9" customHeight="1">
      <c r="B208" s="118"/>
      <c r="D208" s="119" t="s">
        <v>68</v>
      </c>
      <c r="E208" s="120" t="s">
        <v>141</v>
      </c>
      <c r="F208" s="120" t="s">
        <v>298</v>
      </c>
      <c r="J208" s="121">
        <f>BK208</f>
        <v>0</v>
      </c>
      <c r="L208" s="118"/>
      <c r="M208" s="122"/>
      <c r="N208" s="123"/>
      <c r="O208" s="123"/>
      <c r="P208" s="124">
        <f>SUM(P209:P218)</f>
        <v>19.206550000000004</v>
      </c>
      <c r="Q208" s="123"/>
      <c r="R208" s="124">
        <f>SUM(R209:R218)</f>
        <v>8.846387</v>
      </c>
      <c r="S208" s="123"/>
      <c r="T208" s="125">
        <f>SUM(T209:T218)</f>
        <v>0</v>
      </c>
      <c r="AR208" s="119" t="s">
        <v>77</v>
      </c>
      <c r="AT208" s="126" t="s">
        <v>68</v>
      </c>
      <c r="AU208" s="126" t="s">
        <v>69</v>
      </c>
      <c r="AY208" s="119" t="s">
        <v>129</v>
      </c>
      <c r="BK208" s="127">
        <f>SUM(BK209:BK218)</f>
        <v>0</v>
      </c>
    </row>
    <row r="209" spans="1:65" s="2" customFormat="1" ht="21.75" customHeight="1">
      <c r="A209" s="29"/>
      <c r="B209" s="128"/>
      <c r="C209" s="129" t="s">
        <v>741</v>
      </c>
      <c r="D209" s="129" t="s">
        <v>130</v>
      </c>
      <c r="E209" s="130" t="s">
        <v>1014</v>
      </c>
      <c r="F209" s="131" t="s">
        <v>1015</v>
      </c>
      <c r="G209" s="132" t="s">
        <v>923</v>
      </c>
      <c r="H209" s="133">
        <v>25.85</v>
      </c>
      <c r="I209" s="134">
        <v>0</v>
      </c>
      <c r="J209" s="134">
        <f>ROUND(I209*H209,2)</f>
        <v>0</v>
      </c>
      <c r="K209" s="131" t="s">
        <v>874</v>
      </c>
      <c r="L209" s="30"/>
      <c r="M209" s="135" t="s">
        <v>3</v>
      </c>
      <c r="N209" s="136" t="s">
        <v>42</v>
      </c>
      <c r="O209" s="137">
        <v>2.3E-2</v>
      </c>
      <c r="P209" s="137">
        <f>O209*H209</f>
        <v>0.59455000000000002</v>
      </c>
      <c r="Q209" s="137">
        <v>0.253</v>
      </c>
      <c r="R209" s="137">
        <f>Q209*H209</f>
        <v>6.5400500000000008</v>
      </c>
      <c r="S209" s="137">
        <v>0</v>
      </c>
      <c r="T209" s="13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39" t="s">
        <v>135</v>
      </c>
      <c r="AT209" s="139" t="s">
        <v>130</v>
      </c>
      <c r="AU209" s="139" t="s">
        <v>77</v>
      </c>
      <c r="AY209" s="17" t="s">
        <v>129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135</v>
      </c>
      <c r="BK209" s="140">
        <f>ROUND(I209*H209,2)</f>
        <v>0</v>
      </c>
      <c r="BL209" s="17" t="s">
        <v>135</v>
      </c>
      <c r="BM209" s="139" t="s">
        <v>744</v>
      </c>
    </row>
    <row r="210" spans="1:65" s="2" customFormat="1">
      <c r="A210" s="29"/>
      <c r="B210" s="30"/>
      <c r="C210" s="29"/>
      <c r="D210" s="172" t="s">
        <v>875</v>
      </c>
      <c r="E210" s="29"/>
      <c r="F210" s="173" t="s">
        <v>1016</v>
      </c>
      <c r="G210" s="29"/>
      <c r="H210" s="29"/>
      <c r="I210" s="29"/>
      <c r="J210" s="29"/>
      <c r="K210" s="29"/>
      <c r="L210" s="30"/>
      <c r="M210" s="143"/>
      <c r="N210" s="144"/>
      <c r="O210" s="51"/>
      <c r="P210" s="51"/>
      <c r="Q210" s="51"/>
      <c r="R210" s="51"/>
      <c r="S210" s="51"/>
      <c r="T210" s="5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7" t="s">
        <v>875</v>
      </c>
      <c r="AU210" s="17" t="s">
        <v>77</v>
      </c>
    </row>
    <row r="211" spans="1:65" s="2" customFormat="1" ht="29.25">
      <c r="A211" s="29"/>
      <c r="B211" s="30"/>
      <c r="C211" s="29"/>
      <c r="D211" s="141" t="s">
        <v>136</v>
      </c>
      <c r="E211" s="29"/>
      <c r="F211" s="142" t="s">
        <v>1017</v>
      </c>
      <c r="G211" s="29"/>
      <c r="H211" s="29"/>
      <c r="I211" s="29"/>
      <c r="J211" s="29"/>
      <c r="K211" s="29"/>
      <c r="L211" s="30"/>
      <c r="M211" s="143"/>
      <c r="N211" s="144"/>
      <c r="O211" s="51"/>
      <c r="P211" s="51"/>
      <c r="Q211" s="51"/>
      <c r="R211" s="51"/>
      <c r="S211" s="51"/>
      <c r="T211" s="52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7" t="s">
        <v>136</v>
      </c>
      <c r="AU211" s="17" t="s">
        <v>77</v>
      </c>
    </row>
    <row r="212" spans="1:65" s="2" customFormat="1" ht="37.9" customHeight="1">
      <c r="A212" s="29"/>
      <c r="B212" s="128"/>
      <c r="C212" s="129" t="s">
        <v>233</v>
      </c>
      <c r="D212" s="129" t="s">
        <v>130</v>
      </c>
      <c r="E212" s="130" t="s">
        <v>1018</v>
      </c>
      <c r="F212" s="131" t="s">
        <v>1019</v>
      </c>
      <c r="G212" s="132" t="s">
        <v>923</v>
      </c>
      <c r="H212" s="133">
        <v>25.85</v>
      </c>
      <c r="I212" s="134">
        <v>0</v>
      </c>
      <c r="J212" s="134">
        <f>ROUND(I212*H212,2)</f>
        <v>0</v>
      </c>
      <c r="K212" s="131" t="s">
        <v>874</v>
      </c>
      <c r="L212" s="30"/>
      <c r="M212" s="135" t="s">
        <v>3</v>
      </c>
      <c r="N212" s="136" t="s">
        <v>42</v>
      </c>
      <c r="O212" s="137">
        <v>0.72</v>
      </c>
      <c r="P212" s="137">
        <f>O212*H212</f>
        <v>18.612000000000002</v>
      </c>
      <c r="Q212" s="137">
        <v>8.9219999999999994E-2</v>
      </c>
      <c r="R212" s="137">
        <f>Q212*H212</f>
        <v>2.3063370000000001</v>
      </c>
      <c r="S212" s="137">
        <v>0</v>
      </c>
      <c r="T212" s="13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39" t="s">
        <v>135</v>
      </c>
      <c r="AT212" s="139" t="s">
        <v>130</v>
      </c>
      <c r="AU212" s="139" t="s">
        <v>77</v>
      </c>
      <c r="AY212" s="17" t="s">
        <v>129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7" t="s">
        <v>135</v>
      </c>
      <c r="BK212" s="140">
        <f>ROUND(I212*H212,2)</f>
        <v>0</v>
      </c>
      <c r="BL212" s="17" t="s">
        <v>135</v>
      </c>
      <c r="BM212" s="139" t="s">
        <v>749</v>
      </c>
    </row>
    <row r="213" spans="1:65" s="2" customFormat="1">
      <c r="A213" s="29"/>
      <c r="B213" s="30"/>
      <c r="C213" s="29"/>
      <c r="D213" s="172" t="s">
        <v>875</v>
      </c>
      <c r="E213" s="29"/>
      <c r="F213" s="173" t="s">
        <v>1020</v>
      </c>
      <c r="G213" s="29"/>
      <c r="H213" s="29"/>
      <c r="I213" s="29"/>
      <c r="J213" s="29"/>
      <c r="K213" s="29"/>
      <c r="L213" s="30"/>
      <c r="M213" s="143"/>
      <c r="N213" s="144"/>
      <c r="O213" s="51"/>
      <c r="P213" s="51"/>
      <c r="Q213" s="51"/>
      <c r="R213" s="51"/>
      <c r="S213" s="51"/>
      <c r="T213" s="52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7" t="s">
        <v>875</v>
      </c>
      <c r="AU213" s="17" t="s">
        <v>77</v>
      </c>
    </row>
    <row r="214" spans="1:65" s="2" customFormat="1" ht="39">
      <c r="A214" s="29"/>
      <c r="B214" s="30"/>
      <c r="C214" s="29"/>
      <c r="D214" s="141" t="s">
        <v>136</v>
      </c>
      <c r="E214" s="29"/>
      <c r="F214" s="142" t="s">
        <v>1021</v>
      </c>
      <c r="G214" s="29"/>
      <c r="H214" s="29"/>
      <c r="I214" s="29"/>
      <c r="J214" s="29"/>
      <c r="K214" s="29"/>
      <c r="L214" s="30"/>
      <c r="M214" s="143"/>
      <c r="N214" s="144"/>
      <c r="O214" s="51"/>
      <c r="P214" s="51"/>
      <c r="Q214" s="51"/>
      <c r="R214" s="51"/>
      <c r="S214" s="51"/>
      <c r="T214" s="52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7" t="s">
        <v>136</v>
      </c>
      <c r="AU214" s="17" t="s">
        <v>77</v>
      </c>
    </row>
    <row r="215" spans="1:65" s="2" customFormat="1" ht="16.5" customHeight="1">
      <c r="A215" s="29"/>
      <c r="B215" s="128"/>
      <c r="C215" s="129" t="s">
        <v>752</v>
      </c>
      <c r="D215" s="129" t="s">
        <v>130</v>
      </c>
      <c r="E215" s="130" t="s">
        <v>1022</v>
      </c>
      <c r="F215" s="131" t="s">
        <v>1023</v>
      </c>
      <c r="G215" s="132" t="s">
        <v>923</v>
      </c>
      <c r="H215" s="133">
        <v>27.143000000000001</v>
      </c>
      <c r="I215" s="134">
        <v>0</v>
      </c>
      <c r="J215" s="134">
        <f>ROUND(I215*H215,2)</f>
        <v>0</v>
      </c>
      <c r="K215" s="131" t="s">
        <v>870</v>
      </c>
      <c r="L215" s="30"/>
      <c r="M215" s="135" t="s">
        <v>3</v>
      </c>
      <c r="N215" s="136" t="s">
        <v>42</v>
      </c>
      <c r="O215" s="137">
        <v>0</v>
      </c>
      <c r="P215" s="137">
        <f>O215*H215</f>
        <v>0</v>
      </c>
      <c r="Q215" s="137">
        <v>0</v>
      </c>
      <c r="R215" s="137">
        <f>Q215*H215</f>
        <v>0</v>
      </c>
      <c r="S215" s="137">
        <v>0</v>
      </c>
      <c r="T215" s="13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39" t="s">
        <v>135</v>
      </c>
      <c r="AT215" s="139" t="s">
        <v>130</v>
      </c>
      <c r="AU215" s="139" t="s">
        <v>77</v>
      </c>
      <c r="AY215" s="17" t="s">
        <v>129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7" t="s">
        <v>135</v>
      </c>
      <c r="BK215" s="140">
        <f>ROUND(I215*H215,2)</f>
        <v>0</v>
      </c>
      <c r="BL215" s="17" t="s">
        <v>135</v>
      </c>
      <c r="BM215" s="139" t="s">
        <v>753</v>
      </c>
    </row>
    <row r="216" spans="1:65" s="2" customFormat="1" ht="29.25">
      <c r="A216" s="29"/>
      <c r="B216" s="30"/>
      <c r="C216" s="29"/>
      <c r="D216" s="141" t="s">
        <v>136</v>
      </c>
      <c r="E216" s="29"/>
      <c r="F216" s="142" t="s">
        <v>1024</v>
      </c>
      <c r="G216" s="29"/>
      <c r="H216" s="29"/>
      <c r="I216" s="29"/>
      <c r="J216" s="29"/>
      <c r="K216" s="29"/>
      <c r="L216" s="30"/>
      <c r="M216" s="143"/>
      <c r="N216" s="144"/>
      <c r="O216" s="51"/>
      <c r="P216" s="51"/>
      <c r="Q216" s="51"/>
      <c r="R216" s="51"/>
      <c r="S216" s="51"/>
      <c r="T216" s="52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7" t="s">
        <v>136</v>
      </c>
      <c r="AU216" s="17" t="s">
        <v>77</v>
      </c>
    </row>
    <row r="217" spans="1:65" s="12" customFormat="1">
      <c r="B217" s="145"/>
      <c r="D217" s="141" t="s">
        <v>138</v>
      </c>
      <c r="E217" s="146" t="s">
        <v>3</v>
      </c>
      <c r="F217" s="147" t="s">
        <v>1025</v>
      </c>
      <c r="H217" s="148">
        <v>27.143000000000001</v>
      </c>
      <c r="L217" s="145"/>
      <c r="M217" s="149"/>
      <c r="N217" s="150"/>
      <c r="O217" s="150"/>
      <c r="P217" s="150"/>
      <c r="Q217" s="150"/>
      <c r="R217" s="150"/>
      <c r="S217" s="150"/>
      <c r="T217" s="151"/>
      <c r="AT217" s="146" t="s">
        <v>138</v>
      </c>
      <c r="AU217" s="146" t="s">
        <v>77</v>
      </c>
      <c r="AV217" s="12" t="s">
        <v>79</v>
      </c>
      <c r="AW217" s="12" t="s">
        <v>31</v>
      </c>
      <c r="AX217" s="12" t="s">
        <v>69</v>
      </c>
      <c r="AY217" s="146" t="s">
        <v>129</v>
      </c>
    </row>
    <row r="218" spans="1:65" s="13" customFormat="1">
      <c r="B218" s="152"/>
      <c r="D218" s="141" t="s">
        <v>138</v>
      </c>
      <c r="E218" s="153" t="s">
        <v>3</v>
      </c>
      <c r="F218" s="154" t="s">
        <v>140</v>
      </c>
      <c r="H218" s="155">
        <v>27.143000000000001</v>
      </c>
      <c r="L218" s="152"/>
      <c r="M218" s="156"/>
      <c r="N218" s="157"/>
      <c r="O218" s="157"/>
      <c r="P218" s="157"/>
      <c r="Q218" s="157"/>
      <c r="R218" s="157"/>
      <c r="S218" s="157"/>
      <c r="T218" s="158"/>
      <c r="AT218" s="153" t="s">
        <v>138</v>
      </c>
      <c r="AU218" s="153" t="s">
        <v>77</v>
      </c>
      <c r="AV218" s="13" t="s">
        <v>135</v>
      </c>
      <c r="AW218" s="13" t="s">
        <v>31</v>
      </c>
      <c r="AX218" s="13" t="s">
        <v>77</v>
      </c>
      <c r="AY218" s="153" t="s">
        <v>129</v>
      </c>
    </row>
    <row r="219" spans="1:65" s="11" customFormat="1" ht="25.9" customHeight="1">
      <c r="B219" s="118"/>
      <c r="D219" s="119" t="s">
        <v>68</v>
      </c>
      <c r="E219" s="120" t="s">
        <v>150</v>
      </c>
      <c r="F219" s="120" t="s">
        <v>532</v>
      </c>
      <c r="J219" s="121">
        <f>BK219</f>
        <v>0</v>
      </c>
      <c r="L219" s="118"/>
      <c r="M219" s="122"/>
      <c r="N219" s="123"/>
      <c r="O219" s="123"/>
      <c r="P219" s="124">
        <f>SUM(P220:P236)</f>
        <v>49.320428000000007</v>
      </c>
      <c r="Q219" s="123"/>
      <c r="R219" s="124">
        <f>SUM(R220:R236)</f>
        <v>1.8812212400000001</v>
      </c>
      <c r="S219" s="123"/>
      <c r="T219" s="125">
        <f>SUM(T220:T236)</f>
        <v>0</v>
      </c>
      <c r="AR219" s="119" t="s">
        <v>77</v>
      </c>
      <c r="AT219" s="126" t="s">
        <v>68</v>
      </c>
      <c r="AU219" s="126" t="s">
        <v>69</v>
      </c>
      <c r="AY219" s="119" t="s">
        <v>129</v>
      </c>
      <c r="BK219" s="127">
        <f>SUM(BK220:BK236)</f>
        <v>0</v>
      </c>
    </row>
    <row r="220" spans="1:65" s="2" customFormat="1" ht="16.5" customHeight="1">
      <c r="A220" s="29"/>
      <c r="B220" s="128"/>
      <c r="C220" s="129" t="s">
        <v>239</v>
      </c>
      <c r="D220" s="129" t="s">
        <v>130</v>
      </c>
      <c r="E220" s="130" t="s">
        <v>1026</v>
      </c>
      <c r="F220" s="131" t="s">
        <v>1027</v>
      </c>
      <c r="G220" s="132" t="s">
        <v>935</v>
      </c>
      <c r="H220" s="133">
        <v>951.54399999999998</v>
      </c>
      <c r="I220" s="134">
        <v>0</v>
      </c>
      <c r="J220" s="134">
        <f>ROUND(I220*H220,2)</f>
        <v>0</v>
      </c>
      <c r="K220" s="131" t="s">
        <v>874</v>
      </c>
      <c r="L220" s="30"/>
      <c r="M220" s="135" t="s">
        <v>3</v>
      </c>
      <c r="N220" s="136" t="s">
        <v>42</v>
      </c>
      <c r="O220" s="137">
        <v>0.05</v>
      </c>
      <c r="P220" s="137">
        <f>O220*H220</f>
        <v>47.577200000000005</v>
      </c>
      <c r="Q220" s="137">
        <v>1.3999999999999999E-4</v>
      </c>
      <c r="R220" s="137">
        <f>Q220*H220</f>
        <v>0.13321615999999997</v>
      </c>
      <c r="S220" s="137">
        <v>0</v>
      </c>
      <c r="T220" s="13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39" t="s">
        <v>135</v>
      </c>
      <c r="AT220" s="139" t="s">
        <v>130</v>
      </c>
      <c r="AU220" s="139" t="s">
        <v>77</v>
      </c>
      <c r="AY220" s="17" t="s">
        <v>129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7" t="s">
        <v>135</v>
      </c>
      <c r="BK220" s="140">
        <f>ROUND(I220*H220,2)</f>
        <v>0</v>
      </c>
      <c r="BL220" s="17" t="s">
        <v>135</v>
      </c>
      <c r="BM220" s="139" t="s">
        <v>758</v>
      </c>
    </row>
    <row r="221" spans="1:65" s="2" customFormat="1">
      <c r="A221" s="29"/>
      <c r="B221" s="30"/>
      <c r="C221" s="29"/>
      <c r="D221" s="172" t="s">
        <v>875</v>
      </c>
      <c r="E221" s="29"/>
      <c r="F221" s="173" t="s">
        <v>1028</v>
      </c>
      <c r="G221" s="29"/>
      <c r="H221" s="29"/>
      <c r="I221" s="29"/>
      <c r="J221" s="29"/>
      <c r="K221" s="29"/>
      <c r="L221" s="30"/>
      <c r="M221" s="143"/>
      <c r="N221" s="144"/>
      <c r="O221" s="51"/>
      <c r="P221" s="51"/>
      <c r="Q221" s="51"/>
      <c r="R221" s="51"/>
      <c r="S221" s="51"/>
      <c r="T221" s="52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7" t="s">
        <v>875</v>
      </c>
      <c r="AU221" s="17" t="s">
        <v>77</v>
      </c>
    </row>
    <row r="222" spans="1:65" s="2" customFormat="1" ht="29.25">
      <c r="A222" s="29"/>
      <c r="B222" s="30"/>
      <c r="C222" s="29"/>
      <c r="D222" s="141" t="s">
        <v>136</v>
      </c>
      <c r="E222" s="29"/>
      <c r="F222" s="142" t="s">
        <v>1029</v>
      </c>
      <c r="G222" s="29"/>
      <c r="H222" s="29"/>
      <c r="I222" s="29"/>
      <c r="J222" s="29"/>
      <c r="K222" s="29"/>
      <c r="L222" s="30"/>
      <c r="M222" s="143"/>
      <c r="N222" s="144"/>
      <c r="O222" s="51"/>
      <c r="P222" s="51"/>
      <c r="Q222" s="51"/>
      <c r="R222" s="51"/>
      <c r="S222" s="51"/>
      <c r="T222" s="52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7" t="s">
        <v>136</v>
      </c>
      <c r="AU222" s="17" t="s">
        <v>77</v>
      </c>
    </row>
    <row r="223" spans="1:65" s="2" customFormat="1" ht="21.75" customHeight="1">
      <c r="A223" s="29"/>
      <c r="B223" s="128"/>
      <c r="C223" s="129" t="s">
        <v>762</v>
      </c>
      <c r="D223" s="129" t="s">
        <v>130</v>
      </c>
      <c r="E223" s="130" t="s">
        <v>1030</v>
      </c>
      <c r="F223" s="131" t="s">
        <v>1031</v>
      </c>
      <c r="G223" s="132" t="s">
        <v>869</v>
      </c>
      <c r="H223" s="133">
        <v>8.4000000000000005E-2</v>
      </c>
      <c r="I223" s="134">
        <v>0</v>
      </c>
      <c r="J223" s="134">
        <f>ROUND(I223*H223,2)</f>
        <v>0</v>
      </c>
      <c r="K223" s="131" t="s">
        <v>874</v>
      </c>
      <c r="L223" s="30"/>
      <c r="M223" s="135" t="s">
        <v>3</v>
      </c>
      <c r="N223" s="136" t="s">
        <v>42</v>
      </c>
      <c r="O223" s="137">
        <v>2.3170000000000002</v>
      </c>
      <c r="P223" s="137">
        <f>O223*H223</f>
        <v>0.19462800000000002</v>
      </c>
      <c r="Q223" s="137">
        <v>2.5018699999999998</v>
      </c>
      <c r="R223" s="137">
        <f>Q223*H223</f>
        <v>0.21015708</v>
      </c>
      <c r="S223" s="137">
        <v>0</v>
      </c>
      <c r="T223" s="13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39" t="s">
        <v>135</v>
      </c>
      <c r="AT223" s="139" t="s">
        <v>130</v>
      </c>
      <c r="AU223" s="139" t="s">
        <v>77</v>
      </c>
      <c r="AY223" s="17" t="s">
        <v>129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7" t="s">
        <v>135</v>
      </c>
      <c r="BK223" s="140">
        <f>ROUND(I223*H223,2)</f>
        <v>0</v>
      </c>
      <c r="BL223" s="17" t="s">
        <v>135</v>
      </c>
      <c r="BM223" s="139" t="s">
        <v>763</v>
      </c>
    </row>
    <row r="224" spans="1:65" s="2" customFormat="1">
      <c r="A224" s="29"/>
      <c r="B224" s="30"/>
      <c r="C224" s="29"/>
      <c r="D224" s="172" t="s">
        <v>875</v>
      </c>
      <c r="E224" s="29"/>
      <c r="F224" s="173" t="s">
        <v>1032</v>
      </c>
      <c r="G224" s="29"/>
      <c r="H224" s="29"/>
      <c r="I224" s="29"/>
      <c r="J224" s="29"/>
      <c r="K224" s="29"/>
      <c r="L224" s="30"/>
      <c r="M224" s="143"/>
      <c r="N224" s="144"/>
      <c r="O224" s="51"/>
      <c r="P224" s="51"/>
      <c r="Q224" s="51"/>
      <c r="R224" s="51"/>
      <c r="S224" s="51"/>
      <c r="T224" s="52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7" t="s">
        <v>875</v>
      </c>
      <c r="AU224" s="17" t="s">
        <v>77</v>
      </c>
    </row>
    <row r="225" spans="1:65" s="2" customFormat="1" ht="29.25">
      <c r="A225" s="29"/>
      <c r="B225" s="30"/>
      <c r="C225" s="29"/>
      <c r="D225" s="141" t="s">
        <v>136</v>
      </c>
      <c r="E225" s="29"/>
      <c r="F225" s="142" t="s">
        <v>1033</v>
      </c>
      <c r="G225" s="29"/>
      <c r="H225" s="29"/>
      <c r="I225" s="29"/>
      <c r="J225" s="29"/>
      <c r="K225" s="29"/>
      <c r="L225" s="30"/>
      <c r="M225" s="143"/>
      <c r="N225" s="144"/>
      <c r="O225" s="51"/>
      <c r="P225" s="51"/>
      <c r="Q225" s="51"/>
      <c r="R225" s="51"/>
      <c r="S225" s="51"/>
      <c r="T225" s="52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7" t="s">
        <v>136</v>
      </c>
      <c r="AU225" s="17" t="s">
        <v>77</v>
      </c>
    </row>
    <row r="226" spans="1:65" s="2" customFormat="1" ht="21.75" customHeight="1">
      <c r="A226" s="29"/>
      <c r="B226" s="128"/>
      <c r="C226" s="129" t="s">
        <v>244</v>
      </c>
      <c r="D226" s="129" t="s">
        <v>130</v>
      </c>
      <c r="E226" s="130" t="s">
        <v>1034</v>
      </c>
      <c r="F226" s="131" t="s">
        <v>1035</v>
      </c>
      <c r="G226" s="132" t="s">
        <v>869</v>
      </c>
      <c r="H226" s="133">
        <v>8.4000000000000005E-2</v>
      </c>
      <c r="I226" s="134">
        <v>0</v>
      </c>
      <c r="J226" s="134">
        <f>ROUND(I226*H226,2)</f>
        <v>0</v>
      </c>
      <c r="K226" s="131" t="s">
        <v>874</v>
      </c>
      <c r="L226" s="30"/>
      <c r="M226" s="135" t="s">
        <v>3</v>
      </c>
      <c r="N226" s="136" t="s">
        <v>42</v>
      </c>
      <c r="O226" s="137">
        <v>0.67500000000000004</v>
      </c>
      <c r="P226" s="137">
        <f>O226*H226</f>
        <v>5.6700000000000007E-2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39" t="s">
        <v>135</v>
      </c>
      <c r="AT226" s="139" t="s">
        <v>130</v>
      </c>
      <c r="AU226" s="139" t="s">
        <v>77</v>
      </c>
      <c r="AY226" s="17" t="s">
        <v>129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7" t="s">
        <v>135</v>
      </c>
      <c r="BK226" s="140">
        <f>ROUND(I226*H226,2)</f>
        <v>0</v>
      </c>
      <c r="BL226" s="17" t="s">
        <v>135</v>
      </c>
      <c r="BM226" s="139" t="s">
        <v>768</v>
      </c>
    </row>
    <row r="227" spans="1:65" s="2" customFormat="1">
      <c r="A227" s="29"/>
      <c r="B227" s="30"/>
      <c r="C227" s="29"/>
      <c r="D227" s="172" t="s">
        <v>875</v>
      </c>
      <c r="E227" s="29"/>
      <c r="F227" s="173" t="s">
        <v>1036</v>
      </c>
      <c r="G227" s="29"/>
      <c r="H227" s="29"/>
      <c r="I227" s="29"/>
      <c r="J227" s="29"/>
      <c r="K227" s="29"/>
      <c r="L227" s="30"/>
      <c r="M227" s="143"/>
      <c r="N227" s="144"/>
      <c r="O227" s="51"/>
      <c r="P227" s="51"/>
      <c r="Q227" s="51"/>
      <c r="R227" s="51"/>
      <c r="S227" s="51"/>
      <c r="T227" s="52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7" t="s">
        <v>875</v>
      </c>
      <c r="AU227" s="17" t="s">
        <v>77</v>
      </c>
    </row>
    <row r="228" spans="1:65" s="2" customFormat="1" ht="29.25">
      <c r="A228" s="29"/>
      <c r="B228" s="30"/>
      <c r="C228" s="29"/>
      <c r="D228" s="141" t="s">
        <v>136</v>
      </c>
      <c r="E228" s="29"/>
      <c r="F228" s="142" t="s">
        <v>1037</v>
      </c>
      <c r="G228" s="29"/>
      <c r="H228" s="29"/>
      <c r="I228" s="29"/>
      <c r="J228" s="29"/>
      <c r="K228" s="29"/>
      <c r="L228" s="30"/>
      <c r="M228" s="143"/>
      <c r="N228" s="144"/>
      <c r="O228" s="51"/>
      <c r="P228" s="51"/>
      <c r="Q228" s="51"/>
      <c r="R228" s="51"/>
      <c r="S228" s="51"/>
      <c r="T228" s="52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7" t="s">
        <v>136</v>
      </c>
      <c r="AU228" s="17" t="s">
        <v>77</v>
      </c>
    </row>
    <row r="229" spans="1:65" s="2" customFormat="1" ht="21.75" customHeight="1">
      <c r="A229" s="29"/>
      <c r="B229" s="128"/>
      <c r="C229" s="129" t="s">
        <v>771</v>
      </c>
      <c r="D229" s="129" t="s">
        <v>130</v>
      </c>
      <c r="E229" s="130" t="s">
        <v>1038</v>
      </c>
      <c r="F229" s="131" t="s">
        <v>1039</v>
      </c>
      <c r="G229" s="132" t="s">
        <v>869</v>
      </c>
      <c r="H229" s="133">
        <v>0.6</v>
      </c>
      <c r="I229" s="134">
        <v>0</v>
      </c>
      <c r="J229" s="134">
        <f>ROUND(I229*H229,2)</f>
        <v>0</v>
      </c>
      <c r="K229" s="131" t="s">
        <v>874</v>
      </c>
      <c r="L229" s="30"/>
      <c r="M229" s="135" t="s">
        <v>3</v>
      </c>
      <c r="N229" s="136" t="s">
        <v>42</v>
      </c>
      <c r="O229" s="137">
        <v>0.20799999999999999</v>
      </c>
      <c r="P229" s="137">
        <f>O229*H229</f>
        <v>0.12479999999999999</v>
      </c>
      <c r="Q229" s="137">
        <v>0</v>
      </c>
      <c r="R229" s="137">
        <f>Q229*H229</f>
        <v>0</v>
      </c>
      <c r="S229" s="137">
        <v>0</v>
      </c>
      <c r="T229" s="13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39" t="s">
        <v>135</v>
      </c>
      <c r="AT229" s="139" t="s">
        <v>130</v>
      </c>
      <c r="AU229" s="139" t="s">
        <v>77</v>
      </c>
      <c r="AY229" s="17" t="s">
        <v>129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7" t="s">
        <v>135</v>
      </c>
      <c r="BK229" s="140">
        <f>ROUND(I229*H229,2)</f>
        <v>0</v>
      </c>
      <c r="BL229" s="17" t="s">
        <v>135</v>
      </c>
      <c r="BM229" s="139" t="s">
        <v>774</v>
      </c>
    </row>
    <row r="230" spans="1:65" s="2" customFormat="1">
      <c r="A230" s="29"/>
      <c r="B230" s="30"/>
      <c r="C230" s="29"/>
      <c r="D230" s="172" t="s">
        <v>875</v>
      </c>
      <c r="E230" s="29"/>
      <c r="F230" s="173" t="s">
        <v>1040</v>
      </c>
      <c r="G230" s="29"/>
      <c r="H230" s="29"/>
      <c r="I230" s="29"/>
      <c r="J230" s="29"/>
      <c r="K230" s="29"/>
      <c r="L230" s="30"/>
      <c r="M230" s="143"/>
      <c r="N230" s="144"/>
      <c r="O230" s="51"/>
      <c r="P230" s="51"/>
      <c r="Q230" s="51"/>
      <c r="R230" s="51"/>
      <c r="S230" s="51"/>
      <c r="T230" s="52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7" t="s">
        <v>875</v>
      </c>
      <c r="AU230" s="17" t="s">
        <v>77</v>
      </c>
    </row>
    <row r="231" spans="1:65" s="2" customFormat="1" ht="29.25">
      <c r="A231" s="29"/>
      <c r="B231" s="30"/>
      <c r="C231" s="29"/>
      <c r="D231" s="141" t="s">
        <v>136</v>
      </c>
      <c r="E231" s="29"/>
      <c r="F231" s="142" t="s">
        <v>1041</v>
      </c>
      <c r="G231" s="29"/>
      <c r="H231" s="29"/>
      <c r="I231" s="29"/>
      <c r="J231" s="29"/>
      <c r="K231" s="29"/>
      <c r="L231" s="30"/>
      <c r="M231" s="143"/>
      <c r="N231" s="144"/>
      <c r="O231" s="51"/>
      <c r="P231" s="51"/>
      <c r="Q231" s="51"/>
      <c r="R231" s="51"/>
      <c r="S231" s="51"/>
      <c r="T231" s="52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7" t="s">
        <v>136</v>
      </c>
      <c r="AU231" s="17" t="s">
        <v>77</v>
      </c>
    </row>
    <row r="232" spans="1:65" s="2" customFormat="1" ht="16.5" customHeight="1">
      <c r="A232" s="29"/>
      <c r="B232" s="128"/>
      <c r="C232" s="129" t="s">
        <v>250</v>
      </c>
      <c r="D232" s="129" t="s">
        <v>130</v>
      </c>
      <c r="E232" s="130" t="s">
        <v>1042</v>
      </c>
      <c r="F232" s="131" t="s">
        <v>1043</v>
      </c>
      <c r="G232" s="132" t="s">
        <v>923</v>
      </c>
      <c r="H232" s="133">
        <v>5.58</v>
      </c>
      <c r="I232" s="134">
        <v>0</v>
      </c>
      <c r="J232" s="134">
        <f>ROUND(I232*H232,2)</f>
        <v>0</v>
      </c>
      <c r="K232" s="131" t="s">
        <v>874</v>
      </c>
      <c r="L232" s="30"/>
      <c r="M232" s="135" t="s">
        <v>3</v>
      </c>
      <c r="N232" s="136" t="s">
        <v>42</v>
      </c>
      <c r="O232" s="137">
        <v>0.245</v>
      </c>
      <c r="P232" s="137">
        <f>O232*H232</f>
        <v>1.3671</v>
      </c>
      <c r="Q232" s="137">
        <v>0.27560000000000001</v>
      </c>
      <c r="R232" s="137">
        <f>Q232*H232</f>
        <v>1.5378480000000001</v>
      </c>
      <c r="S232" s="137">
        <v>0</v>
      </c>
      <c r="T232" s="13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39" t="s">
        <v>135</v>
      </c>
      <c r="AT232" s="139" t="s">
        <v>130</v>
      </c>
      <c r="AU232" s="139" t="s">
        <v>77</v>
      </c>
      <c r="AY232" s="17" t="s">
        <v>129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7" t="s">
        <v>135</v>
      </c>
      <c r="BK232" s="140">
        <f>ROUND(I232*H232,2)</f>
        <v>0</v>
      </c>
      <c r="BL232" s="17" t="s">
        <v>135</v>
      </c>
      <c r="BM232" s="139" t="s">
        <v>780</v>
      </c>
    </row>
    <row r="233" spans="1:65" s="2" customFormat="1">
      <c r="A233" s="29"/>
      <c r="B233" s="30"/>
      <c r="C233" s="29"/>
      <c r="D233" s="172" t="s">
        <v>875</v>
      </c>
      <c r="E233" s="29"/>
      <c r="F233" s="173" t="s">
        <v>1044</v>
      </c>
      <c r="G233" s="29"/>
      <c r="H233" s="29"/>
      <c r="I233" s="29"/>
      <c r="J233" s="29"/>
      <c r="K233" s="29"/>
      <c r="L233" s="30"/>
      <c r="M233" s="143"/>
      <c r="N233" s="144"/>
      <c r="O233" s="51"/>
      <c r="P233" s="51"/>
      <c r="Q233" s="51"/>
      <c r="R233" s="51"/>
      <c r="S233" s="51"/>
      <c r="T233" s="52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7" t="s">
        <v>875</v>
      </c>
      <c r="AU233" s="17" t="s">
        <v>77</v>
      </c>
    </row>
    <row r="234" spans="1:65" s="2" customFormat="1" ht="29.25">
      <c r="A234" s="29"/>
      <c r="B234" s="30"/>
      <c r="C234" s="29"/>
      <c r="D234" s="141" t="s">
        <v>136</v>
      </c>
      <c r="E234" s="29"/>
      <c r="F234" s="142" t="s">
        <v>1045</v>
      </c>
      <c r="G234" s="29"/>
      <c r="H234" s="29"/>
      <c r="I234" s="29"/>
      <c r="J234" s="29"/>
      <c r="K234" s="29"/>
      <c r="L234" s="30"/>
      <c r="M234" s="143"/>
      <c r="N234" s="144"/>
      <c r="O234" s="51"/>
      <c r="P234" s="51"/>
      <c r="Q234" s="51"/>
      <c r="R234" s="51"/>
      <c r="S234" s="51"/>
      <c r="T234" s="52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7" t="s">
        <v>136</v>
      </c>
      <c r="AU234" s="17" t="s">
        <v>77</v>
      </c>
    </row>
    <row r="235" spans="1:65" s="12" customFormat="1">
      <c r="B235" s="145"/>
      <c r="D235" s="141" t="s">
        <v>138</v>
      </c>
      <c r="E235" s="146" t="s">
        <v>3</v>
      </c>
      <c r="F235" s="147" t="s">
        <v>1046</v>
      </c>
      <c r="H235" s="148">
        <v>5.58</v>
      </c>
      <c r="L235" s="145"/>
      <c r="M235" s="149"/>
      <c r="N235" s="150"/>
      <c r="O235" s="150"/>
      <c r="P235" s="150"/>
      <c r="Q235" s="150"/>
      <c r="R235" s="150"/>
      <c r="S235" s="150"/>
      <c r="T235" s="151"/>
      <c r="AT235" s="146" t="s">
        <v>138</v>
      </c>
      <c r="AU235" s="146" t="s">
        <v>77</v>
      </c>
      <c r="AV235" s="12" t="s">
        <v>79</v>
      </c>
      <c r="AW235" s="12" t="s">
        <v>31</v>
      </c>
      <c r="AX235" s="12" t="s">
        <v>69</v>
      </c>
      <c r="AY235" s="146" t="s">
        <v>129</v>
      </c>
    </row>
    <row r="236" spans="1:65" s="13" customFormat="1">
      <c r="B236" s="152"/>
      <c r="D236" s="141" t="s">
        <v>138</v>
      </c>
      <c r="E236" s="153" t="s">
        <v>3</v>
      </c>
      <c r="F236" s="154" t="s">
        <v>140</v>
      </c>
      <c r="H236" s="155">
        <v>5.58</v>
      </c>
      <c r="L236" s="152"/>
      <c r="M236" s="156"/>
      <c r="N236" s="157"/>
      <c r="O236" s="157"/>
      <c r="P236" s="157"/>
      <c r="Q236" s="157"/>
      <c r="R236" s="157"/>
      <c r="S236" s="157"/>
      <c r="T236" s="158"/>
      <c r="AT236" s="153" t="s">
        <v>138</v>
      </c>
      <c r="AU236" s="153" t="s">
        <v>77</v>
      </c>
      <c r="AV236" s="13" t="s">
        <v>135</v>
      </c>
      <c r="AW236" s="13" t="s">
        <v>31</v>
      </c>
      <c r="AX236" s="13" t="s">
        <v>77</v>
      </c>
      <c r="AY236" s="153" t="s">
        <v>129</v>
      </c>
    </row>
    <row r="237" spans="1:65" s="11" customFormat="1" ht="25.9" customHeight="1">
      <c r="B237" s="118"/>
      <c r="D237" s="119" t="s">
        <v>68</v>
      </c>
      <c r="E237" s="120" t="s">
        <v>155</v>
      </c>
      <c r="F237" s="120" t="s">
        <v>738</v>
      </c>
      <c r="J237" s="121">
        <f>BK237</f>
        <v>0</v>
      </c>
      <c r="L237" s="118"/>
      <c r="M237" s="122"/>
      <c r="N237" s="123"/>
      <c r="O237" s="123"/>
      <c r="P237" s="124">
        <f>SUM(P238:P240)</f>
        <v>1.0349999999999999</v>
      </c>
      <c r="Q237" s="123"/>
      <c r="R237" s="124">
        <f>SUM(R238:R240)</f>
        <v>9.1454999999999991E-3</v>
      </c>
      <c r="S237" s="123"/>
      <c r="T237" s="125">
        <f>SUM(T238:T240)</f>
        <v>0</v>
      </c>
      <c r="AR237" s="119" t="s">
        <v>77</v>
      </c>
      <c r="AT237" s="126" t="s">
        <v>68</v>
      </c>
      <c r="AU237" s="126" t="s">
        <v>69</v>
      </c>
      <c r="AY237" s="119" t="s">
        <v>129</v>
      </c>
      <c r="BK237" s="127">
        <f>SUM(BK238:BK240)</f>
        <v>0</v>
      </c>
    </row>
    <row r="238" spans="1:65" s="2" customFormat="1" ht="24.2" customHeight="1">
      <c r="A238" s="29"/>
      <c r="B238" s="128"/>
      <c r="C238" s="129" t="s">
        <v>782</v>
      </c>
      <c r="D238" s="129" t="s">
        <v>130</v>
      </c>
      <c r="E238" s="130" t="s">
        <v>1047</v>
      </c>
      <c r="F238" s="131" t="s">
        <v>1048</v>
      </c>
      <c r="G238" s="132" t="s">
        <v>943</v>
      </c>
      <c r="H238" s="133">
        <v>5</v>
      </c>
      <c r="I238" s="134">
        <v>0</v>
      </c>
      <c r="J238" s="134">
        <f>ROUND(I238*H238,2)</f>
        <v>0</v>
      </c>
      <c r="K238" s="131" t="s">
        <v>874</v>
      </c>
      <c r="L238" s="30"/>
      <c r="M238" s="135" t="s">
        <v>3</v>
      </c>
      <c r="N238" s="136" t="s">
        <v>42</v>
      </c>
      <c r="O238" s="137">
        <v>0.20699999999999999</v>
      </c>
      <c r="P238" s="137">
        <f>O238*H238</f>
        <v>1.0349999999999999</v>
      </c>
      <c r="Q238" s="137">
        <v>1.8291E-3</v>
      </c>
      <c r="R238" s="137">
        <f>Q238*H238</f>
        <v>9.1454999999999991E-3</v>
      </c>
      <c r="S238" s="137">
        <v>0</v>
      </c>
      <c r="T238" s="138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39" t="s">
        <v>135</v>
      </c>
      <c r="AT238" s="139" t="s">
        <v>130</v>
      </c>
      <c r="AU238" s="139" t="s">
        <v>77</v>
      </c>
      <c r="AY238" s="17" t="s">
        <v>129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7" t="s">
        <v>135</v>
      </c>
      <c r="BK238" s="140">
        <f>ROUND(I238*H238,2)</f>
        <v>0</v>
      </c>
      <c r="BL238" s="17" t="s">
        <v>135</v>
      </c>
      <c r="BM238" s="139" t="s">
        <v>785</v>
      </c>
    </row>
    <row r="239" spans="1:65" s="2" customFormat="1">
      <c r="A239" s="29"/>
      <c r="B239" s="30"/>
      <c r="C239" s="29"/>
      <c r="D239" s="172" t="s">
        <v>875</v>
      </c>
      <c r="E239" s="29"/>
      <c r="F239" s="173" t="s">
        <v>1049</v>
      </c>
      <c r="G239" s="29"/>
      <c r="H239" s="29"/>
      <c r="I239" s="29"/>
      <c r="J239" s="29"/>
      <c r="K239" s="29"/>
      <c r="L239" s="30"/>
      <c r="M239" s="143"/>
      <c r="N239" s="144"/>
      <c r="O239" s="51"/>
      <c r="P239" s="51"/>
      <c r="Q239" s="51"/>
      <c r="R239" s="51"/>
      <c r="S239" s="51"/>
      <c r="T239" s="52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7" t="s">
        <v>875</v>
      </c>
      <c r="AU239" s="17" t="s">
        <v>77</v>
      </c>
    </row>
    <row r="240" spans="1:65" s="2" customFormat="1" ht="39">
      <c r="A240" s="29"/>
      <c r="B240" s="30"/>
      <c r="C240" s="29"/>
      <c r="D240" s="141" t="s">
        <v>136</v>
      </c>
      <c r="E240" s="29"/>
      <c r="F240" s="142" t="s">
        <v>1050</v>
      </c>
      <c r="G240" s="29"/>
      <c r="H240" s="29"/>
      <c r="I240" s="29"/>
      <c r="J240" s="29"/>
      <c r="K240" s="29"/>
      <c r="L240" s="30"/>
      <c r="M240" s="143"/>
      <c r="N240" s="144"/>
      <c r="O240" s="51"/>
      <c r="P240" s="51"/>
      <c r="Q240" s="51"/>
      <c r="R240" s="51"/>
      <c r="S240" s="51"/>
      <c r="T240" s="52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7" t="s">
        <v>136</v>
      </c>
      <c r="AU240" s="17" t="s">
        <v>77</v>
      </c>
    </row>
    <row r="241" spans="1:65" s="11" customFormat="1" ht="25.9" customHeight="1">
      <c r="B241" s="118"/>
      <c r="D241" s="119" t="s">
        <v>68</v>
      </c>
      <c r="E241" s="120" t="s">
        <v>178</v>
      </c>
      <c r="F241" s="120" t="s">
        <v>305</v>
      </c>
      <c r="J241" s="121">
        <f>BK241</f>
        <v>0</v>
      </c>
      <c r="L241" s="118"/>
      <c r="M241" s="122"/>
      <c r="N241" s="123"/>
      <c r="O241" s="123"/>
      <c r="P241" s="124">
        <f>SUM(P242:P277)</f>
        <v>16.331600000000002</v>
      </c>
      <c r="Q241" s="123"/>
      <c r="R241" s="124">
        <f>SUM(R242:R277)</f>
        <v>4.5441190159999989</v>
      </c>
      <c r="S241" s="123"/>
      <c r="T241" s="125">
        <f>SUM(T242:T277)</f>
        <v>0</v>
      </c>
      <c r="AR241" s="119" t="s">
        <v>77</v>
      </c>
      <c r="AT241" s="126" t="s">
        <v>68</v>
      </c>
      <c r="AU241" s="126" t="s">
        <v>69</v>
      </c>
      <c r="AY241" s="119" t="s">
        <v>129</v>
      </c>
      <c r="BK241" s="127">
        <f>SUM(BK242:BK277)</f>
        <v>0</v>
      </c>
    </row>
    <row r="242" spans="1:65" s="2" customFormat="1" ht="24.2" customHeight="1">
      <c r="A242" s="29"/>
      <c r="B242" s="128"/>
      <c r="C242" s="129" t="s">
        <v>256</v>
      </c>
      <c r="D242" s="129" t="s">
        <v>130</v>
      </c>
      <c r="E242" s="130" t="s">
        <v>1051</v>
      </c>
      <c r="F242" s="131" t="s">
        <v>1052</v>
      </c>
      <c r="G242" s="132" t="s">
        <v>943</v>
      </c>
      <c r="H242" s="133">
        <v>12.4</v>
      </c>
      <c r="I242" s="134">
        <v>0</v>
      </c>
      <c r="J242" s="134">
        <f>ROUND(I242*H242,2)</f>
        <v>0</v>
      </c>
      <c r="K242" s="131" t="s">
        <v>874</v>
      </c>
      <c r="L242" s="30"/>
      <c r="M242" s="135" t="s">
        <v>3</v>
      </c>
      <c r="N242" s="136" t="s">
        <v>42</v>
      </c>
      <c r="O242" s="137">
        <v>0.23899999999999999</v>
      </c>
      <c r="P242" s="137">
        <f>O242*H242</f>
        <v>2.9636</v>
      </c>
      <c r="Q242" s="137">
        <v>0.12949959999999999</v>
      </c>
      <c r="R242" s="137">
        <f>Q242*H242</f>
        <v>1.6057950400000001</v>
      </c>
      <c r="S242" s="137">
        <v>0</v>
      </c>
      <c r="T242" s="138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39" t="s">
        <v>135</v>
      </c>
      <c r="AT242" s="139" t="s">
        <v>130</v>
      </c>
      <c r="AU242" s="139" t="s">
        <v>77</v>
      </c>
      <c r="AY242" s="17" t="s">
        <v>129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7" t="s">
        <v>135</v>
      </c>
      <c r="BK242" s="140">
        <f>ROUND(I242*H242,2)</f>
        <v>0</v>
      </c>
      <c r="BL242" s="17" t="s">
        <v>135</v>
      </c>
      <c r="BM242" s="139" t="s">
        <v>790</v>
      </c>
    </row>
    <row r="243" spans="1:65" s="2" customFormat="1">
      <c r="A243" s="29"/>
      <c r="B243" s="30"/>
      <c r="C243" s="29"/>
      <c r="D243" s="172" t="s">
        <v>875</v>
      </c>
      <c r="E243" s="29"/>
      <c r="F243" s="173" t="s">
        <v>1053</v>
      </c>
      <c r="G243" s="29"/>
      <c r="H243" s="29"/>
      <c r="I243" s="29"/>
      <c r="J243" s="29"/>
      <c r="K243" s="29"/>
      <c r="L243" s="30"/>
      <c r="M243" s="143"/>
      <c r="N243" s="144"/>
      <c r="O243" s="51"/>
      <c r="P243" s="51"/>
      <c r="Q243" s="51"/>
      <c r="R243" s="51"/>
      <c r="S243" s="51"/>
      <c r="T243" s="52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7" t="s">
        <v>875</v>
      </c>
      <c r="AU243" s="17" t="s">
        <v>77</v>
      </c>
    </row>
    <row r="244" spans="1:65" s="2" customFormat="1" ht="39">
      <c r="A244" s="29"/>
      <c r="B244" s="30"/>
      <c r="C244" s="29"/>
      <c r="D244" s="141" t="s">
        <v>136</v>
      </c>
      <c r="E244" s="29"/>
      <c r="F244" s="142" t="s">
        <v>1054</v>
      </c>
      <c r="G244" s="29"/>
      <c r="H244" s="29"/>
      <c r="I244" s="29"/>
      <c r="J244" s="29"/>
      <c r="K244" s="29"/>
      <c r="L244" s="30"/>
      <c r="M244" s="143"/>
      <c r="N244" s="144"/>
      <c r="O244" s="51"/>
      <c r="P244" s="51"/>
      <c r="Q244" s="51"/>
      <c r="R244" s="51"/>
      <c r="S244" s="51"/>
      <c r="T244" s="52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7" t="s">
        <v>136</v>
      </c>
      <c r="AU244" s="17" t="s">
        <v>77</v>
      </c>
    </row>
    <row r="245" spans="1:65" s="2" customFormat="1" ht="16.5" customHeight="1">
      <c r="A245" s="29"/>
      <c r="B245" s="128"/>
      <c r="C245" s="129" t="s">
        <v>792</v>
      </c>
      <c r="D245" s="129" t="s">
        <v>130</v>
      </c>
      <c r="E245" s="130" t="s">
        <v>1055</v>
      </c>
      <c r="F245" s="131" t="s">
        <v>1056</v>
      </c>
      <c r="G245" s="132" t="s">
        <v>943</v>
      </c>
      <c r="H245" s="133">
        <v>13.053000000000001</v>
      </c>
      <c r="I245" s="134">
        <v>0</v>
      </c>
      <c r="J245" s="134">
        <f>ROUND(I245*H245,2)</f>
        <v>0</v>
      </c>
      <c r="K245" s="131" t="s">
        <v>870</v>
      </c>
      <c r="L245" s="30"/>
      <c r="M245" s="135" t="s">
        <v>3</v>
      </c>
      <c r="N245" s="136" t="s">
        <v>42</v>
      </c>
      <c r="O245" s="137">
        <v>0</v>
      </c>
      <c r="P245" s="137">
        <f>O245*H245</f>
        <v>0</v>
      </c>
      <c r="Q245" s="137">
        <v>0</v>
      </c>
      <c r="R245" s="137">
        <f>Q245*H245</f>
        <v>0</v>
      </c>
      <c r="S245" s="137">
        <v>0</v>
      </c>
      <c r="T245" s="138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39" t="s">
        <v>135</v>
      </c>
      <c r="AT245" s="139" t="s">
        <v>130</v>
      </c>
      <c r="AU245" s="139" t="s">
        <v>77</v>
      </c>
      <c r="AY245" s="17" t="s">
        <v>129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7" t="s">
        <v>135</v>
      </c>
      <c r="BK245" s="140">
        <f>ROUND(I245*H245,2)</f>
        <v>0</v>
      </c>
      <c r="BL245" s="17" t="s">
        <v>135</v>
      </c>
      <c r="BM245" s="139" t="s">
        <v>795</v>
      </c>
    </row>
    <row r="246" spans="1:65" s="2" customFormat="1" ht="29.25">
      <c r="A246" s="29"/>
      <c r="B246" s="30"/>
      <c r="C246" s="29"/>
      <c r="D246" s="141" t="s">
        <v>136</v>
      </c>
      <c r="E246" s="29"/>
      <c r="F246" s="142" t="s">
        <v>1057</v>
      </c>
      <c r="G246" s="29"/>
      <c r="H246" s="29"/>
      <c r="I246" s="29"/>
      <c r="J246" s="29"/>
      <c r="K246" s="29"/>
      <c r="L246" s="30"/>
      <c r="M246" s="143"/>
      <c r="N246" s="144"/>
      <c r="O246" s="51"/>
      <c r="P246" s="51"/>
      <c r="Q246" s="51"/>
      <c r="R246" s="51"/>
      <c r="S246" s="51"/>
      <c r="T246" s="52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7" t="s">
        <v>136</v>
      </c>
      <c r="AU246" s="17" t="s">
        <v>77</v>
      </c>
    </row>
    <row r="247" spans="1:65" s="2" customFormat="1" ht="16.5" customHeight="1">
      <c r="A247" s="29"/>
      <c r="B247" s="128"/>
      <c r="C247" s="129" t="s">
        <v>260</v>
      </c>
      <c r="D247" s="129" t="s">
        <v>130</v>
      </c>
      <c r="E247" s="130" t="s">
        <v>1058</v>
      </c>
      <c r="F247" s="131" t="s">
        <v>1059</v>
      </c>
      <c r="G247" s="132" t="s">
        <v>943</v>
      </c>
      <c r="H247" s="133">
        <v>10</v>
      </c>
      <c r="I247" s="134">
        <v>0</v>
      </c>
      <c r="J247" s="134">
        <f>ROUND(I247*H247,2)</f>
        <v>0</v>
      </c>
      <c r="K247" s="131" t="s">
        <v>874</v>
      </c>
      <c r="L247" s="30"/>
      <c r="M247" s="135" t="s">
        <v>3</v>
      </c>
      <c r="N247" s="136" t="s">
        <v>42</v>
      </c>
      <c r="O247" s="137">
        <v>0.26900000000000002</v>
      </c>
      <c r="P247" s="137">
        <f>O247*H247</f>
        <v>2.6900000000000004</v>
      </c>
      <c r="Q247" s="137">
        <v>0.29220869999999999</v>
      </c>
      <c r="R247" s="137">
        <f>Q247*H247</f>
        <v>2.9220869999999999</v>
      </c>
      <c r="S247" s="137">
        <v>0</v>
      </c>
      <c r="T247" s="138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39" t="s">
        <v>135</v>
      </c>
      <c r="AT247" s="139" t="s">
        <v>130</v>
      </c>
      <c r="AU247" s="139" t="s">
        <v>77</v>
      </c>
      <c r="AY247" s="17" t="s">
        <v>129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7" t="s">
        <v>135</v>
      </c>
      <c r="BK247" s="140">
        <f>ROUND(I247*H247,2)</f>
        <v>0</v>
      </c>
      <c r="BL247" s="17" t="s">
        <v>135</v>
      </c>
      <c r="BM247" s="139" t="s">
        <v>426</v>
      </c>
    </row>
    <row r="248" spans="1:65" s="2" customFormat="1">
      <c r="A248" s="29"/>
      <c r="B248" s="30"/>
      <c r="C248" s="29"/>
      <c r="D248" s="172" t="s">
        <v>875</v>
      </c>
      <c r="E248" s="29"/>
      <c r="F248" s="173" t="s">
        <v>1060</v>
      </c>
      <c r="G248" s="29"/>
      <c r="H248" s="29"/>
      <c r="I248" s="29"/>
      <c r="J248" s="29"/>
      <c r="K248" s="29"/>
      <c r="L248" s="30"/>
      <c r="M248" s="143"/>
      <c r="N248" s="144"/>
      <c r="O248" s="51"/>
      <c r="P248" s="51"/>
      <c r="Q248" s="51"/>
      <c r="R248" s="51"/>
      <c r="S248" s="51"/>
      <c r="T248" s="52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7" t="s">
        <v>875</v>
      </c>
      <c r="AU248" s="17" t="s">
        <v>77</v>
      </c>
    </row>
    <row r="249" spans="1:65" s="2" customFormat="1" ht="29.25">
      <c r="A249" s="29"/>
      <c r="B249" s="30"/>
      <c r="C249" s="29"/>
      <c r="D249" s="141" t="s">
        <v>136</v>
      </c>
      <c r="E249" s="29"/>
      <c r="F249" s="142" t="s">
        <v>1061</v>
      </c>
      <c r="G249" s="29"/>
      <c r="H249" s="29"/>
      <c r="I249" s="29"/>
      <c r="J249" s="29"/>
      <c r="K249" s="29"/>
      <c r="L249" s="30"/>
      <c r="M249" s="143"/>
      <c r="N249" s="144"/>
      <c r="O249" s="51"/>
      <c r="P249" s="51"/>
      <c r="Q249" s="51"/>
      <c r="R249" s="51"/>
      <c r="S249" s="51"/>
      <c r="T249" s="52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7" t="s">
        <v>136</v>
      </c>
      <c r="AU249" s="17" t="s">
        <v>77</v>
      </c>
    </row>
    <row r="250" spans="1:65" s="2" customFormat="1" ht="24.2" customHeight="1">
      <c r="A250" s="29"/>
      <c r="B250" s="128"/>
      <c r="C250" s="129" t="s">
        <v>806</v>
      </c>
      <c r="D250" s="129" t="s">
        <v>130</v>
      </c>
      <c r="E250" s="130" t="s">
        <v>1062</v>
      </c>
      <c r="F250" s="131" t="s">
        <v>1063</v>
      </c>
      <c r="G250" s="132" t="s">
        <v>1064</v>
      </c>
      <c r="H250" s="133">
        <v>10</v>
      </c>
      <c r="I250" s="134">
        <v>0</v>
      </c>
      <c r="J250" s="134">
        <f>ROUND(I250*H250,2)</f>
        <v>0</v>
      </c>
      <c r="K250" s="131" t="s">
        <v>870</v>
      </c>
      <c r="L250" s="30"/>
      <c r="M250" s="135" t="s">
        <v>3</v>
      </c>
      <c r="N250" s="136" t="s">
        <v>42</v>
      </c>
      <c r="O250" s="137">
        <v>0</v>
      </c>
      <c r="P250" s="137">
        <f>O250*H250</f>
        <v>0</v>
      </c>
      <c r="Q250" s="137">
        <v>0</v>
      </c>
      <c r="R250" s="137">
        <f>Q250*H250</f>
        <v>0</v>
      </c>
      <c r="S250" s="137">
        <v>0</v>
      </c>
      <c r="T250" s="138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39" t="s">
        <v>135</v>
      </c>
      <c r="AT250" s="139" t="s">
        <v>130</v>
      </c>
      <c r="AU250" s="139" t="s">
        <v>77</v>
      </c>
      <c r="AY250" s="17" t="s">
        <v>129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7" t="s">
        <v>135</v>
      </c>
      <c r="BK250" s="140">
        <f>ROUND(I250*H250,2)</f>
        <v>0</v>
      </c>
      <c r="BL250" s="17" t="s">
        <v>135</v>
      </c>
      <c r="BM250" s="139" t="s">
        <v>809</v>
      </c>
    </row>
    <row r="251" spans="1:65" s="2" customFormat="1" ht="29.25">
      <c r="A251" s="29"/>
      <c r="B251" s="30"/>
      <c r="C251" s="29"/>
      <c r="D251" s="141" t="s">
        <v>136</v>
      </c>
      <c r="E251" s="29"/>
      <c r="F251" s="142" t="s">
        <v>1065</v>
      </c>
      <c r="G251" s="29"/>
      <c r="H251" s="29"/>
      <c r="I251" s="29"/>
      <c r="J251" s="29"/>
      <c r="K251" s="29"/>
      <c r="L251" s="30"/>
      <c r="M251" s="143"/>
      <c r="N251" s="144"/>
      <c r="O251" s="51"/>
      <c r="P251" s="51"/>
      <c r="Q251" s="51"/>
      <c r="R251" s="51"/>
      <c r="S251" s="51"/>
      <c r="T251" s="52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7" t="s">
        <v>136</v>
      </c>
      <c r="AU251" s="17" t="s">
        <v>77</v>
      </c>
    </row>
    <row r="252" spans="1:65" s="12" customFormat="1">
      <c r="B252" s="145"/>
      <c r="D252" s="141" t="s">
        <v>138</v>
      </c>
      <c r="E252" s="146" t="s">
        <v>3</v>
      </c>
      <c r="F252" s="147" t="s">
        <v>159</v>
      </c>
      <c r="H252" s="148">
        <v>10</v>
      </c>
      <c r="L252" s="145"/>
      <c r="M252" s="149"/>
      <c r="N252" s="150"/>
      <c r="O252" s="150"/>
      <c r="P252" s="150"/>
      <c r="Q252" s="150"/>
      <c r="R252" s="150"/>
      <c r="S252" s="150"/>
      <c r="T252" s="151"/>
      <c r="AT252" s="146" t="s">
        <v>138</v>
      </c>
      <c r="AU252" s="146" t="s">
        <v>77</v>
      </c>
      <c r="AV252" s="12" t="s">
        <v>79</v>
      </c>
      <c r="AW252" s="12" t="s">
        <v>31</v>
      </c>
      <c r="AX252" s="12" t="s">
        <v>69</v>
      </c>
      <c r="AY252" s="146" t="s">
        <v>129</v>
      </c>
    </row>
    <row r="253" spans="1:65" s="13" customFormat="1">
      <c r="B253" s="152"/>
      <c r="D253" s="141" t="s">
        <v>138</v>
      </c>
      <c r="E253" s="153" t="s">
        <v>3</v>
      </c>
      <c r="F253" s="154" t="s">
        <v>140</v>
      </c>
      <c r="H253" s="155">
        <v>10</v>
      </c>
      <c r="L253" s="152"/>
      <c r="M253" s="156"/>
      <c r="N253" s="157"/>
      <c r="O253" s="157"/>
      <c r="P253" s="157"/>
      <c r="Q253" s="157"/>
      <c r="R253" s="157"/>
      <c r="S253" s="157"/>
      <c r="T253" s="158"/>
      <c r="AT253" s="153" t="s">
        <v>138</v>
      </c>
      <c r="AU253" s="153" t="s">
        <v>77</v>
      </c>
      <c r="AV253" s="13" t="s">
        <v>135</v>
      </c>
      <c r="AW253" s="13" t="s">
        <v>31</v>
      </c>
      <c r="AX253" s="13" t="s">
        <v>77</v>
      </c>
      <c r="AY253" s="153" t="s">
        <v>129</v>
      </c>
    </row>
    <row r="254" spans="1:65" s="2" customFormat="1" ht="16.5" customHeight="1">
      <c r="A254" s="29"/>
      <c r="B254" s="128"/>
      <c r="C254" s="129" t="s">
        <v>265</v>
      </c>
      <c r="D254" s="129" t="s">
        <v>130</v>
      </c>
      <c r="E254" s="130" t="s">
        <v>1066</v>
      </c>
      <c r="F254" s="131" t="s">
        <v>1067</v>
      </c>
      <c r="G254" s="132" t="s">
        <v>996</v>
      </c>
      <c r="H254" s="133">
        <v>1</v>
      </c>
      <c r="I254" s="134">
        <v>0</v>
      </c>
      <c r="J254" s="134">
        <f>ROUND(I254*H254,2)</f>
        <v>0</v>
      </c>
      <c r="K254" s="131" t="s">
        <v>874</v>
      </c>
      <c r="L254" s="30"/>
      <c r="M254" s="135" t="s">
        <v>3</v>
      </c>
      <c r="N254" s="136" t="s">
        <v>42</v>
      </c>
      <c r="O254" s="137">
        <v>0.65</v>
      </c>
      <c r="P254" s="137">
        <f>O254*H254</f>
        <v>0.65</v>
      </c>
      <c r="Q254" s="137">
        <v>8.0211200000000001E-4</v>
      </c>
      <c r="R254" s="137">
        <f>Q254*H254</f>
        <v>8.0211200000000001E-4</v>
      </c>
      <c r="S254" s="137">
        <v>0</v>
      </c>
      <c r="T254" s="138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39" t="s">
        <v>135</v>
      </c>
      <c r="AT254" s="139" t="s">
        <v>130</v>
      </c>
      <c r="AU254" s="139" t="s">
        <v>77</v>
      </c>
      <c r="AY254" s="17" t="s">
        <v>129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7" t="s">
        <v>135</v>
      </c>
      <c r="BK254" s="140">
        <f>ROUND(I254*H254,2)</f>
        <v>0</v>
      </c>
      <c r="BL254" s="17" t="s">
        <v>135</v>
      </c>
      <c r="BM254" s="139" t="s">
        <v>814</v>
      </c>
    </row>
    <row r="255" spans="1:65" s="2" customFormat="1">
      <c r="A255" s="29"/>
      <c r="B255" s="30"/>
      <c r="C255" s="29"/>
      <c r="D255" s="172" t="s">
        <v>875</v>
      </c>
      <c r="E255" s="29"/>
      <c r="F255" s="173" t="s">
        <v>1068</v>
      </c>
      <c r="G255" s="29"/>
      <c r="H255" s="29"/>
      <c r="I255" s="29"/>
      <c r="J255" s="29"/>
      <c r="K255" s="29"/>
      <c r="L255" s="30"/>
      <c r="M255" s="143"/>
      <c r="N255" s="144"/>
      <c r="O255" s="51"/>
      <c r="P255" s="51"/>
      <c r="Q255" s="51"/>
      <c r="R255" s="51"/>
      <c r="S255" s="51"/>
      <c r="T255" s="52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7" t="s">
        <v>875</v>
      </c>
      <c r="AU255" s="17" t="s">
        <v>77</v>
      </c>
    </row>
    <row r="256" spans="1:65" s="2" customFormat="1" ht="29.25">
      <c r="A256" s="29"/>
      <c r="B256" s="30"/>
      <c r="C256" s="29"/>
      <c r="D256" s="141" t="s">
        <v>136</v>
      </c>
      <c r="E256" s="29"/>
      <c r="F256" s="142" t="s">
        <v>1069</v>
      </c>
      <c r="G256" s="29"/>
      <c r="H256" s="29"/>
      <c r="I256" s="29"/>
      <c r="J256" s="29"/>
      <c r="K256" s="29"/>
      <c r="L256" s="30"/>
      <c r="M256" s="143"/>
      <c r="N256" s="144"/>
      <c r="O256" s="51"/>
      <c r="P256" s="51"/>
      <c r="Q256" s="51"/>
      <c r="R256" s="51"/>
      <c r="S256" s="51"/>
      <c r="T256" s="52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7" t="s">
        <v>136</v>
      </c>
      <c r="AU256" s="17" t="s">
        <v>77</v>
      </c>
    </row>
    <row r="257" spans="1:65" s="2" customFormat="1" ht="24.2" customHeight="1">
      <c r="A257" s="29"/>
      <c r="B257" s="128"/>
      <c r="C257" s="129" t="s">
        <v>816</v>
      </c>
      <c r="D257" s="129" t="s">
        <v>130</v>
      </c>
      <c r="E257" s="130" t="s">
        <v>1070</v>
      </c>
      <c r="F257" s="131" t="s">
        <v>1071</v>
      </c>
      <c r="G257" s="132" t="s">
        <v>996</v>
      </c>
      <c r="H257" s="133">
        <v>1</v>
      </c>
      <c r="I257" s="134">
        <v>0</v>
      </c>
      <c r="J257" s="134">
        <f>ROUND(I257*H257,2)</f>
        <v>0</v>
      </c>
      <c r="K257" s="131" t="s">
        <v>870</v>
      </c>
      <c r="L257" s="30"/>
      <c r="M257" s="135" t="s">
        <v>3</v>
      </c>
      <c r="N257" s="136" t="s">
        <v>42</v>
      </c>
      <c r="O257" s="137">
        <v>0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39" t="s">
        <v>135</v>
      </c>
      <c r="AT257" s="139" t="s">
        <v>130</v>
      </c>
      <c r="AU257" s="139" t="s">
        <v>77</v>
      </c>
      <c r="AY257" s="17" t="s">
        <v>129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7" t="s">
        <v>135</v>
      </c>
      <c r="BK257" s="140">
        <f>ROUND(I257*H257,2)</f>
        <v>0</v>
      </c>
      <c r="BL257" s="17" t="s">
        <v>135</v>
      </c>
      <c r="BM257" s="139" t="s">
        <v>819</v>
      </c>
    </row>
    <row r="258" spans="1:65" s="2" customFormat="1" ht="29.25">
      <c r="A258" s="29"/>
      <c r="B258" s="30"/>
      <c r="C258" s="29"/>
      <c r="D258" s="141" t="s">
        <v>136</v>
      </c>
      <c r="E258" s="29"/>
      <c r="F258" s="142" t="s">
        <v>1072</v>
      </c>
      <c r="G258" s="29"/>
      <c r="H258" s="29"/>
      <c r="I258" s="29"/>
      <c r="J258" s="29"/>
      <c r="K258" s="29"/>
      <c r="L258" s="30"/>
      <c r="M258" s="143"/>
      <c r="N258" s="144"/>
      <c r="O258" s="51"/>
      <c r="P258" s="51"/>
      <c r="Q258" s="51"/>
      <c r="R258" s="51"/>
      <c r="S258" s="51"/>
      <c r="T258" s="52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7" t="s">
        <v>136</v>
      </c>
      <c r="AU258" s="17" t="s">
        <v>77</v>
      </c>
    </row>
    <row r="259" spans="1:65" s="2" customFormat="1" ht="16.5" customHeight="1">
      <c r="A259" s="29"/>
      <c r="B259" s="128"/>
      <c r="C259" s="129" t="s">
        <v>274</v>
      </c>
      <c r="D259" s="129" t="s">
        <v>130</v>
      </c>
      <c r="E259" s="130" t="s">
        <v>1073</v>
      </c>
      <c r="F259" s="131" t="s">
        <v>1074</v>
      </c>
      <c r="G259" s="132" t="s">
        <v>996</v>
      </c>
      <c r="H259" s="133">
        <v>2</v>
      </c>
      <c r="I259" s="134">
        <v>0</v>
      </c>
      <c r="J259" s="134">
        <f>ROUND(I259*H259,2)</f>
        <v>0</v>
      </c>
      <c r="K259" s="131" t="s">
        <v>874</v>
      </c>
      <c r="L259" s="30"/>
      <c r="M259" s="135" t="s">
        <v>3</v>
      </c>
      <c r="N259" s="136" t="s">
        <v>42</v>
      </c>
      <c r="O259" s="137">
        <v>0.85</v>
      </c>
      <c r="P259" s="137">
        <f>O259*H259</f>
        <v>1.7</v>
      </c>
      <c r="Q259" s="137">
        <v>1.002232E-3</v>
      </c>
      <c r="R259" s="137">
        <f>Q259*H259</f>
        <v>2.0044640000000001E-3</v>
      </c>
      <c r="S259" s="137">
        <v>0</v>
      </c>
      <c r="T259" s="138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39" t="s">
        <v>135</v>
      </c>
      <c r="AT259" s="139" t="s">
        <v>130</v>
      </c>
      <c r="AU259" s="139" t="s">
        <v>77</v>
      </c>
      <c r="AY259" s="17" t="s">
        <v>129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7" t="s">
        <v>135</v>
      </c>
      <c r="BK259" s="140">
        <f>ROUND(I259*H259,2)</f>
        <v>0</v>
      </c>
      <c r="BL259" s="17" t="s">
        <v>135</v>
      </c>
      <c r="BM259" s="139" t="s">
        <v>826</v>
      </c>
    </row>
    <row r="260" spans="1:65" s="2" customFormat="1">
      <c r="A260" s="29"/>
      <c r="B260" s="30"/>
      <c r="C260" s="29"/>
      <c r="D260" s="172" t="s">
        <v>875</v>
      </c>
      <c r="E260" s="29"/>
      <c r="F260" s="173" t="s">
        <v>1075</v>
      </c>
      <c r="G260" s="29"/>
      <c r="H260" s="29"/>
      <c r="I260" s="29"/>
      <c r="J260" s="29"/>
      <c r="K260" s="29"/>
      <c r="L260" s="30"/>
      <c r="M260" s="143"/>
      <c r="N260" s="144"/>
      <c r="O260" s="51"/>
      <c r="P260" s="51"/>
      <c r="Q260" s="51"/>
      <c r="R260" s="51"/>
      <c r="S260" s="51"/>
      <c r="T260" s="52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7" t="s">
        <v>875</v>
      </c>
      <c r="AU260" s="17" t="s">
        <v>77</v>
      </c>
    </row>
    <row r="261" spans="1:65" s="2" customFormat="1" ht="29.25">
      <c r="A261" s="29"/>
      <c r="B261" s="30"/>
      <c r="C261" s="29"/>
      <c r="D261" s="141" t="s">
        <v>136</v>
      </c>
      <c r="E261" s="29"/>
      <c r="F261" s="142" t="s">
        <v>1076</v>
      </c>
      <c r="G261" s="29"/>
      <c r="H261" s="29"/>
      <c r="I261" s="29"/>
      <c r="J261" s="29"/>
      <c r="K261" s="29"/>
      <c r="L261" s="30"/>
      <c r="M261" s="143"/>
      <c r="N261" s="144"/>
      <c r="O261" s="51"/>
      <c r="P261" s="51"/>
      <c r="Q261" s="51"/>
      <c r="R261" s="51"/>
      <c r="S261" s="51"/>
      <c r="T261" s="52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7" t="s">
        <v>136</v>
      </c>
      <c r="AU261" s="17" t="s">
        <v>77</v>
      </c>
    </row>
    <row r="262" spans="1:65" s="2" customFormat="1" ht="24.2" customHeight="1">
      <c r="A262" s="29"/>
      <c r="B262" s="128"/>
      <c r="C262" s="129" t="s">
        <v>829</v>
      </c>
      <c r="D262" s="129" t="s">
        <v>130</v>
      </c>
      <c r="E262" s="130" t="s">
        <v>1077</v>
      </c>
      <c r="F262" s="131" t="s">
        <v>1078</v>
      </c>
      <c r="G262" s="132" t="s">
        <v>996</v>
      </c>
      <c r="H262" s="133">
        <v>2</v>
      </c>
      <c r="I262" s="134">
        <v>0</v>
      </c>
      <c r="J262" s="134">
        <f>ROUND(I262*H262,2)</f>
        <v>0</v>
      </c>
      <c r="K262" s="131" t="s">
        <v>870</v>
      </c>
      <c r="L262" s="30"/>
      <c r="M262" s="135" t="s">
        <v>3</v>
      </c>
      <c r="N262" s="136" t="s">
        <v>42</v>
      </c>
      <c r="O262" s="137">
        <v>0</v>
      </c>
      <c r="P262" s="137">
        <f>O262*H262</f>
        <v>0</v>
      </c>
      <c r="Q262" s="137">
        <v>0</v>
      </c>
      <c r="R262" s="137">
        <f>Q262*H262</f>
        <v>0</v>
      </c>
      <c r="S262" s="137">
        <v>0</v>
      </c>
      <c r="T262" s="138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39" t="s">
        <v>135</v>
      </c>
      <c r="AT262" s="139" t="s">
        <v>130</v>
      </c>
      <c r="AU262" s="139" t="s">
        <v>77</v>
      </c>
      <c r="AY262" s="17" t="s">
        <v>129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7" t="s">
        <v>135</v>
      </c>
      <c r="BK262" s="140">
        <f>ROUND(I262*H262,2)</f>
        <v>0</v>
      </c>
      <c r="BL262" s="17" t="s">
        <v>135</v>
      </c>
      <c r="BM262" s="139" t="s">
        <v>832</v>
      </c>
    </row>
    <row r="263" spans="1:65" s="2" customFormat="1" ht="48.75">
      <c r="A263" s="29"/>
      <c r="B263" s="30"/>
      <c r="C263" s="29"/>
      <c r="D263" s="141" t="s">
        <v>136</v>
      </c>
      <c r="E263" s="29"/>
      <c r="F263" s="142" t="s">
        <v>1079</v>
      </c>
      <c r="G263" s="29"/>
      <c r="H263" s="29"/>
      <c r="I263" s="29"/>
      <c r="J263" s="29"/>
      <c r="K263" s="29"/>
      <c r="L263" s="30"/>
      <c r="M263" s="143"/>
      <c r="N263" s="144"/>
      <c r="O263" s="51"/>
      <c r="P263" s="51"/>
      <c r="Q263" s="51"/>
      <c r="R263" s="51"/>
      <c r="S263" s="51"/>
      <c r="T263" s="52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7" t="s">
        <v>136</v>
      </c>
      <c r="AU263" s="17" t="s">
        <v>77</v>
      </c>
    </row>
    <row r="264" spans="1:65" s="2" customFormat="1" ht="24.2" customHeight="1">
      <c r="A264" s="29"/>
      <c r="B264" s="128"/>
      <c r="C264" s="129" t="s">
        <v>280</v>
      </c>
      <c r="D264" s="129" t="s">
        <v>130</v>
      </c>
      <c r="E264" s="130" t="s">
        <v>1080</v>
      </c>
      <c r="F264" s="131" t="s">
        <v>1081</v>
      </c>
      <c r="G264" s="132" t="s">
        <v>923</v>
      </c>
      <c r="H264" s="133">
        <v>25.6</v>
      </c>
      <c r="I264" s="134">
        <v>0</v>
      </c>
      <c r="J264" s="134">
        <f>ROUND(I264*H264,2)</f>
        <v>0</v>
      </c>
      <c r="K264" s="131" t="s">
        <v>874</v>
      </c>
      <c r="L264" s="30"/>
      <c r="M264" s="135" t="s">
        <v>3</v>
      </c>
      <c r="N264" s="136" t="s">
        <v>42</v>
      </c>
      <c r="O264" s="137">
        <v>0.105</v>
      </c>
      <c r="P264" s="137">
        <f>O264*H264</f>
        <v>2.6880000000000002</v>
      </c>
      <c r="Q264" s="137">
        <v>1.2999999999999999E-4</v>
      </c>
      <c r="R264" s="137">
        <f>Q264*H264</f>
        <v>3.3279999999999998E-3</v>
      </c>
      <c r="S264" s="137">
        <v>0</v>
      </c>
      <c r="T264" s="138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39" t="s">
        <v>135</v>
      </c>
      <c r="AT264" s="139" t="s">
        <v>130</v>
      </c>
      <c r="AU264" s="139" t="s">
        <v>77</v>
      </c>
      <c r="AY264" s="17" t="s">
        <v>129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7" t="s">
        <v>135</v>
      </c>
      <c r="BK264" s="140">
        <f>ROUND(I264*H264,2)</f>
        <v>0</v>
      </c>
      <c r="BL264" s="17" t="s">
        <v>135</v>
      </c>
      <c r="BM264" s="139" t="s">
        <v>835</v>
      </c>
    </row>
    <row r="265" spans="1:65" s="2" customFormat="1">
      <c r="A265" s="29"/>
      <c r="B265" s="30"/>
      <c r="C265" s="29"/>
      <c r="D265" s="172" t="s">
        <v>875</v>
      </c>
      <c r="E265" s="29"/>
      <c r="F265" s="173" t="s">
        <v>1082</v>
      </c>
      <c r="G265" s="29"/>
      <c r="H265" s="29"/>
      <c r="I265" s="29"/>
      <c r="J265" s="29"/>
      <c r="K265" s="29"/>
      <c r="L265" s="30"/>
      <c r="M265" s="143"/>
      <c r="N265" s="144"/>
      <c r="O265" s="51"/>
      <c r="P265" s="51"/>
      <c r="Q265" s="51"/>
      <c r="R265" s="51"/>
      <c r="S265" s="51"/>
      <c r="T265" s="52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7" t="s">
        <v>875</v>
      </c>
      <c r="AU265" s="17" t="s">
        <v>77</v>
      </c>
    </row>
    <row r="266" spans="1:65" s="2" customFormat="1" ht="29.25">
      <c r="A266" s="29"/>
      <c r="B266" s="30"/>
      <c r="C266" s="29"/>
      <c r="D266" s="141" t="s">
        <v>136</v>
      </c>
      <c r="E266" s="29"/>
      <c r="F266" s="142" t="s">
        <v>1083</v>
      </c>
      <c r="G266" s="29"/>
      <c r="H266" s="29"/>
      <c r="I266" s="29"/>
      <c r="J266" s="29"/>
      <c r="K266" s="29"/>
      <c r="L266" s="30"/>
      <c r="M266" s="143"/>
      <c r="N266" s="144"/>
      <c r="O266" s="51"/>
      <c r="P266" s="51"/>
      <c r="Q266" s="51"/>
      <c r="R266" s="51"/>
      <c r="S266" s="51"/>
      <c r="T266" s="52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7" t="s">
        <v>136</v>
      </c>
      <c r="AU266" s="17" t="s">
        <v>77</v>
      </c>
    </row>
    <row r="267" spans="1:65" s="2" customFormat="1" ht="24.2" customHeight="1">
      <c r="A267" s="29"/>
      <c r="B267" s="128"/>
      <c r="C267" s="129" t="s">
        <v>837</v>
      </c>
      <c r="D267" s="129" t="s">
        <v>130</v>
      </c>
      <c r="E267" s="130" t="s">
        <v>1084</v>
      </c>
      <c r="F267" s="131" t="s">
        <v>1085</v>
      </c>
      <c r="G267" s="132" t="s">
        <v>996</v>
      </c>
      <c r="H267" s="133">
        <v>20</v>
      </c>
      <c r="I267" s="134">
        <v>0</v>
      </c>
      <c r="J267" s="134">
        <f>ROUND(I267*H267,2)</f>
        <v>0</v>
      </c>
      <c r="K267" s="131" t="s">
        <v>874</v>
      </c>
      <c r="L267" s="30"/>
      <c r="M267" s="135" t="s">
        <v>3</v>
      </c>
      <c r="N267" s="136" t="s">
        <v>42</v>
      </c>
      <c r="O267" s="137">
        <v>0.28199999999999997</v>
      </c>
      <c r="P267" s="137">
        <f>O267*H267</f>
        <v>5.64</v>
      </c>
      <c r="Q267" s="137">
        <v>5.0511999999999996E-4</v>
      </c>
      <c r="R267" s="137">
        <f>Q267*H267</f>
        <v>1.0102399999999999E-2</v>
      </c>
      <c r="S267" s="137">
        <v>0</v>
      </c>
      <c r="T267" s="138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39" t="s">
        <v>135</v>
      </c>
      <c r="AT267" s="139" t="s">
        <v>130</v>
      </c>
      <c r="AU267" s="139" t="s">
        <v>77</v>
      </c>
      <c r="AY267" s="17" t="s">
        <v>129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7" t="s">
        <v>135</v>
      </c>
      <c r="BK267" s="140">
        <f>ROUND(I267*H267,2)</f>
        <v>0</v>
      </c>
      <c r="BL267" s="17" t="s">
        <v>135</v>
      </c>
      <c r="BM267" s="139" t="s">
        <v>838</v>
      </c>
    </row>
    <row r="268" spans="1:65" s="2" customFormat="1">
      <c r="A268" s="29"/>
      <c r="B268" s="30"/>
      <c r="C268" s="29"/>
      <c r="D268" s="172" t="s">
        <v>875</v>
      </c>
      <c r="E268" s="29"/>
      <c r="F268" s="173" t="s">
        <v>1086</v>
      </c>
      <c r="G268" s="29"/>
      <c r="H268" s="29"/>
      <c r="I268" s="29"/>
      <c r="J268" s="29"/>
      <c r="K268" s="29"/>
      <c r="L268" s="30"/>
      <c r="M268" s="143"/>
      <c r="N268" s="144"/>
      <c r="O268" s="51"/>
      <c r="P268" s="51"/>
      <c r="Q268" s="51"/>
      <c r="R268" s="51"/>
      <c r="S268" s="51"/>
      <c r="T268" s="52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7" t="s">
        <v>875</v>
      </c>
      <c r="AU268" s="17" t="s">
        <v>77</v>
      </c>
    </row>
    <row r="269" spans="1:65" s="2" customFormat="1" ht="29.25">
      <c r="A269" s="29"/>
      <c r="B269" s="30"/>
      <c r="C269" s="29"/>
      <c r="D269" s="141" t="s">
        <v>136</v>
      </c>
      <c r="E269" s="29"/>
      <c r="F269" s="142" t="s">
        <v>1087</v>
      </c>
      <c r="G269" s="29"/>
      <c r="H269" s="29"/>
      <c r="I269" s="29"/>
      <c r="J269" s="29"/>
      <c r="K269" s="29"/>
      <c r="L269" s="30"/>
      <c r="M269" s="143"/>
      <c r="N269" s="144"/>
      <c r="O269" s="51"/>
      <c r="P269" s="51"/>
      <c r="Q269" s="51"/>
      <c r="R269" s="51"/>
      <c r="S269" s="51"/>
      <c r="T269" s="52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7" t="s">
        <v>136</v>
      </c>
      <c r="AU269" s="17" t="s">
        <v>77</v>
      </c>
    </row>
    <row r="270" spans="1:65" s="2" customFormat="1" ht="16.5" customHeight="1">
      <c r="A270" s="29"/>
      <c r="B270" s="128"/>
      <c r="C270" s="129" t="s">
        <v>284</v>
      </c>
      <c r="D270" s="129" t="s">
        <v>130</v>
      </c>
      <c r="E270" s="130" t="s">
        <v>1088</v>
      </c>
      <c r="F270" s="131" t="s">
        <v>1089</v>
      </c>
      <c r="G270" s="132" t="s">
        <v>996</v>
      </c>
      <c r="H270" s="133">
        <v>20</v>
      </c>
      <c r="I270" s="134">
        <v>0</v>
      </c>
      <c r="J270" s="134">
        <f>ROUND(I270*H270,2)</f>
        <v>0</v>
      </c>
      <c r="K270" s="131" t="s">
        <v>870</v>
      </c>
      <c r="L270" s="30"/>
      <c r="M270" s="135" t="s">
        <v>3</v>
      </c>
      <c r="N270" s="136" t="s">
        <v>42</v>
      </c>
      <c r="O270" s="137">
        <v>0</v>
      </c>
      <c r="P270" s="137">
        <f>O270*H270</f>
        <v>0</v>
      </c>
      <c r="Q270" s="137">
        <v>0</v>
      </c>
      <c r="R270" s="137">
        <f>Q270*H270</f>
        <v>0</v>
      </c>
      <c r="S270" s="137">
        <v>0</v>
      </c>
      <c r="T270" s="138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39" t="s">
        <v>135</v>
      </c>
      <c r="AT270" s="139" t="s">
        <v>130</v>
      </c>
      <c r="AU270" s="139" t="s">
        <v>77</v>
      </c>
      <c r="AY270" s="17" t="s">
        <v>129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7" t="s">
        <v>135</v>
      </c>
      <c r="BK270" s="140">
        <f>ROUND(I270*H270,2)</f>
        <v>0</v>
      </c>
      <c r="BL270" s="17" t="s">
        <v>135</v>
      </c>
      <c r="BM270" s="139" t="s">
        <v>840</v>
      </c>
    </row>
    <row r="271" spans="1:65" s="2" customFormat="1" ht="29.25">
      <c r="A271" s="29"/>
      <c r="B271" s="30"/>
      <c r="C271" s="29"/>
      <c r="D271" s="141" t="s">
        <v>136</v>
      </c>
      <c r="E271" s="29"/>
      <c r="F271" s="142" t="s">
        <v>1090</v>
      </c>
      <c r="G271" s="29"/>
      <c r="H271" s="29"/>
      <c r="I271" s="29"/>
      <c r="J271" s="29"/>
      <c r="K271" s="29"/>
      <c r="L271" s="30"/>
      <c r="M271" s="143"/>
      <c r="N271" s="144"/>
      <c r="O271" s="51"/>
      <c r="P271" s="51"/>
      <c r="Q271" s="51"/>
      <c r="R271" s="51"/>
      <c r="S271" s="51"/>
      <c r="T271" s="52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7" t="s">
        <v>136</v>
      </c>
      <c r="AU271" s="17" t="s">
        <v>77</v>
      </c>
    </row>
    <row r="272" spans="1:65" s="12" customFormat="1">
      <c r="B272" s="145"/>
      <c r="D272" s="141" t="s">
        <v>138</v>
      </c>
      <c r="E272" s="146" t="s">
        <v>3</v>
      </c>
      <c r="F272" s="147" t="s">
        <v>187</v>
      </c>
      <c r="H272" s="148">
        <v>20</v>
      </c>
      <c r="L272" s="145"/>
      <c r="M272" s="149"/>
      <c r="N272" s="150"/>
      <c r="O272" s="150"/>
      <c r="P272" s="150"/>
      <c r="Q272" s="150"/>
      <c r="R272" s="150"/>
      <c r="S272" s="150"/>
      <c r="T272" s="151"/>
      <c r="AT272" s="146" t="s">
        <v>138</v>
      </c>
      <c r="AU272" s="146" t="s">
        <v>77</v>
      </c>
      <c r="AV272" s="12" t="s">
        <v>79</v>
      </c>
      <c r="AW272" s="12" t="s">
        <v>31</v>
      </c>
      <c r="AX272" s="12" t="s">
        <v>69</v>
      </c>
      <c r="AY272" s="146" t="s">
        <v>129</v>
      </c>
    </row>
    <row r="273" spans="1:65" s="13" customFormat="1">
      <c r="B273" s="152"/>
      <c r="D273" s="141" t="s">
        <v>138</v>
      </c>
      <c r="E273" s="153" t="s">
        <v>3</v>
      </c>
      <c r="F273" s="154" t="s">
        <v>140</v>
      </c>
      <c r="H273" s="155">
        <v>20</v>
      </c>
      <c r="L273" s="152"/>
      <c r="M273" s="156"/>
      <c r="N273" s="157"/>
      <c r="O273" s="157"/>
      <c r="P273" s="157"/>
      <c r="Q273" s="157"/>
      <c r="R273" s="157"/>
      <c r="S273" s="157"/>
      <c r="T273" s="158"/>
      <c r="AT273" s="153" t="s">
        <v>138</v>
      </c>
      <c r="AU273" s="153" t="s">
        <v>77</v>
      </c>
      <c r="AV273" s="13" t="s">
        <v>135</v>
      </c>
      <c r="AW273" s="13" t="s">
        <v>31</v>
      </c>
      <c r="AX273" s="13" t="s">
        <v>77</v>
      </c>
      <c r="AY273" s="153" t="s">
        <v>129</v>
      </c>
    </row>
    <row r="274" spans="1:65" s="2" customFormat="1" ht="16.5" customHeight="1">
      <c r="A274" s="29"/>
      <c r="B274" s="128"/>
      <c r="C274" s="129" t="s">
        <v>842</v>
      </c>
      <c r="D274" s="129" t="s">
        <v>130</v>
      </c>
      <c r="E274" s="130" t="s">
        <v>1091</v>
      </c>
      <c r="F274" s="131" t="s">
        <v>1092</v>
      </c>
      <c r="G274" s="132" t="s">
        <v>996</v>
      </c>
      <c r="H274" s="133">
        <v>2</v>
      </c>
      <c r="I274" s="134">
        <v>0</v>
      </c>
      <c r="J274" s="134">
        <f>ROUND(I274*H274,2)</f>
        <v>0</v>
      </c>
      <c r="K274" s="131" t="s">
        <v>870</v>
      </c>
      <c r="L274" s="30"/>
      <c r="M274" s="135" t="s">
        <v>3</v>
      </c>
      <c r="N274" s="136" t="s">
        <v>42</v>
      </c>
      <c r="O274" s="137">
        <v>0</v>
      </c>
      <c r="P274" s="137">
        <f>O274*H274</f>
        <v>0</v>
      </c>
      <c r="Q274" s="137">
        <v>0</v>
      </c>
      <c r="R274" s="137">
        <f>Q274*H274</f>
        <v>0</v>
      </c>
      <c r="S274" s="137">
        <v>0</v>
      </c>
      <c r="T274" s="138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39" t="s">
        <v>135</v>
      </c>
      <c r="AT274" s="139" t="s">
        <v>130</v>
      </c>
      <c r="AU274" s="139" t="s">
        <v>77</v>
      </c>
      <c r="AY274" s="17" t="s">
        <v>129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7" t="s">
        <v>135</v>
      </c>
      <c r="BK274" s="140">
        <f>ROUND(I274*H274,2)</f>
        <v>0</v>
      </c>
      <c r="BL274" s="17" t="s">
        <v>135</v>
      </c>
      <c r="BM274" s="139" t="s">
        <v>845</v>
      </c>
    </row>
    <row r="275" spans="1:65" s="2" customFormat="1" ht="29.25">
      <c r="A275" s="29"/>
      <c r="B275" s="30"/>
      <c r="C275" s="29"/>
      <c r="D275" s="141" t="s">
        <v>136</v>
      </c>
      <c r="E275" s="29"/>
      <c r="F275" s="142" t="s">
        <v>1093</v>
      </c>
      <c r="G275" s="29"/>
      <c r="H275" s="29"/>
      <c r="I275" s="29"/>
      <c r="J275" s="29"/>
      <c r="K275" s="29"/>
      <c r="L275" s="30"/>
      <c r="M275" s="143"/>
      <c r="N275" s="144"/>
      <c r="O275" s="51"/>
      <c r="P275" s="51"/>
      <c r="Q275" s="51"/>
      <c r="R275" s="51"/>
      <c r="S275" s="51"/>
      <c r="T275" s="52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7" t="s">
        <v>136</v>
      </c>
      <c r="AU275" s="17" t="s">
        <v>77</v>
      </c>
    </row>
    <row r="276" spans="1:65" s="2" customFormat="1" ht="21.75" customHeight="1">
      <c r="A276" s="29"/>
      <c r="B276" s="128"/>
      <c r="C276" s="129" t="s">
        <v>289</v>
      </c>
      <c r="D276" s="129" t="s">
        <v>130</v>
      </c>
      <c r="E276" s="130" t="s">
        <v>1094</v>
      </c>
      <c r="F276" s="131" t="s">
        <v>1095</v>
      </c>
      <c r="G276" s="132" t="s">
        <v>996</v>
      </c>
      <c r="H276" s="133">
        <v>1</v>
      </c>
      <c r="I276" s="134">
        <v>0</v>
      </c>
      <c r="J276" s="134">
        <f>ROUND(I276*H276,2)</f>
        <v>0</v>
      </c>
      <c r="K276" s="131" t="s">
        <v>870</v>
      </c>
      <c r="L276" s="30"/>
      <c r="M276" s="135" t="s">
        <v>3</v>
      </c>
      <c r="N276" s="136" t="s">
        <v>42</v>
      </c>
      <c r="O276" s="137">
        <v>0</v>
      </c>
      <c r="P276" s="137">
        <f>O276*H276</f>
        <v>0</v>
      </c>
      <c r="Q276" s="137">
        <v>0</v>
      </c>
      <c r="R276" s="137">
        <f>Q276*H276</f>
        <v>0</v>
      </c>
      <c r="S276" s="137">
        <v>0</v>
      </c>
      <c r="T276" s="138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39" t="s">
        <v>135</v>
      </c>
      <c r="AT276" s="139" t="s">
        <v>130</v>
      </c>
      <c r="AU276" s="139" t="s">
        <v>77</v>
      </c>
      <c r="AY276" s="17" t="s">
        <v>129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7" t="s">
        <v>135</v>
      </c>
      <c r="BK276" s="140">
        <f>ROUND(I276*H276,2)</f>
        <v>0</v>
      </c>
      <c r="BL276" s="17" t="s">
        <v>135</v>
      </c>
      <c r="BM276" s="139" t="s">
        <v>848</v>
      </c>
    </row>
    <row r="277" spans="1:65" s="2" customFormat="1" ht="29.25">
      <c r="A277" s="29"/>
      <c r="B277" s="30"/>
      <c r="C277" s="29"/>
      <c r="D277" s="141" t="s">
        <v>136</v>
      </c>
      <c r="E277" s="29"/>
      <c r="F277" s="142" t="s">
        <v>1096</v>
      </c>
      <c r="G277" s="29"/>
      <c r="H277" s="29"/>
      <c r="I277" s="29"/>
      <c r="J277" s="29"/>
      <c r="K277" s="29"/>
      <c r="L277" s="30"/>
      <c r="M277" s="143"/>
      <c r="N277" s="144"/>
      <c r="O277" s="51"/>
      <c r="P277" s="51"/>
      <c r="Q277" s="51"/>
      <c r="R277" s="51"/>
      <c r="S277" s="51"/>
      <c r="T277" s="52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7" t="s">
        <v>136</v>
      </c>
      <c r="AU277" s="17" t="s">
        <v>77</v>
      </c>
    </row>
    <row r="278" spans="1:65" s="11" customFormat="1" ht="25.9" customHeight="1">
      <c r="B278" s="118"/>
      <c r="D278" s="119" t="s">
        <v>68</v>
      </c>
      <c r="E278" s="120" t="s">
        <v>1097</v>
      </c>
      <c r="F278" s="120" t="s">
        <v>1098</v>
      </c>
      <c r="J278" s="121">
        <f>BK278</f>
        <v>0</v>
      </c>
      <c r="L278" s="118"/>
      <c r="M278" s="122"/>
      <c r="N278" s="123"/>
      <c r="O278" s="123"/>
      <c r="P278" s="124">
        <f>SUM(P279:P281)</f>
        <v>5.7024359999999996</v>
      </c>
      <c r="Q278" s="123"/>
      <c r="R278" s="124">
        <f>SUM(R279:R281)</f>
        <v>0</v>
      </c>
      <c r="S278" s="123"/>
      <c r="T278" s="125">
        <f>SUM(T279:T281)</f>
        <v>0</v>
      </c>
      <c r="AR278" s="119" t="s">
        <v>77</v>
      </c>
      <c r="AT278" s="126" t="s">
        <v>68</v>
      </c>
      <c r="AU278" s="126" t="s">
        <v>69</v>
      </c>
      <c r="AY278" s="119" t="s">
        <v>129</v>
      </c>
      <c r="BK278" s="127">
        <f>SUM(BK279:BK281)</f>
        <v>0</v>
      </c>
    </row>
    <row r="279" spans="1:65" s="2" customFormat="1" ht="44.25" customHeight="1">
      <c r="A279" s="29"/>
      <c r="B279" s="128"/>
      <c r="C279" s="129" t="s">
        <v>850</v>
      </c>
      <c r="D279" s="129" t="s">
        <v>130</v>
      </c>
      <c r="E279" s="130" t="s">
        <v>1099</v>
      </c>
      <c r="F279" s="131" t="s">
        <v>1100</v>
      </c>
      <c r="G279" s="132" t="s">
        <v>903</v>
      </c>
      <c r="H279" s="133">
        <v>58.787999999999997</v>
      </c>
      <c r="I279" s="134">
        <v>0</v>
      </c>
      <c r="J279" s="134">
        <f>ROUND(I279*H279,2)</f>
        <v>0</v>
      </c>
      <c r="K279" s="131" t="s">
        <v>874</v>
      </c>
      <c r="L279" s="30"/>
      <c r="M279" s="135" t="s">
        <v>3</v>
      </c>
      <c r="N279" s="136" t="s">
        <v>42</v>
      </c>
      <c r="O279" s="137">
        <v>9.7000000000000003E-2</v>
      </c>
      <c r="P279" s="137">
        <f>O279*H279</f>
        <v>5.7024359999999996</v>
      </c>
      <c r="Q279" s="137">
        <v>0</v>
      </c>
      <c r="R279" s="137">
        <f>Q279*H279</f>
        <v>0</v>
      </c>
      <c r="S279" s="137">
        <v>0</v>
      </c>
      <c r="T279" s="138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39" t="s">
        <v>135</v>
      </c>
      <c r="AT279" s="139" t="s">
        <v>130</v>
      </c>
      <c r="AU279" s="139" t="s">
        <v>77</v>
      </c>
      <c r="AY279" s="17" t="s">
        <v>129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7" t="s">
        <v>135</v>
      </c>
      <c r="BK279" s="140">
        <f>ROUND(I279*H279,2)</f>
        <v>0</v>
      </c>
      <c r="BL279" s="17" t="s">
        <v>135</v>
      </c>
      <c r="BM279" s="139" t="s">
        <v>853</v>
      </c>
    </row>
    <row r="280" spans="1:65" s="2" customFormat="1">
      <c r="A280" s="29"/>
      <c r="B280" s="30"/>
      <c r="C280" s="29"/>
      <c r="D280" s="172" t="s">
        <v>875</v>
      </c>
      <c r="E280" s="29"/>
      <c r="F280" s="173" t="s">
        <v>1101</v>
      </c>
      <c r="G280" s="29"/>
      <c r="H280" s="29"/>
      <c r="I280" s="29"/>
      <c r="J280" s="29"/>
      <c r="K280" s="29"/>
      <c r="L280" s="30"/>
      <c r="M280" s="143"/>
      <c r="N280" s="144"/>
      <c r="O280" s="51"/>
      <c r="P280" s="51"/>
      <c r="Q280" s="51"/>
      <c r="R280" s="51"/>
      <c r="S280" s="51"/>
      <c r="T280" s="52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7" t="s">
        <v>875</v>
      </c>
      <c r="AU280" s="17" t="s">
        <v>77</v>
      </c>
    </row>
    <row r="281" spans="1:65" s="2" customFormat="1" ht="48.75">
      <c r="A281" s="29"/>
      <c r="B281" s="30"/>
      <c r="C281" s="29"/>
      <c r="D281" s="141" t="s">
        <v>136</v>
      </c>
      <c r="E281" s="29"/>
      <c r="F281" s="142" t="s">
        <v>1102</v>
      </c>
      <c r="G281" s="29"/>
      <c r="H281" s="29"/>
      <c r="I281" s="29"/>
      <c r="J281" s="29"/>
      <c r="K281" s="29"/>
      <c r="L281" s="30"/>
      <c r="M281" s="143"/>
      <c r="N281" s="144"/>
      <c r="O281" s="51"/>
      <c r="P281" s="51"/>
      <c r="Q281" s="51"/>
      <c r="R281" s="51"/>
      <c r="S281" s="51"/>
      <c r="T281" s="52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7" t="s">
        <v>136</v>
      </c>
      <c r="AU281" s="17" t="s">
        <v>77</v>
      </c>
    </row>
    <row r="282" spans="1:65" s="11" customFormat="1" ht="25.9" customHeight="1">
      <c r="B282" s="118"/>
      <c r="D282" s="119" t="s">
        <v>68</v>
      </c>
      <c r="E282" s="120" t="s">
        <v>1103</v>
      </c>
      <c r="F282" s="120" t="s">
        <v>1104</v>
      </c>
      <c r="J282" s="121">
        <f>BK282</f>
        <v>0</v>
      </c>
      <c r="L282" s="118"/>
      <c r="M282" s="122"/>
      <c r="N282" s="123"/>
      <c r="O282" s="123"/>
      <c r="P282" s="124">
        <f>SUM(P283:P292)</f>
        <v>12.398</v>
      </c>
      <c r="Q282" s="123"/>
      <c r="R282" s="124">
        <f>SUM(R283:R292)</f>
        <v>0</v>
      </c>
      <c r="S282" s="123"/>
      <c r="T282" s="125">
        <f>SUM(T283:T292)</f>
        <v>0</v>
      </c>
      <c r="AR282" s="119" t="s">
        <v>79</v>
      </c>
      <c r="AT282" s="126" t="s">
        <v>68</v>
      </c>
      <c r="AU282" s="126" t="s">
        <v>69</v>
      </c>
      <c r="AY282" s="119" t="s">
        <v>129</v>
      </c>
      <c r="BK282" s="127">
        <f>SUM(BK283:BK292)</f>
        <v>0</v>
      </c>
    </row>
    <row r="283" spans="1:65" s="2" customFormat="1" ht="24.2" customHeight="1">
      <c r="A283" s="29"/>
      <c r="B283" s="128"/>
      <c r="C283" s="129" t="s">
        <v>293</v>
      </c>
      <c r="D283" s="129" t="s">
        <v>130</v>
      </c>
      <c r="E283" s="130" t="s">
        <v>1105</v>
      </c>
      <c r="F283" s="131" t="s">
        <v>1106</v>
      </c>
      <c r="G283" s="132" t="s">
        <v>996</v>
      </c>
      <c r="H283" s="133">
        <v>1</v>
      </c>
      <c r="I283" s="134">
        <v>0</v>
      </c>
      <c r="J283" s="134">
        <f>ROUND(I283*H283,2)</f>
        <v>0</v>
      </c>
      <c r="K283" s="131" t="s">
        <v>874</v>
      </c>
      <c r="L283" s="30"/>
      <c r="M283" s="135" t="s">
        <v>3</v>
      </c>
      <c r="N283" s="136" t="s">
        <v>42</v>
      </c>
      <c r="O283" s="137">
        <v>12.398</v>
      </c>
      <c r="P283" s="137">
        <f>O283*H283</f>
        <v>12.398</v>
      </c>
      <c r="Q283" s="137">
        <v>0</v>
      </c>
      <c r="R283" s="137">
        <f>Q283*H283</f>
        <v>0</v>
      </c>
      <c r="S283" s="137">
        <v>0</v>
      </c>
      <c r="T283" s="138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39" t="s">
        <v>175</v>
      </c>
      <c r="AT283" s="139" t="s">
        <v>130</v>
      </c>
      <c r="AU283" s="139" t="s">
        <v>77</v>
      </c>
      <c r="AY283" s="17" t="s">
        <v>129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135</v>
      </c>
      <c r="BK283" s="140">
        <f>ROUND(I283*H283,2)</f>
        <v>0</v>
      </c>
      <c r="BL283" s="17" t="s">
        <v>175</v>
      </c>
      <c r="BM283" s="139" t="s">
        <v>1107</v>
      </c>
    </row>
    <row r="284" spans="1:65" s="2" customFormat="1">
      <c r="A284" s="29"/>
      <c r="B284" s="30"/>
      <c r="C284" s="29"/>
      <c r="D284" s="172" t="s">
        <v>875</v>
      </c>
      <c r="E284" s="29"/>
      <c r="F284" s="173" t="s">
        <v>1108</v>
      </c>
      <c r="G284" s="29"/>
      <c r="H284" s="29"/>
      <c r="I284" s="29"/>
      <c r="J284" s="29"/>
      <c r="K284" s="29"/>
      <c r="L284" s="30"/>
      <c r="M284" s="143"/>
      <c r="N284" s="144"/>
      <c r="O284" s="51"/>
      <c r="P284" s="51"/>
      <c r="Q284" s="51"/>
      <c r="R284" s="51"/>
      <c r="S284" s="51"/>
      <c r="T284" s="52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7" t="s">
        <v>875</v>
      </c>
      <c r="AU284" s="17" t="s">
        <v>77</v>
      </c>
    </row>
    <row r="285" spans="1:65" s="2" customFormat="1" ht="39">
      <c r="A285" s="29"/>
      <c r="B285" s="30"/>
      <c r="C285" s="29"/>
      <c r="D285" s="141" t="s">
        <v>136</v>
      </c>
      <c r="E285" s="29"/>
      <c r="F285" s="142" t="s">
        <v>1109</v>
      </c>
      <c r="G285" s="29"/>
      <c r="H285" s="29"/>
      <c r="I285" s="29"/>
      <c r="J285" s="29"/>
      <c r="K285" s="29"/>
      <c r="L285" s="30"/>
      <c r="M285" s="143"/>
      <c r="N285" s="144"/>
      <c r="O285" s="51"/>
      <c r="P285" s="51"/>
      <c r="Q285" s="51"/>
      <c r="R285" s="51"/>
      <c r="S285" s="51"/>
      <c r="T285" s="52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T285" s="17" t="s">
        <v>136</v>
      </c>
      <c r="AU285" s="17" t="s">
        <v>77</v>
      </c>
    </row>
    <row r="286" spans="1:65" s="2" customFormat="1" ht="24.2" customHeight="1">
      <c r="A286" s="29"/>
      <c r="B286" s="128"/>
      <c r="C286" s="129" t="s">
        <v>1110</v>
      </c>
      <c r="D286" s="129" t="s">
        <v>130</v>
      </c>
      <c r="E286" s="130" t="s">
        <v>1111</v>
      </c>
      <c r="F286" s="131" t="s">
        <v>1112</v>
      </c>
      <c r="G286" s="132" t="s">
        <v>1113</v>
      </c>
      <c r="H286" s="133">
        <v>257.3</v>
      </c>
      <c r="I286" s="134">
        <v>0</v>
      </c>
      <c r="J286" s="134">
        <f>ROUND(I286*H286,2)</f>
        <v>0</v>
      </c>
      <c r="K286" s="131" t="s">
        <v>874</v>
      </c>
      <c r="L286" s="30"/>
      <c r="M286" s="135" t="s">
        <v>3</v>
      </c>
      <c r="N286" s="136" t="s">
        <v>42</v>
      </c>
      <c r="O286" s="137">
        <v>0</v>
      </c>
      <c r="P286" s="137">
        <f>O286*H286</f>
        <v>0</v>
      </c>
      <c r="Q286" s="137">
        <v>0</v>
      </c>
      <c r="R286" s="137">
        <f>Q286*H286</f>
        <v>0</v>
      </c>
      <c r="S286" s="137">
        <v>0</v>
      </c>
      <c r="T286" s="138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39" t="s">
        <v>175</v>
      </c>
      <c r="AT286" s="139" t="s">
        <v>130</v>
      </c>
      <c r="AU286" s="139" t="s">
        <v>77</v>
      </c>
      <c r="AY286" s="17" t="s">
        <v>129</v>
      </c>
      <c r="BE286" s="140">
        <f>IF(N286="základní",J286,0)</f>
        <v>0</v>
      </c>
      <c r="BF286" s="140">
        <f>IF(N286="snížená",J286,0)</f>
        <v>0</v>
      </c>
      <c r="BG286" s="140">
        <f>IF(N286="zákl. přenesená",J286,0)</f>
        <v>0</v>
      </c>
      <c r="BH286" s="140">
        <f>IF(N286="sníž. přenesená",J286,0)</f>
        <v>0</v>
      </c>
      <c r="BI286" s="140">
        <f>IF(N286="nulová",J286,0)</f>
        <v>0</v>
      </c>
      <c r="BJ286" s="17" t="s">
        <v>135</v>
      </c>
      <c r="BK286" s="140">
        <f>ROUND(I286*H286,2)</f>
        <v>0</v>
      </c>
      <c r="BL286" s="17" t="s">
        <v>175</v>
      </c>
      <c r="BM286" s="139" t="s">
        <v>1114</v>
      </c>
    </row>
    <row r="287" spans="1:65" s="2" customFormat="1">
      <c r="A287" s="29"/>
      <c r="B287" s="30"/>
      <c r="C287" s="29"/>
      <c r="D287" s="172" t="s">
        <v>875</v>
      </c>
      <c r="E287" s="29"/>
      <c r="F287" s="173" t="s">
        <v>1115</v>
      </c>
      <c r="G287" s="29"/>
      <c r="H287" s="29"/>
      <c r="I287" s="29"/>
      <c r="J287" s="29"/>
      <c r="K287" s="29"/>
      <c r="L287" s="30"/>
      <c r="M287" s="143"/>
      <c r="N287" s="144"/>
      <c r="O287" s="51"/>
      <c r="P287" s="51"/>
      <c r="Q287" s="51"/>
      <c r="R287" s="51"/>
      <c r="S287" s="51"/>
      <c r="T287" s="52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7" t="s">
        <v>875</v>
      </c>
      <c r="AU287" s="17" t="s">
        <v>77</v>
      </c>
    </row>
    <row r="288" spans="1:65" s="2" customFormat="1" ht="29.25">
      <c r="A288" s="29"/>
      <c r="B288" s="30"/>
      <c r="C288" s="29"/>
      <c r="D288" s="141" t="s">
        <v>136</v>
      </c>
      <c r="E288" s="29"/>
      <c r="F288" s="142" t="s">
        <v>1116</v>
      </c>
      <c r="G288" s="29"/>
      <c r="H288" s="29"/>
      <c r="I288" s="29"/>
      <c r="J288" s="29"/>
      <c r="K288" s="29"/>
      <c r="L288" s="30"/>
      <c r="M288" s="143"/>
      <c r="N288" s="144"/>
      <c r="O288" s="51"/>
      <c r="P288" s="51"/>
      <c r="Q288" s="51"/>
      <c r="R288" s="51"/>
      <c r="S288" s="51"/>
      <c r="T288" s="52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7" t="s">
        <v>136</v>
      </c>
      <c r="AU288" s="17" t="s">
        <v>77</v>
      </c>
    </row>
    <row r="289" spans="1:65" s="2" customFormat="1" ht="16.5" customHeight="1">
      <c r="A289" s="29"/>
      <c r="B289" s="128"/>
      <c r="C289" s="129" t="s">
        <v>585</v>
      </c>
      <c r="D289" s="129" t="s">
        <v>130</v>
      </c>
      <c r="E289" s="130" t="s">
        <v>1117</v>
      </c>
      <c r="F289" s="131" t="s">
        <v>1118</v>
      </c>
      <c r="G289" s="132" t="s">
        <v>1009</v>
      </c>
      <c r="H289" s="133">
        <v>1</v>
      </c>
      <c r="I289" s="134">
        <v>0</v>
      </c>
      <c r="J289" s="134">
        <f>ROUND(I289*H289,2)</f>
        <v>0</v>
      </c>
      <c r="K289" s="131" t="s">
        <v>870</v>
      </c>
      <c r="L289" s="30"/>
      <c r="M289" s="135" t="s">
        <v>3</v>
      </c>
      <c r="N289" s="136" t="s">
        <v>42</v>
      </c>
      <c r="O289" s="137">
        <v>0</v>
      </c>
      <c r="P289" s="137">
        <f>O289*H289</f>
        <v>0</v>
      </c>
      <c r="Q289" s="137">
        <v>0</v>
      </c>
      <c r="R289" s="137">
        <f>Q289*H289</f>
        <v>0</v>
      </c>
      <c r="S289" s="137">
        <v>0</v>
      </c>
      <c r="T289" s="138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39" t="s">
        <v>175</v>
      </c>
      <c r="AT289" s="139" t="s">
        <v>130</v>
      </c>
      <c r="AU289" s="139" t="s">
        <v>77</v>
      </c>
      <c r="AY289" s="17" t="s">
        <v>129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7" t="s">
        <v>135</v>
      </c>
      <c r="BK289" s="140">
        <f>ROUND(I289*H289,2)</f>
        <v>0</v>
      </c>
      <c r="BL289" s="17" t="s">
        <v>175</v>
      </c>
      <c r="BM289" s="139" t="s">
        <v>1119</v>
      </c>
    </row>
    <row r="290" spans="1:65" s="2" customFormat="1" ht="29.25">
      <c r="A290" s="29"/>
      <c r="B290" s="30"/>
      <c r="C290" s="29"/>
      <c r="D290" s="141" t="s">
        <v>136</v>
      </c>
      <c r="E290" s="29"/>
      <c r="F290" s="142" t="s">
        <v>1120</v>
      </c>
      <c r="G290" s="29"/>
      <c r="H290" s="29"/>
      <c r="I290" s="29"/>
      <c r="J290" s="29"/>
      <c r="K290" s="29"/>
      <c r="L290" s="30"/>
      <c r="M290" s="143"/>
      <c r="N290" s="144"/>
      <c r="O290" s="51"/>
      <c r="P290" s="51"/>
      <c r="Q290" s="51"/>
      <c r="R290" s="51"/>
      <c r="S290" s="51"/>
      <c r="T290" s="52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7" t="s">
        <v>136</v>
      </c>
      <c r="AU290" s="17" t="s">
        <v>77</v>
      </c>
    </row>
    <row r="291" spans="1:65" s="2" customFormat="1" ht="16.5" customHeight="1">
      <c r="A291" s="29"/>
      <c r="B291" s="128"/>
      <c r="C291" s="129" t="s">
        <v>1121</v>
      </c>
      <c r="D291" s="129" t="s">
        <v>130</v>
      </c>
      <c r="E291" s="130" t="s">
        <v>1122</v>
      </c>
      <c r="F291" s="131" t="s">
        <v>1123</v>
      </c>
      <c r="G291" s="132" t="s">
        <v>1009</v>
      </c>
      <c r="H291" s="133">
        <v>1</v>
      </c>
      <c r="I291" s="134">
        <v>0</v>
      </c>
      <c r="J291" s="134">
        <f>ROUND(I291*H291,2)</f>
        <v>0</v>
      </c>
      <c r="K291" s="131" t="s">
        <v>870</v>
      </c>
      <c r="L291" s="30"/>
      <c r="M291" s="135" t="s">
        <v>3</v>
      </c>
      <c r="N291" s="136" t="s">
        <v>42</v>
      </c>
      <c r="O291" s="137">
        <v>0</v>
      </c>
      <c r="P291" s="137">
        <f>O291*H291</f>
        <v>0</v>
      </c>
      <c r="Q291" s="137">
        <v>0</v>
      </c>
      <c r="R291" s="137">
        <f>Q291*H291</f>
        <v>0</v>
      </c>
      <c r="S291" s="137">
        <v>0</v>
      </c>
      <c r="T291" s="138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39" t="s">
        <v>175</v>
      </c>
      <c r="AT291" s="139" t="s">
        <v>130</v>
      </c>
      <c r="AU291" s="139" t="s">
        <v>77</v>
      </c>
      <c r="AY291" s="17" t="s">
        <v>129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7" t="s">
        <v>135</v>
      </c>
      <c r="BK291" s="140">
        <f>ROUND(I291*H291,2)</f>
        <v>0</v>
      </c>
      <c r="BL291" s="17" t="s">
        <v>175</v>
      </c>
      <c r="BM291" s="139" t="s">
        <v>1124</v>
      </c>
    </row>
    <row r="292" spans="1:65" s="2" customFormat="1" ht="29.25">
      <c r="A292" s="29"/>
      <c r="B292" s="30"/>
      <c r="C292" s="29"/>
      <c r="D292" s="141" t="s">
        <v>136</v>
      </c>
      <c r="E292" s="29"/>
      <c r="F292" s="142" t="s">
        <v>1125</v>
      </c>
      <c r="G292" s="29"/>
      <c r="H292" s="29"/>
      <c r="I292" s="29"/>
      <c r="J292" s="29"/>
      <c r="K292" s="29"/>
      <c r="L292" s="30"/>
      <c r="M292" s="143"/>
      <c r="N292" s="144"/>
      <c r="O292" s="51"/>
      <c r="P292" s="51"/>
      <c r="Q292" s="51"/>
      <c r="R292" s="51"/>
      <c r="S292" s="51"/>
      <c r="T292" s="52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T292" s="17" t="s">
        <v>136</v>
      </c>
      <c r="AU292" s="17" t="s">
        <v>77</v>
      </c>
    </row>
    <row r="293" spans="1:65" s="11" customFormat="1" ht="25.9" customHeight="1">
      <c r="B293" s="118"/>
      <c r="D293" s="119" t="s">
        <v>68</v>
      </c>
      <c r="E293" s="120" t="s">
        <v>1126</v>
      </c>
      <c r="F293" s="120" t="s">
        <v>1127</v>
      </c>
      <c r="J293" s="121">
        <f>BK293</f>
        <v>0</v>
      </c>
      <c r="L293" s="118"/>
      <c r="M293" s="122"/>
      <c r="N293" s="123"/>
      <c r="O293" s="123"/>
      <c r="P293" s="124">
        <f>SUM(P294:P312)</f>
        <v>7.5211550000000003</v>
      </c>
      <c r="Q293" s="123"/>
      <c r="R293" s="124">
        <f>SUM(R294:R312)</f>
        <v>7.3388066850000001E-3</v>
      </c>
      <c r="S293" s="123"/>
      <c r="T293" s="125">
        <f>SUM(T294:T312)</f>
        <v>0</v>
      </c>
      <c r="AR293" s="119" t="s">
        <v>79</v>
      </c>
      <c r="AT293" s="126" t="s">
        <v>68</v>
      </c>
      <c r="AU293" s="126" t="s">
        <v>69</v>
      </c>
      <c r="AY293" s="119" t="s">
        <v>129</v>
      </c>
      <c r="BK293" s="127">
        <f>SUM(BK294:BK312)</f>
        <v>0</v>
      </c>
    </row>
    <row r="294" spans="1:65" s="2" customFormat="1" ht="16.5" customHeight="1">
      <c r="A294" s="29"/>
      <c r="B294" s="128"/>
      <c r="C294" s="129" t="s">
        <v>589</v>
      </c>
      <c r="D294" s="129" t="s">
        <v>130</v>
      </c>
      <c r="E294" s="130" t="s">
        <v>1128</v>
      </c>
      <c r="F294" s="131" t="s">
        <v>1129</v>
      </c>
      <c r="G294" s="132" t="s">
        <v>943</v>
      </c>
      <c r="H294" s="133">
        <v>1</v>
      </c>
      <c r="I294" s="134">
        <v>0</v>
      </c>
      <c r="J294" s="134">
        <f>ROUND(I294*H294,2)</f>
        <v>0</v>
      </c>
      <c r="K294" s="131" t="s">
        <v>870</v>
      </c>
      <c r="L294" s="30"/>
      <c r="M294" s="135" t="s">
        <v>3</v>
      </c>
      <c r="N294" s="136" t="s">
        <v>42</v>
      </c>
      <c r="O294" s="137">
        <v>0</v>
      </c>
      <c r="P294" s="137">
        <f>O294*H294</f>
        <v>0</v>
      </c>
      <c r="Q294" s="137">
        <v>0</v>
      </c>
      <c r="R294" s="137">
        <f>Q294*H294</f>
        <v>0</v>
      </c>
      <c r="S294" s="137">
        <v>0</v>
      </c>
      <c r="T294" s="138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39" t="s">
        <v>175</v>
      </c>
      <c r="AT294" s="139" t="s">
        <v>130</v>
      </c>
      <c r="AU294" s="139" t="s">
        <v>77</v>
      </c>
      <c r="AY294" s="17" t="s">
        <v>129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7" t="s">
        <v>135</v>
      </c>
      <c r="BK294" s="140">
        <f>ROUND(I294*H294,2)</f>
        <v>0</v>
      </c>
      <c r="BL294" s="17" t="s">
        <v>175</v>
      </c>
      <c r="BM294" s="139" t="s">
        <v>1130</v>
      </c>
    </row>
    <row r="295" spans="1:65" s="2" customFormat="1" ht="29.25">
      <c r="A295" s="29"/>
      <c r="B295" s="30"/>
      <c r="C295" s="29"/>
      <c r="D295" s="141" t="s">
        <v>136</v>
      </c>
      <c r="E295" s="29"/>
      <c r="F295" s="142" t="s">
        <v>1131</v>
      </c>
      <c r="G295" s="29"/>
      <c r="H295" s="29"/>
      <c r="I295" s="29"/>
      <c r="J295" s="29"/>
      <c r="K295" s="29"/>
      <c r="L295" s="30"/>
      <c r="M295" s="143"/>
      <c r="N295" s="144"/>
      <c r="O295" s="51"/>
      <c r="P295" s="51"/>
      <c r="Q295" s="51"/>
      <c r="R295" s="51"/>
      <c r="S295" s="51"/>
      <c r="T295" s="52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T295" s="17" t="s">
        <v>136</v>
      </c>
      <c r="AU295" s="17" t="s">
        <v>77</v>
      </c>
    </row>
    <row r="296" spans="1:65" s="2" customFormat="1" ht="21.75" customHeight="1">
      <c r="A296" s="29"/>
      <c r="B296" s="128"/>
      <c r="C296" s="129" t="s">
        <v>1132</v>
      </c>
      <c r="D296" s="129" t="s">
        <v>130</v>
      </c>
      <c r="E296" s="130" t="s">
        <v>1133</v>
      </c>
      <c r="F296" s="131" t="s">
        <v>1134</v>
      </c>
      <c r="G296" s="132" t="s">
        <v>923</v>
      </c>
      <c r="H296" s="133">
        <v>39.703000000000003</v>
      </c>
      <c r="I296" s="134">
        <v>0</v>
      </c>
      <c r="J296" s="134">
        <f>ROUND(I296*H296,2)</f>
        <v>0</v>
      </c>
      <c r="K296" s="131" t="s">
        <v>874</v>
      </c>
      <c r="L296" s="30"/>
      <c r="M296" s="135" t="s">
        <v>3</v>
      </c>
      <c r="N296" s="136" t="s">
        <v>42</v>
      </c>
      <c r="O296" s="137">
        <v>0.13500000000000001</v>
      </c>
      <c r="P296" s="137">
        <f>O296*H296</f>
        <v>5.3599050000000004</v>
      </c>
      <c r="Q296" s="137">
        <v>0</v>
      </c>
      <c r="R296" s="137">
        <f>Q296*H296</f>
        <v>0</v>
      </c>
      <c r="S296" s="137">
        <v>0</v>
      </c>
      <c r="T296" s="138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39" t="s">
        <v>175</v>
      </c>
      <c r="AT296" s="139" t="s">
        <v>130</v>
      </c>
      <c r="AU296" s="139" t="s">
        <v>77</v>
      </c>
      <c r="AY296" s="17" t="s">
        <v>129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7" t="s">
        <v>135</v>
      </c>
      <c r="BK296" s="140">
        <f>ROUND(I296*H296,2)</f>
        <v>0</v>
      </c>
      <c r="BL296" s="17" t="s">
        <v>175</v>
      </c>
      <c r="BM296" s="139" t="s">
        <v>1135</v>
      </c>
    </row>
    <row r="297" spans="1:65" s="2" customFormat="1">
      <c r="A297" s="29"/>
      <c r="B297" s="30"/>
      <c r="C297" s="29"/>
      <c r="D297" s="172" t="s">
        <v>875</v>
      </c>
      <c r="E297" s="29"/>
      <c r="F297" s="173" t="s">
        <v>1136</v>
      </c>
      <c r="G297" s="29"/>
      <c r="H297" s="29"/>
      <c r="I297" s="29"/>
      <c r="J297" s="29"/>
      <c r="K297" s="29"/>
      <c r="L297" s="30"/>
      <c r="M297" s="143"/>
      <c r="N297" s="144"/>
      <c r="O297" s="51"/>
      <c r="P297" s="51"/>
      <c r="Q297" s="51"/>
      <c r="R297" s="51"/>
      <c r="S297" s="51"/>
      <c r="T297" s="52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7" t="s">
        <v>875</v>
      </c>
      <c r="AU297" s="17" t="s">
        <v>77</v>
      </c>
    </row>
    <row r="298" spans="1:65" s="2" customFormat="1" ht="29.25">
      <c r="A298" s="29"/>
      <c r="B298" s="30"/>
      <c r="C298" s="29"/>
      <c r="D298" s="141" t="s">
        <v>136</v>
      </c>
      <c r="E298" s="29"/>
      <c r="F298" s="142" t="s">
        <v>1137</v>
      </c>
      <c r="G298" s="29"/>
      <c r="H298" s="29"/>
      <c r="I298" s="29"/>
      <c r="J298" s="29"/>
      <c r="K298" s="29"/>
      <c r="L298" s="30"/>
      <c r="M298" s="143"/>
      <c r="N298" s="144"/>
      <c r="O298" s="51"/>
      <c r="P298" s="51"/>
      <c r="Q298" s="51"/>
      <c r="R298" s="51"/>
      <c r="S298" s="51"/>
      <c r="T298" s="52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T298" s="17" t="s">
        <v>136</v>
      </c>
      <c r="AU298" s="17" t="s">
        <v>77</v>
      </c>
    </row>
    <row r="299" spans="1:65" s="2" customFormat="1" ht="16.5" customHeight="1">
      <c r="A299" s="29"/>
      <c r="B299" s="128"/>
      <c r="C299" s="129" t="s">
        <v>595</v>
      </c>
      <c r="D299" s="129" t="s">
        <v>130</v>
      </c>
      <c r="E299" s="130" t="s">
        <v>1138</v>
      </c>
      <c r="F299" s="131" t="s">
        <v>1139</v>
      </c>
      <c r="G299" s="132" t="s">
        <v>869</v>
      </c>
      <c r="H299" s="133">
        <v>0.315</v>
      </c>
      <c r="I299" s="134">
        <v>0</v>
      </c>
      <c r="J299" s="134">
        <f>ROUND(I299*H299,2)</f>
        <v>0</v>
      </c>
      <c r="K299" s="131" t="s">
        <v>870</v>
      </c>
      <c r="L299" s="30"/>
      <c r="M299" s="135" t="s">
        <v>3</v>
      </c>
      <c r="N299" s="136" t="s">
        <v>42</v>
      </c>
      <c r="O299" s="137">
        <v>0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39" t="s">
        <v>175</v>
      </c>
      <c r="AT299" s="139" t="s">
        <v>130</v>
      </c>
      <c r="AU299" s="139" t="s">
        <v>77</v>
      </c>
      <c r="AY299" s="17" t="s">
        <v>129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7" t="s">
        <v>135</v>
      </c>
      <c r="BK299" s="140">
        <f>ROUND(I299*H299,2)</f>
        <v>0</v>
      </c>
      <c r="BL299" s="17" t="s">
        <v>175</v>
      </c>
      <c r="BM299" s="139" t="s">
        <v>1140</v>
      </c>
    </row>
    <row r="300" spans="1:65" s="2" customFormat="1" ht="29.25">
      <c r="A300" s="29"/>
      <c r="B300" s="30"/>
      <c r="C300" s="29"/>
      <c r="D300" s="141" t="s">
        <v>136</v>
      </c>
      <c r="E300" s="29"/>
      <c r="F300" s="142" t="s">
        <v>1141</v>
      </c>
      <c r="G300" s="29"/>
      <c r="H300" s="29"/>
      <c r="I300" s="29"/>
      <c r="J300" s="29"/>
      <c r="K300" s="29"/>
      <c r="L300" s="30"/>
      <c r="M300" s="143"/>
      <c r="N300" s="144"/>
      <c r="O300" s="51"/>
      <c r="P300" s="51"/>
      <c r="Q300" s="51"/>
      <c r="R300" s="51"/>
      <c r="S300" s="51"/>
      <c r="T300" s="52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7" t="s">
        <v>136</v>
      </c>
      <c r="AU300" s="17" t="s">
        <v>77</v>
      </c>
    </row>
    <row r="301" spans="1:65" s="2" customFormat="1" ht="16.5" customHeight="1">
      <c r="A301" s="29"/>
      <c r="B301" s="128"/>
      <c r="C301" s="129" t="s">
        <v>1142</v>
      </c>
      <c r="D301" s="129" t="s">
        <v>130</v>
      </c>
      <c r="E301" s="130" t="s">
        <v>1143</v>
      </c>
      <c r="F301" s="131" t="s">
        <v>1144</v>
      </c>
      <c r="G301" s="132" t="s">
        <v>943</v>
      </c>
      <c r="H301" s="133">
        <v>39.703000000000003</v>
      </c>
      <c r="I301" s="134">
        <v>0</v>
      </c>
      <c r="J301" s="134">
        <f>ROUND(I301*H301,2)</f>
        <v>0</v>
      </c>
      <c r="K301" s="131" t="s">
        <v>874</v>
      </c>
      <c r="L301" s="30"/>
      <c r="M301" s="135" t="s">
        <v>3</v>
      </c>
      <c r="N301" s="136" t="s">
        <v>42</v>
      </c>
      <c r="O301" s="137">
        <v>0.03</v>
      </c>
      <c r="P301" s="137">
        <f>O301*H301</f>
        <v>1.19109</v>
      </c>
      <c r="Q301" s="137">
        <v>0</v>
      </c>
      <c r="R301" s="137">
        <f>Q301*H301</f>
        <v>0</v>
      </c>
      <c r="S301" s="137">
        <v>0</v>
      </c>
      <c r="T301" s="138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39" t="s">
        <v>175</v>
      </c>
      <c r="AT301" s="139" t="s">
        <v>130</v>
      </c>
      <c r="AU301" s="139" t="s">
        <v>77</v>
      </c>
      <c r="AY301" s="17" t="s">
        <v>129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7" t="s">
        <v>135</v>
      </c>
      <c r="BK301" s="140">
        <f>ROUND(I301*H301,2)</f>
        <v>0</v>
      </c>
      <c r="BL301" s="17" t="s">
        <v>175</v>
      </c>
      <c r="BM301" s="139" t="s">
        <v>1145</v>
      </c>
    </row>
    <row r="302" spans="1:65" s="2" customFormat="1">
      <c r="A302" s="29"/>
      <c r="B302" s="30"/>
      <c r="C302" s="29"/>
      <c r="D302" s="172" t="s">
        <v>875</v>
      </c>
      <c r="E302" s="29"/>
      <c r="F302" s="173" t="s">
        <v>1146</v>
      </c>
      <c r="G302" s="29"/>
      <c r="H302" s="29"/>
      <c r="I302" s="29"/>
      <c r="J302" s="29"/>
      <c r="K302" s="29"/>
      <c r="L302" s="30"/>
      <c r="M302" s="143"/>
      <c r="N302" s="144"/>
      <c r="O302" s="51"/>
      <c r="P302" s="51"/>
      <c r="Q302" s="51"/>
      <c r="R302" s="51"/>
      <c r="S302" s="51"/>
      <c r="T302" s="52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7" t="s">
        <v>875</v>
      </c>
      <c r="AU302" s="17" t="s">
        <v>77</v>
      </c>
    </row>
    <row r="303" spans="1:65" s="2" customFormat="1" ht="29.25">
      <c r="A303" s="29"/>
      <c r="B303" s="30"/>
      <c r="C303" s="29"/>
      <c r="D303" s="141" t="s">
        <v>136</v>
      </c>
      <c r="E303" s="29"/>
      <c r="F303" s="142" t="s">
        <v>1147</v>
      </c>
      <c r="G303" s="29"/>
      <c r="H303" s="29"/>
      <c r="I303" s="29"/>
      <c r="J303" s="29"/>
      <c r="K303" s="29"/>
      <c r="L303" s="30"/>
      <c r="M303" s="143"/>
      <c r="N303" s="144"/>
      <c r="O303" s="51"/>
      <c r="P303" s="51"/>
      <c r="Q303" s="51"/>
      <c r="R303" s="51"/>
      <c r="S303" s="51"/>
      <c r="T303" s="52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7" t="s">
        <v>136</v>
      </c>
      <c r="AU303" s="17" t="s">
        <v>77</v>
      </c>
    </row>
    <row r="304" spans="1:65" s="2" customFormat="1" ht="21.75" customHeight="1">
      <c r="A304" s="29"/>
      <c r="B304" s="128"/>
      <c r="C304" s="129" t="s">
        <v>599</v>
      </c>
      <c r="D304" s="129" t="s">
        <v>130</v>
      </c>
      <c r="E304" s="130" t="s">
        <v>1148</v>
      </c>
      <c r="F304" s="131" t="s">
        <v>1149</v>
      </c>
      <c r="G304" s="132" t="s">
        <v>869</v>
      </c>
      <c r="H304" s="133">
        <v>0.315</v>
      </c>
      <c r="I304" s="134">
        <v>0</v>
      </c>
      <c r="J304" s="134">
        <f>ROUND(I304*H304,2)</f>
        <v>0</v>
      </c>
      <c r="K304" s="131" t="s">
        <v>874</v>
      </c>
      <c r="L304" s="30"/>
      <c r="M304" s="135" t="s">
        <v>3</v>
      </c>
      <c r="N304" s="136" t="s">
        <v>42</v>
      </c>
      <c r="O304" s="137">
        <v>0</v>
      </c>
      <c r="P304" s="137">
        <f>O304*H304</f>
        <v>0</v>
      </c>
      <c r="Q304" s="137">
        <v>2.3297799000000001E-2</v>
      </c>
      <c r="R304" s="137">
        <f>Q304*H304</f>
        <v>7.3388066850000001E-3</v>
      </c>
      <c r="S304" s="137">
        <v>0</v>
      </c>
      <c r="T304" s="138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39" t="s">
        <v>175</v>
      </c>
      <c r="AT304" s="139" t="s">
        <v>130</v>
      </c>
      <c r="AU304" s="139" t="s">
        <v>77</v>
      </c>
      <c r="AY304" s="17" t="s">
        <v>129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7" t="s">
        <v>135</v>
      </c>
      <c r="BK304" s="140">
        <f>ROUND(I304*H304,2)</f>
        <v>0</v>
      </c>
      <c r="BL304" s="17" t="s">
        <v>175</v>
      </c>
      <c r="BM304" s="139" t="s">
        <v>1150</v>
      </c>
    </row>
    <row r="305" spans="1:65" s="2" customFormat="1">
      <c r="A305" s="29"/>
      <c r="B305" s="30"/>
      <c r="C305" s="29"/>
      <c r="D305" s="172" t="s">
        <v>875</v>
      </c>
      <c r="E305" s="29"/>
      <c r="F305" s="173" t="s">
        <v>1151</v>
      </c>
      <c r="G305" s="29"/>
      <c r="H305" s="29"/>
      <c r="I305" s="29"/>
      <c r="J305" s="29"/>
      <c r="K305" s="29"/>
      <c r="L305" s="30"/>
      <c r="M305" s="143"/>
      <c r="N305" s="144"/>
      <c r="O305" s="51"/>
      <c r="P305" s="51"/>
      <c r="Q305" s="51"/>
      <c r="R305" s="51"/>
      <c r="S305" s="51"/>
      <c r="T305" s="52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7" t="s">
        <v>875</v>
      </c>
      <c r="AU305" s="17" t="s">
        <v>77</v>
      </c>
    </row>
    <row r="306" spans="1:65" s="2" customFormat="1" ht="29.25">
      <c r="A306" s="29"/>
      <c r="B306" s="30"/>
      <c r="C306" s="29"/>
      <c r="D306" s="141" t="s">
        <v>136</v>
      </c>
      <c r="E306" s="29"/>
      <c r="F306" s="142" t="s">
        <v>1152</v>
      </c>
      <c r="G306" s="29"/>
      <c r="H306" s="29"/>
      <c r="I306" s="29"/>
      <c r="J306" s="29"/>
      <c r="K306" s="29"/>
      <c r="L306" s="30"/>
      <c r="M306" s="143"/>
      <c r="N306" s="144"/>
      <c r="O306" s="51"/>
      <c r="P306" s="51"/>
      <c r="Q306" s="51"/>
      <c r="R306" s="51"/>
      <c r="S306" s="51"/>
      <c r="T306" s="52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7" t="s">
        <v>136</v>
      </c>
      <c r="AU306" s="17" t="s">
        <v>77</v>
      </c>
    </row>
    <row r="307" spans="1:65" s="2" customFormat="1" ht="24.2" customHeight="1">
      <c r="A307" s="29"/>
      <c r="B307" s="128"/>
      <c r="C307" s="129" t="s">
        <v>1153</v>
      </c>
      <c r="D307" s="129" t="s">
        <v>130</v>
      </c>
      <c r="E307" s="130" t="s">
        <v>1154</v>
      </c>
      <c r="F307" s="131" t="s">
        <v>1155</v>
      </c>
      <c r="G307" s="132" t="s">
        <v>903</v>
      </c>
      <c r="H307" s="133">
        <v>0.18099999999999999</v>
      </c>
      <c r="I307" s="134">
        <v>0</v>
      </c>
      <c r="J307" s="134">
        <f>ROUND(I307*H307,2)</f>
        <v>0</v>
      </c>
      <c r="K307" s="131" t="s">
        <v>874</v>
      </c>
      <c r="L307" s="30"/>
      <c r="M307" s="135" t="s">
        <v>3</v>
      </c>
      <c r="N307" s="136" t="s">
        <v>42</v>
      </c>
      <c r="O307" s="137">
        <v>3.79</v>
      </c>
      <c r="P307" s="137">
        <f>O307*H307</f>
        <v>0.68598999999999999</v>
      </c>
      <c r="Q307" s="137">
        <v>0</v>
      </c>
      <c r="R307" s="137">
        <f>Q307*H307</f>
        <v>0</v>
      </c>
      <c r="S307" s="137">
        <v>0</v>
      </c>
      <c r="T307" s="138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39" t="s">
        <v>175</v>
      </c>
      <c r="AT307" s="139" t="s">
        <v>130</v>
      </c>
      <c r="AU307" s="139" t="s">
        <v>77</v>
      </c>
      <c r="AY307" s="17" t="s">
        <v>129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7" t="s">
        <v>135</v>
      </c>
      <c r="BK307" s="140">
        <f>ROUND(I307*H307,2)</f>
        <v>0</v>
      </c>
      <c r="BL307" s="17" t="s">
        <v>175</v>
      </c>
      <c r="BM307" s="139" t="s">
        <v>1156</v>
      </c>
    </row>
    <row r="308" spans="1:65" s="2" customFormat="1">
      <c r="A308" s="29"/>
      <c r="B308" s="30"/>
      <c r="C308" s="29"/>
      <c r="D308" s="172" t="s">
        <v>875</v>
      </c>
      <c r="E308" s="29"/>
      <c r="F308" s="173" t="s">
        <v>1157</v>
      </c>
      <c r="G308" s="29"/>
      <c r="H308" s="29"/>
      <c r="I308" s="29"/>
      <c r="J308" s="29"/>
      <c r="K308" s="29"/>
      <c r="L308" s="30"/>
      <c r="M308" s="143"/>
      <c r="N308" s="144"/>
      <c r="O308" s="51"/>
      <c r="P308" s="51"/>
      <c r="Q308" s="51"/>
      <c r="R308" s="51"/>
      <c r="S308" s="51"/>
      <c r="T308" s="52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7" t="s">
        <v>875</v>
      </c>
      <c r="AU308" s="17" t="s">
        <v>77</v>
      </c>
    </row>
    <row r="309" spans="1:65" s="2" customFormat="1" ht="39">
      <c r="A309" s="29"/>
      <c r="B309" s="30"/>
      <c r="C309" s="29"/>
      <c r="D309" s="141" t="s">
        <v>136</v>
      </c>
      <c r="E309" s="29"/>
      <c r="F309" s="142" t="s">
        <v>1158</v>
      </c>
      <c r="G309" s="29"/>
      <c r="H309" s="29"/>
      <c r="I309" s="29"/>
      <c r="J309" s="29"/>
      <c r="K309" s="29"/>
      <c r="L309" s="30"/>
      <c r="M309" s="143"/>
      <c r="N309" s="144"/>
      <c r="O309" s="51"/>
      <c r="P309" s="51"/>
      <c r="Q309" s="51"/>
      <c r="R309" s="51"/>
      <c r="S309" s="51"/>
      <c r="T309" s="52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7" t="s">
        <v>136</v>
      </c>
      <c r="AU309" s="17" t="s">
        <v>77</v>
      </c>
    </row>
    <row r="310" spans="1:65" s="2" customFormat="1" ht="24.2" customHeight="1">
      <c r="A310" s="29"/>
      <c r="B310" s="128"/>
      <c r="C310" s="129" t="s">
        <v>605</v>
      </c>
      <c r="D310" s="129" t="s">
        <v>130</v>
      </c>
      <c r="E310" s="130" t="s">
        <v>1159</v>
      </c>
      <c r="F310" s="131" t="s">
        <v>1160</v>
      </c>
      <c r="G310" s="132" t="s">
        <v>903</v>
      </c>
      <c r="H310" s="133">
        <v>0.18099999999999999</v>
      </c>
      <c r="I310" s="134">
        <v>0</v>
      </c>
      <c r="J310" s="134">
        <f>ROUND(I310*H310,2)</f>
        <v>0</v>
      </c>
      <c r="K310" s="131" t="s">
        <v>874</v>
      </c>
      <c r="L310" s="30"/>
      <c r="M310" s="135" t="s">
        <v>3</v>
      </c>
      <c r="N310" s="136" t="s">
        <v>42</v>
      </c>
      <c r="O310" s="137">
        <v>1.57</v>
      </c>
      <c r="P310" s="137">
        <f>O310*H310</f>
        <v>0.28416999999999998</v>
      </c>
      <c r="Q310" s="137">
        <v>0</v>
      </c>
      <c r="R310" s="137">
        <f>Q310*H310</f>
        <v>0</v>
      </c>
      <c r="S310" s="137">
        <v>0</v>
      </c>
      <c r="T310" s="138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39" t="s">
        <v>175</v>
      </c>
      <c r="AT310" s="139" t="s">
        <v>130</v>
      </c>
      <c r="AU310" s="139" t="s">
        <v>77</v>
      </c>
      <c r="AY310" s="17" t="s">
        <v>129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7" t="s">
        <v>135</v>
      </c>
      <c r="BK310" s="140">
        <f>ROUND(I310*H310,2)</f>
        <v>0</v>
      </c>
      <c r="BL310" s="17" t="s">
        <v>175</v>
      </c>
      <c r="BM310" s="139" t="s">
        <v>1161</v>
      </c>
    </row>
    <row r="311" spans="1:65" s="2" customFormat="1">
      <c r="A311" s="29"/>
      <c r="B311" s="30"/>
      <c r="C311" s="29"/>
      <c r="D311" s="172" t="s">
        <v>875</v>
      </c>
      <c r="E311" s="29"/>
      <c r="F311" s="173" t="s">
        <v>1162</v>
      </c>
      <c r="G311" s="29"/>
      <c r="H311" s="29"/>
      <c r="I311" s="29"/>
      <c r="J311" s="29"/>
      <c r="K311" s="29"/>
      <c r="L311" s="30"/>
      <c r="M311" s="143"/>
      <c r="N311" s="144"/>
      <c r="O311" s="51"/>
      <c r="P311" s="51"/>
      <c r="Q311" s="51"/>
      <c r="R311" s="51"/>
      <c r="S311" s="51"/>
      <c r="T311" s="52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7" t="s">
        <v>875</v>
      </c>
      <c r="AU311" s="17" t="s">
        <v>77</v>
      </c>
    </row>
    <row r="312" spans="1:65" s="2" customFormat="1" ht="39">
      <c r="A312" s="29"/>
      <c r="B312" s="30"/>
      <c r="C312" s="29"/>
      <c r="D312" s="141" t="s">
        <v>136</v>
      </c>
      <c r="E312" s="29"/>
      <c r="F312" s="142" t="s">
        <v>1163</v>
      </c>
      <c r="G312" s="29"/>
      <c r="H312" s="29"/>
      <c r="I312" s="29"/>
      <c r="J312" s="29"/>
      <c r="K312" s="29"/>
      <c r="L312" s="30"/>
      <c r="M312" s="143"/>
      <c r="N312" s="144"/>
      <c r="O312" s="51"/>
      <c r="P312" s="51"/>
      <c r="Q312" s="51"/>
      <c r="R312" s="51"/>
      <c r="S312" s="51"/>
      <c r="T312" s="52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7" t="s">
        <v>136</v>
      </c>
      <c r="AU312" s="17" t="s">
        <v>77</v>
      </c>
    </row>
    <row r="313" spans="1:65" s="11" customFormat="1" ht="25.9" customHeight="1">
      <c r="B313" s="118"/>
      <c r="D313" s="119" t="s">
        <v>68</v>
      </c>
      <c r="E313" s="120" t="s">
        <v>1164</v>
      </c>
      <c r="F313" s="120" t="s">
        <v>1165</v>
      </c>
      <c r="J313" s="121">
        <f>BK313</f>
        <v>0</v>
      </c>
      <c r="L313" s="118"/>
      <c r="M313" s="122"/>
      <c r="N313" s="123"/>
      <c r="O313" s="123"/>
      <c r="P313" s="124">
        <f>SUM(P314:P360)</f>
        <v>30.164886000000003</v>
      </c>
      <c r="Q313" s="123"/>
      <c r="R313" s="124">
        <f>SUM(R314:R360)</f>
        <v>0.12257873250000001</v>
      </c>
      <c r="S313" s="123"/>
      <c r="T313" s="125">
        <f>SUM(T314:T360)</f>
        <v>0</v>
      </c>
      <c r="AR313" s="119" t="s">
        <v>79</v>
      </c>
      <c r="AT313" s="126" t="s">
        <v>68</v>
      </c>
      <c r="AU313" s="126" t="s">
        <v>69</v>
      </c>
      <c r="AY313" s="119" t="s">
        <v>129</v>
      </c>
      <c r="BK313" s="127">
        <f>SUM(BK314:BK360)</f>
        <v>0</v>
      </c>
    </row>
    <row r="314" spans="1:65" s="2" customFormat="1" ht="24.2" customHeight="1">
      <c r="A314" s="29"/>
      <c r="B314" s="128"/>
      <c r="C314" s="129" t="s">
        <v>1166</v>
      </c>
      <c r="D314" s="129" t="s">
        <v>130</v>
      </c>
      <c r="E314" s="130" t="s">
        <v>1167</v>
      </c>
      <c r="F314" s="131" t="s">
        <v>1168</v>
      </c>
      <c r="G314" s="132" t="s">
        <v>923</v>
      </c>
      <c r="H314" s="133">
        <v>39.703000000000003</v>
      </c>
      <c r="I314" s="134">
        <v>0</v>
      </c>
      <c r="J314" s="134">
        <f>ROUND(I314*H314,2)</f>
        <v>0</v>
      </c>
      <c r="K314" s="131" t="s">
        <v>874</v>
      </c>
      <c r="L314" s="30"/>
      <c r="M314" s="135" t="s">
        <v>3</v>
      </c>
      <c r="N314" s="136" t="s">
        <v>42</v>
      </c>
      <c r="O314" s="137">
        <v>0.22</v>
      </c>
      <c r="P314" s="137">
        <f>O314*H314</f>
        <v>8.7346599999999999</v>
      </c>
      <c r="Q314" s="137">
        <v>0</v>
      </c>
      <c r="R314" s="137">
        <f>Q314*H314</f>
        <v>0</v>
      </c>
      <c r="S314" s="137">
        <v>0</v>
      </c>
      <c r="T314" s="138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39" t="s">
        <v>175</v>
      </c>
      <c r="AT314" s="139" t="s">
        <v>130</v>
      </c>
      <c r="AU314" s="139" t="s">
        <v>77</v>
      </c>
      <c r="AY314" s="17" t="s">
        <v>129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7" t="s">
        <v>135</v>
      </c>
      <c r="BK314" s="140">
        <f>ROUND(I314*H314,2)</f>
        <v>0</v>
      </c>
      <c r="BL314" s="17" t="s">
        <v>175</v>
      </c>
      <c r="BM314" s="139" t="s">
        <v>1169</v>
      </c>
    </row>
    <row r="315" spans="1:65" s="2" customFormat="1">
      <c r="A315" s="29"/>
      <c r="B315" s="30"/>
      <c r="C315" s="29"/>
      <c r="D315" s="172" t="s">
        <v>875</v>
      </c>
      <c r="E315" s="29"/>
      <c r="F315" s="173" t="s">
        <v>1170</v>
      </c>
      <c r="G315" s="29"/>
      <c r="H315" s="29"/>
      <c r="I315" s="29"/>
      <c r="J315" s="29"/>
      <c r="K315" s="29"/>
      <c r="L315" s="30"/>
      <c r="M315" s="143"/>
      <c r="N315" s="144"/>
      <c r="O315" s="51"/>
      <c r="P315" s="51"/>
      <c r="Q315" s="51"/>
      <c r="R315" s="51"/>
      <c r="S315" s="51"/>
      <c r="T315" s="52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7" t="s">
        <v>875</v>
      </c>
      <c r="AU315" s="17" t="s">
        <v>77</v>
      </c>
    </row>
    <row r="316" spans="1:65" s="2" customFormat="1" ht="29.25">
      <c r="A316" s="29"/>
      <c r="B316" s="30"/>
      <c r="C316" s="29"/>
      <c r="D316" s="141" t="s">
        <v>136</v>
      </c>
      <c r="E316" s="29"/>
      <c r="F316" s="142" t="s">
        <v>1171</v>
      </c>
      <c r="G316" s="29"/>
      <c r="H316" s="29"/>
      <c r="I316" s="29"/>
      <c r="J316" s="29"/>
      <c r="K316" s="29"/>
      <c r="L316" s="30"/>
      <c r="M316" s="143"/>
      <c r="N316" s="144"/>
      <c r="O316" s="51"/>
      <c r="P316" s="51"/>
      <c r="Q316" s="51"/>
      <c r="R316" s="51"/>
      <c r="S316" s="51"/>
      <c r="T316" s="52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7" t="s">
        <v>136</v>
      </c>
      <c r="AU316" s="17" t="s">
        <v>77</v>
      </c>
    </row>
    <row r="317" spans="1:65" s="2" customFormat="1" ht="16.5" customHeight="1">
      <c r="A317" s="29"/>
      <c r="B317" s="128"/>
      <c r="C317" s="129" t="s">
        <v>606</v>
      </c>
      <c r="D317" s="129" t="s">
        <v>130</v>
      </c>
      <c r="E317" s="130" t="s">
        <v>1172</v>
      </c>
      <c r="F317" s="131" t="s">
        <v>1173</v>
      </c>
      <c r="G317" s="132" t="s">
        <v>923</v>
      </c>
      <c r="H317" s="133">
        <v>45.658000000000001</v>
      </c>
      <c r="I317" s="134">
        <v>0</v>
      </c>
      <c r="J317" s="134">
        <f>ROUND(I317*H317,2)</f>
        <v>0</v>
      </c>
      <c r="K317" s="131" t="s">
        <v>870</v>
      </c>
      <c r="L317" s="30"/>
      <c r="M317" s="135" t="s">
        <v>3</v>
      </c>
      <c r="N317" s="136" t="s">
        <v>42</v>
      </c>
      <c r="O317" s="137">
        <v>0</v>
      </c>
      <c r="P317" s="137">
        <f>O317*H317</f>
        <v>0</v>
      </c>
      <c r="Q317" s="137">
        <v>0</v>
      </c>
      <c r="R317" s="137">
        <f>Q317*H317</f>
        <v>0</v>
      </c>
      <c r="S317" s="137">
        <v>0</v>
      </c>
      <c r="T317" s="138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39" t="s">
        <v>175</v>
      </c>
      <c r="AT317" s="139" t="s">
        <v>130</v>
      </c>
      <c r="AU317" s="139" t="s">
        <v>77</v>
      </c>
      <c r="AY317" s="17" t="s">
        <v>129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7" t="s">
        <v>135</v>
      </c>
      <c r="BK317" s="140">
        <f>ROUND(I317*H317,2)</f>
        <v>0</v>
      </c>
      <c r="BL317" s="17" t="s">
        <v>175</v>
      </c>
      <c r="BM317" s="139" t="s">
        <v>1174</v>
      </c>
    </row>
    <row r="318" spans="1:65" s="2" customFormat="1" ht="29.25">
      <c r="A318" s="29"/>
      <c r="B318" s="30"/>
      <c r="C318" s="29"/>
      <c r="D318" s="141" t="s">
        <v>136</v>
      </c>
      <c r="E318" s="29"/>
      <c r="F318" s="142" t="s">
        <v>1175</v>
      </c>
      <c r="G318" s="29"/>
      <c r="H318" s="29"/>
      <c r="I318" s="29"/>
      <c r="J318" s="29"/>
      <c r="K318" s="29"/>
      <c r="L318" s="30"/>
      <c r="M318" s="143"/>
      <c r="N318" s="144"/>
      <c r="O318" s="51"/>
      <c r="P318" s="51"/>
      <c r="Q318" s="51"/>
      <c r="R318" s="51"/>
      <c r="S318" s="51"/>
      <c r="T318" s="52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7" t="s">
        <v>136</v>
      </c>
      <c r="AU318" s="17" t="s">
        <v>77</v>
      </c>
    </row>
    <row r="319" spans="1:65" s="2" customFormat="1" ht="16.5" customHeight="1">
      <c r="A319" s="29"/>
      <c r="B319" s="128"/>
      <c r="C319" s="129" t="s">
        <v>1176</v>
      </c>
      <c r="D319" s="129" t="s">
        <v>130</v>
      </c>
      <c r="E319" s="130" t="s">
        <v>1177</v>
      </c>
      <c r="F319" s="131" t="s">
        <v>1178</v>
      </c>
      <c r="G319" s="132" t="s">
        <v>943</v>
      </c>
      <c r="H319" s="133">
        <v>6.9</v>
      </c>
      <c r="I319" s="134">
        <v>0</v>
      </c>
      <c r="J319" s="134">
        <f>ROUND(I319*H319,2)</f>
        <v>0</v>
      </c>
      <c r="K319" s="131" t="s">
        <v>874</v>
      </c>
      <c r="L319" s="30"/>
      <c r="M319" s="135" t="s">
        <v>3</v>
      </c>
      <c r="N319" s="136" t="s">
        <v>42</v>
      </c>
      <c r="O319" s="137">
        <v>0.504</v>
      </c>
      <c r="P319" s="137">
        <f>O319*H319</f>
        <v>3.4776000000000002</v>
      </c>
      <c r="Q319" s="137">
        <v>0</v>
      </c>
      <c r="R319" s="137">
        <f>Q319*H319</f>
        <v>0</v>
      </c>
      <c r="S319" s="137">
        <v>0</v>
      </c>
      <c r="T319" s="138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39" t="s">
        <v>175</v>
      </c>
      <c r="AT319" s="139" t="s">
        <v>130</v>
      </c>
      <c r="AU319" s="139" t="s">
        <v>77</v>
      </c>
      <c r="AY319" s="17" t="s">
        <v>129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7" t="s">
        <v>135</v>
      </c>
      <c r="BK319" s="140">
        <f>ROUND(I319*H319,2)</f>
        <v>0</v>
      </c>
      <c r="BL319" s="17" t="s">
        <v>175</v>
      </c>
      <c r="BM319" s="139" t="s">
        <v>1179</v>
      </c>
    </row>
    <row r="320" spans="1:65" s="2" customFormat="1">
      <c r="A320" s="29"/>
      <c r="B320" s="30"/>
      <c r="C320" s="29"/>
      <c r="D320" s="172" t="s">
        <v>875</v>
      </c>
      <c r="E320" s="29"/>
      <c r="F320" s="173" t="s">
        <v>1180</v>
      </c>
      <c r="G320" s="29"/>
      <c r="H320" s="29"/>
      <c r="I320" s="29"/>
      <c r="J320" s="29"/>
      <c r="K320" s="29"/>
      <c r="L320" s="30"/>
      <c r="M320" s="143"/>
      <c r="N320" s="144"/>
      <c r="O320" s="51"/>
      <c r="P320" s="51"/>
      <c r="Q320" s="51"/>
      <c r="R320" s="51"/>
      <c r="S320" s="51"/>
      <c r="T320" s="52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7" t="s">
        <v>875</v>
      </c>
      <c r="AU320" s="17" t="s">
        <v>77</v>
      </c>
    </row>
    <row r="321" spans="1:65" s="2" customFormat="1" ht="29.25">
      <c r="A321" s="29"/>
      <c r="B321" s="30"/>
      <c r="C321" s="29"/>
      <c r="D321" s="141" t="s">
        <v>136</v>
      </c>
      <c r="E321" s="29"/>
      <c r="F321" s="142" t="s">
        <v>1181</v>
      </c>
      <c r="G321" s="29"/>
      <c r="H321" s="29"/>
      <c r="I321" s="29"/>
      <c r="J321" s="29"/>
      <c r="K321" s="29"/>
      <c r="L321" s="30"/>
      <c r="M321" s="143"/>
      <c r="N321" s="144"/>
      <c r="O321" s="51"/>
      <c r="P321" s="51"/>
      <c r="Q321" s="51"/>
      <c r="R321" s="51"/>
      <c r="S321" s="51"/>
      <c r="T321" s="52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7" t="s">
        <v>136</v>
      </c>
      <c r="AU321" s="17" t="s">
        <v>77</v>
      </c>
    </row>
    <row r="322" spans="1:65" s="12" customFormat="1">
      <c r="B322" s="145"/>
      <c r="D322" s="141" t="s">
        <v>138</v>
      </c>
      <c r="E322" s="146" t="s">
        <v>3</v>
      </c>
      <c r="F322" s="147" t="s">
        <v>1182</v>
      </c>
      <c r="H322" s="148">
        <v>6.9</v>
      </c>
      <c r="L322" s="145"/>
      <c r="M322" s="149"/>
      <c r="N322" s="150"/>
      <c r="O322" s="150"/>
      <c r="P322" s="150"/>
      <c r="Q322" s="150"/>
      <c r="R322" s="150"/>
      <c r="S322" s="150"/>
      <c r="T322" s="151"/>
      <c r="AT322" s="146" t="s">
        <v>138</v>
      </c>
      <c r="AU322" s="146" t="s">
        <v>77</v>
      </c>
      <c r="AV322" s="12" t="s">
        <v>79</v>
      </c>
      <c r="AW322" s="12" t="s">
        <v>31</v>
      </c>
      <c r="AX322" s="12" t="s">
        <v>69</v>
      </c>
      <c r="AY322" s="146" t="s">
        <v>129</v>
      </c>
    </row>
    <row r="323" spans="1:65" s="13" customFormat="1">
      <c r="B323" s="152"/>
      <c r="D323" s="141" t="s">
        <v>138</v>
      </c>
      <c r="E323" s="153" t="s">
        <v>3</v>
      </c>
      <c r="F323" s="154" t="s">
        <v>140</v>
      </c>
      <c r="H323" s="155">
        <v>6.9</v>
      </c>
      <c r="L323" s="152"/>
      <c r="M323" s="156"/>
      <c r="N323" s="157"/>
      <c r="O323" s="157"/>
      <c r="P323" s="157"/>
      <c r="Q323" s="157"/>
      <c r="R323" s="157"/>
      <c r="S323" s="157"/>
      <c r="T323" s="158"/>
      <c r="AT323" s="153" t="s">
        <v>138</v>
      </c>
      <c r="AU323" s="153" t="s">
        <v>77</v>
      </c>
      <c r="AV323" s="13" t="s">
        <v>135</v>
      </c>
      <c r="AW323" s="13" t="s">
        <v>31</v>
      </c>
      <c r="AX323" s="13" t="s">
        <v>77</v>
      </c>
      <c r="AY323" s="153" t="s">
        <v>129</v>
      </c>
    </row>
    <row r="324" spans="1:65" s="2" customFormat="1" ht="16.5" customHeight="1">
      <c r="A324" s="29"/>
      <c r="B324" s="128"/>
      <c r="C324" s="129" t="s">
        <v>744</v>
      </c>
      <c r="D324" s="129" t="s">
        <v>130</v>
      </c>
      <c r="E324" s="130" t="s">
        <v>1183</v>
      </c>
      <c r="F324" s="131" t="s">
        <v>1184</v>
      </c>
      <c r="G324" s="132" t="s">
        <v>996</v>
      </c>
      <c r="H324" s="133">
        <v>20.033000000000001</v>
      </c>
      <c r="I324" s="134">
        <v>0</v>
      </c>
      <c r="J324" s="134">
        <f>ROUND(I324*H324,2)</f>
        <v>0</v>
      </c>
      <c r="K324" s="131" t="s">
        <v>870</v>
      </c>
      <c r="L324" s="30"/>
      <c r="M324" s="135" t="s">
        <v>3</v>
      </c>
      <c r="N324" s="136" t="s">
        <v>42</v>
      </c>
      <c r="O324" s="137">
        <v>0</v>
      </c>
      <c r="P324" s="137">
        <f>O324*H324</f>
        <v>0</v>
      </c>
      <c r="Q324" s="137">
        <v>0</v>
      </c>
      <c r="R324" s="137">
        <f>Q324*H324</f>
        <v>0</v>
      </c>
      <c r="S324" s="137">
        <v>0</v>
      </c>
      <c r="T324" s="138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39" t="s">
        <v>175</v>
      </c>
      <c r="AT324" s="139" t="s">
        <v>130</v>
      </c>
      <c r="AU324" s="139" t="s">
        <v>77</v>
      </c>
      <c r="AY324" s="17" t="s">
        <v>129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7" t="s">
        <v>135</v>
      </c>
      <c r="BK324" s="140">
        <f>ROUND(I324*H324,2)</f>
        <v>0</v>
      </c>
      <c r="BL324" s="17" t="s">
        <v>175</v>
      </c>
      <c r="BM324" s="139" t="s">
        <v>1185</v>
      </c>
    </row>
    <row r="325" spans="1:65" s="2" customFormat="1" ht="29.25">
      <c r="A325" s="29"/>
      <c r="B325" s="30"/>
      <c r="C325" s="29"/>
      <c r="D325" s="141" t="s">
        <v>136</v>
      </c>
      <c r="E325" s="29"/>
      <c r="F325" s="142" t="s">
        <v>1186</v>
      </c>
      <c r="G325" s="29"/>
      <c r="H325" s="29"/>
      <c r="I325" s="29"/>
      <c r="J325" s="29"/>
      <c r="K325" s="29"/>
      <c r="L325" s="30"/>
      <c r="M325" s="143"/>
      <c r="N325" s="144"/>
      <c r="O325" s="51"/>
      <c r="P325" s="51"/>
      <c r="Q325" s="51"/>
      <c r="R325" s="51"/>
      <c r="S325" s="51"/>
      <c r="T325" s="52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T325" s="17" t="s">
        <v>136</v>
      </c>
      <c r="AU325" s="17" t="s">
        <v>77</v>
      </c>
    </row>
    <row r="326" spans="1:65" s="2" customFormat="1" ht="16.5" customHeight="1">
      <c r="A326" s="29"/>
      <c r="B326" s="128"/>
      <c r="C326" s="129" t="s">
        <v>1187</v>
      </c>
      <c r="D326" s="129" t="s">
        <v>130</v>
      </c>
      <c r="E326" s="130" t="s">
        <v>1188</v>
      </c>
      <c r="F326" s="131" t="s">
        <v>1189</v>
      </c>
      <c r="G326" s="132" t="s">
        <v>923</v>
      </c>
      <c r="H326" s="133">
        <v>11.519</v>
      </c>
      <c r="I326" s="134">
        <v>0</v>
      </c>
      <c r="J326" s="134">
        <f>ROUND(I326*H326,2)</f>
        <v>0</v>
      </c>
      <c r="K326" s="131" t="s">
        <v>870</v>
      </c>
      <c r="L326" s="30"/>
      <c r="M326" s="135" t="s">
        <v>3</v>
      </c>
      <c r="N326" s="136" t="s">
        <v>42</v>
      </c>
      <c r="O326" s="137">
        <v>0</v>
      </c>
      <c r="P326" s="137">
        <f>O326*H326</f>
        <v>0</v>
      </c>
      <c r="Q326" s="137">
        <v>0</v>
      </c>
      <c r="R326" s="137">
        <f>Q326*H326</f>
        <v>0</v>
      </c>
      <c r="S326" s="137">
        <v>0</v>
      </c>
      <c r="T326" s="138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39" t="s">
        <v>175</v>
      </c>
      <c r="AT326" s="139" t="s">
        <v>130</v>
      </c>
      <c r="AU326" s="139" t="s">
        <v>77</v>
      </c>
      <c r="AY326" s="17" t="s">
        <v>129</v>
      </c>
      <c r="BE326" s="140">
        <f>IF(N326="základní",J326,0)</f>
        <v>0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7" t="s">
        <v>135</v>
      </c>
      <c r="BK326" s="140">
        <f>ROUND(I326*H326,2)</f>
        <v>0</v>
      </c>
      <c r="BL326" s="17" t="s">
        <v>175</v>
      </c>
      <c r="BM326" s="139" t="s">
        <v>1190</v>
      </c>
    </row>
    <row r="327" spans="1:65" s="2" customFormat="1" ht="29.25">
      <c r="A327" s="29"/>
      <c r="B327" s="30"/>
      <c r="C327" s="29"/>
      <c r="D327" s="141" t="s">
        <v>136</v>
      </c>
      <c r="E327" s="29"/>
      <c r="F327" s="142" t="s">
        <v>1191</v>
      </c>
      <c r="G327" s="29"/>
      <c r="H327" s="29"/>
      <c r="I327" s="29"/>
      <c r="J327" s="29"/>
      <c r="K327" s="29"/>
      <c r="L327" s="30"/>
      <c r="M327" s="143"/>
      <c r="N327" s="144"/>
      <c r="O327" s="51"/>
      <c r="P327" s="51"/>
      <c r="Q327" s="51"/>
      <c r="R327" s="51"/>
      <c r="S327" s="51"/>
      <c r="T327" s="52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7" t="s">
        <v>136</v>
      </c>
      <c r="AU327" s="17" t="s">
        <v>77</v>
      </c>
    </row>
    <row r="328" spans="1:65" s="12" customFormat="1">
      <c r="B328" s="145"/>
      <c r="D328" s="141" t="s">
        <v>138</v>
      </c>
      <c r="E328" s="146" t="s">
        <v>3</v>
      </c>
      <c r="F328" s="147" t="s">
        <v>1192</v>
      </c>
      <c r="H328" s="148">
        <v>11.519</v>
      </c>
      <c r="L328" s="145"/>
      <c r="M328" s="149"/>
      <c r="N328" s="150"/>
      <c r="O328" s="150"/>
      <c r="P328" s="150"/>
      <c r="Q328" s="150"/>
      <c r="R328" s="150"/>
      <c r="S328" s="150"/>
      <c r="T328" s="151"/>
      <c r="AT328" s="146" t="s">
        <v>138</v>
      </c>
      <c r="AU328" s="146" t="s">
        <v>77</v>
      </c>
      <c r="AV328" s="12" t="s">
        <v>79</v>
      </c>
      <c r="AW328" s="12" t="s">
        <v>31</v>
      </c>
      <c r="AX328" s="12" t="s">
        <v>69</v>
      </c>
      <c r="AY328" s="146" t="s">
        <v>129</v>
      </c>
    </row>
    <row r="329" spans="1:65" s="13" customFormat="1">
      <c r="B329" s="152"/>
      <c r="D329" s="141" t="s">
        <v>138</v>
      </c>
      <c r="E329" s="153" t="s">
        <v>3</v>
      </c>
      <c r="F329" s="154" t="s">
        <v>140</v>
      </c>
      <c r="H329" s="155">
        <v>11.519</v>
      </c>
      <c r="L329" s="152"/>
      <c r="M329" s="156"/>
      <c r="N329" s="157"/>
      <c r="O329" s="157"/>
      <c r="P329" s="157"/>
      <c r="Q329" s="157"/>
      <c r="R329" s="157"/>
      <c r="S329" s="157"/>
      <c r="T329" s="158"/>
      <c r="AT329" s="153" t="s">
        <v>138</v>
      </c>
      <c r="AU329" s="153" t="s">
        <v>77</v>
      </c>
      <c r="AV329" s="13" t="s">
        <v>135</v>
      </c>
      <c r="AW329" s="13" t="s">
        <v>31</v>
      </c>
      <c r="AX329" s="13" t="s">
        <v>77</v>
      </c>
      <c r="AY329" s="153" t="s">
        <v>129</v>
      </c>
    </row>
    <row r="330" spans="1:65" s="2" customFormat="1" ht="16.5" customHeight="1">
      <c r="A330" s="29"/>
      <c r="B330" s="128"/>
      <c r="C330" s="129" t="s">
        <v>749</v>
      </c>
      <c r="D330" s="129" t="s">
        <v>130</v>
      </c>
      <c r="E330" s="130" t="s">
        <v>1193</v>
      </c>
      <c r="F330" s="131" t="s">
        <v>1194</v>
      </c>
      <c r="G330" s="132" t="s">
        <v>923</v>
      </c>
      <c r="H330" s="133">
        <v>10.52</v>
      </c>
      <c r="I330" s="134">
        <v>0</v>
      </c>
      <c r="J330" s="134">
        <f>ROUND(I330*H330,2)</f>
        <v>0</v>
      </c>
      <c r="K330" s="131" t="s">
        <v>870</v>
      </c>
      <c r="L330" s="30"/>
      <c r="M330" s="135" t="s">
        <v>3</v>
      </c>
      <c r="N330" s="136" t="s">
        <v>42</v>
      </c>
      <c r="O330" s="137">
        <v>0</v>
      </c>
      <c r="P330" s="137">
        <f>O330*H330</f>
        <v>0</v>
      </c>
      <c r="Q330" s="137">
        <v>0</v>
      </c>
      <c r="R330" s="137">
        <f>Q330*H330</f>
        <v>0</v>
      </c>
      <c r="S330" s="137">
        <v>0</v>
      </c>
      <c r="T330" s="138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39" t="s">
        <v>175</v>
      </c>
      <c r="AT330" s="139" t="s">
        <v>130</v>
      </c>
      <c r="AU330" s="139" t="s">
        <v>77</v>
      </c>
      <c r="AY330" s="17" t="s">
        <v>129</v>
      </c>
      <c r="BE330" s="140">
        <f>IF(N330="základní",J330,0)</f>
        <v>0</v>
      </c>
      <c r="BF330" s="140">
        <f>IF(N330="snížená",J330,0)</f>
        <v>0</v>
      </c>
      <c r="BG330" s="140">
        <f>IF(N330="zákl. přenesená",J330,0)</f>
        <v>0</v>
      </c>
      <c r="BH330" s="140">
        <f>IF(N330="sníž. přenesená",J330,0)</f>
        <v>0</v>
      </c>
      <c r="BI330" s="140">
        <f>IF(N330="nulová",J330,0)</f>
        <v>0</v>
      </c>
      <c r="BJ330" s="17" t="s">
        <v>135</v>
      </c>
      <c r="BK330" s="140">
        <f>ROUND(I330*H330,2)</f>
        <v>0</v>
      </c>
      <c r="BL330" s="17" t="s">
        <v>175</v>
      </c>
      <c r="BM330" s="139" t="s">
        <v>1195</v>
      </c>
    </row>
    <row r="331" spans="1:65" s="2" customFormat="1" ht="29.25">
      <c r="A331" s="29"/>
      <c r="B331" s="30"/>
      <c r="C331" s="29"/>
      <c r="D331" s="141" t="s">
        <v>136</v>
      </c>
      <c r="E331" s="29"/>
      <c r="F331" s="142" t="s">
        <v>1196</v>
      </c>
      <c r="G331" s="29"/>
      <c r="H331" s="29"/>
      <c r="I331" s="29"/>
      <c r="J331" s="29"/>
      <c r="K331" s="29"/>
      <c r="L331" s="30"/>
      <c r="M331" s="143"/>
      <c r="N331" s="144"/>
      <c r="O331" s="51"/>
      <c r="P331" s="51"/>
      <c r="Q331" s="51"/>
      <c r="R331" s="51"/>
      <c r="S331" s="51"/>
      <c r="T331" s="52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T331" s="17" t="s">
        <v>136</v>
      </c>
      <c r="AU331" s="17" t="s">
        <v>77</v>
      </c>
    </row>
    <row r="332" spans="1:65" s="12" customFormat="1">
      <c r="B332" s="145"/>
      <c r="D332" s="141" t="s">
        <v>138</v>
      </c>
      <c r="E332" s="146" t="s">
        <v>3</v>
      </c>
      <c r="F332" s="147" t="s">
        <v>1197</v>
      </c>
      <c r="H332" s="148">
        <v>10.52</v>
      </c>
      <c r="L332" s="145"/>
      <c r="M332" s="149"/>
      <c r="N332" s="150"/>
      <c r="O332" s="150"/>
      <c r="P332" s="150"/>
      <c r="Q332" s="150"/>
      <c r="R332" s="150"/>
      <c r="S332" s="150"/>
      <c r="T332" s="151"/>
      <c r="AT332" s="146" t="s">
        <v>138</v>
      </c>
      <c r="AU332" s="146" t="s">
        <v>77</v>
      </c>
      <c r="AV332" s="12" t="s">
        <v>79</v>
      </c>
      <c r="AW332" s="12" t="s">
        <v>31</v>
      </c>
      <c r="AX332" s="12" t="s">
        <v>69</v>
      </c>
      <c r="AY332" s="146" t="s">
        <v>129</v>
      </c>
    </row>
    <row r="333" spans="1:65" s="13" customFormat="1">
      <c r="B333" s="152"/>
      <c r="D333" s="141" t="s">
        <v>138</v>
      </c>
      <c r="E333" s="153" t="s">
        <v>3</v>
      </c>
      <c r="F333" s="154" t="s">
        <v>140</v>
      </c>
      <c r="H333" s="155">
        <v>10.52</v>
      </c>
      <c r="L333" s="152"/>
      <c r="M333" s="156"/>
      <c r="N333" s="157"/>
      <c r="O333" s="157"/>
      <c r="P333" s="157"/>
      <c r="Q333" s="157"/>
      <c r="R333" s="157"/>
      <c r="S333" s="157"/>
      <c r="T333" s="158"/>
      <c r="AT333" s="153" t="s">
        <v>138</v>
      </c>
      <c r="AU333" s="153" t="s">
        <v>77</v>
      </c>
      <c r="AV333" s="13" t="s">
        <v>135</v>
      </c>
      <c r="AW333" s="13" t="s">
        <v>31</v>
      </c>
      <c r="AX333" s="13" t="s">
        <v>77</v>
      </c>
      <c r="AY333" s="153" t="s">
        <v>129</v>
      </c>
    </row>
    <row r="334" spans="1:65" s="2" customFormat="1" ht="24.2" customHeight="1">
      <c r="A334" s="29"/>
      <c r="B334" s="128"/>
      <c r="C334" s="129" t="s">
        <v>1198</v>
      </c>
      <c r="D334" s="129" t="s">
        <v>130</v>
      </c>
      <c r="E334" s="130" t="s">
        <v>1199</v>
      </c>
      <c r="F334" s="131" t="s">
        <v>1200</v>
      </c>
      <c r="G334" s="132" t="s">
        <v>943</v>
      </c>
      <c r="H334" s="133">
        <v>27.15</v>
      </c>
      <c r="I334" s="134">
        <v>0</v>
      </c>
      <c r="J334" s="134">
        <f>ROUND(I334*H334,2)</f>
        <v>0</v>
      </c>
      <c r="K334" s="131" t="s">
        <v>874</v>
      </c>
      <c r="L334" s="30"/>
      <c r="M334" s="135" t="s">
        <v>3</v>
      </c>
      <c r="N334" s="136" t="s">
        <v>42</v>
      </c>
      <c r="O334" s="137">
        <v>0.22800000000000001</v>
      </c>
      <c r="P334" s="137">
        <f>O334*H334</f>
        <v>6.1901999999999999</v>
      </c>
      <c r="Q334" s="137">
        <v>2.28385E-3</v>
      </c>
      <c r="R334" s="137">
        <f>Q334*H334</f>
        <v>6.2006527499999999E-2</v>
      </c>
      <c r="S334" s="137">
        <v>0</v>
      </c>
      <c r="T334" s="138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39" t="s">
        <v>175</v>
      </c>
      <c r="AT334" s="139" t="s">
        <v>130</v>
      </c>
      <c r="AU334" s="139" t="s">
        <v>77</v>
      </c>
      <c r="AY334" s="17" t="s">
        <v>129</v>
      </c>
      <c r="BE334" s="140">
        <f>IF(N334="základní",J334,0)</f>
        <v>0</v>
      </c>
      <c r="BF334" s="140">
        <f>IF(N334="snížená",J334,0)</f>
        <v>0</v>
      </c>
      <c r="BG334" s="140">
        <f>IF(N334="zákl. přenesená",J334,0)</f>
        <v>0</v>
      </c>
      <c r="BH334" s="140">
        <f>IF(N334="sníž. přenesená",J334,0)</f>
        <v>0</v>
      </c>
      <c r="BI334" s="140">
        <f>IF(N334="nulová",J334,0)</f>
        <v>0</v>
      </c>
      <c r="BJ334" s="17" t="s">
        <v>135</v>
      </c>
      <c r="BK334" s="140">
        <f>ROUND(I334*H334,2)</f>
        <v>0</v>
      </c>
      <c r="BL334" s="17" t="s">
        <v>175</v>
      </c>
      <c r="BM334" s="139" t="s">
        <v>1201</v>
      </c>
    </row>
    <row r="335" spans="1:65" s="2" customFormat="1">
      <c r="A335" s="29"/>
      <c r="B335" s="30"/>
      <c r="C335" s="29"/>
      <c r="D335" s="172" t="s">
        <v>875</v>
      </c>
      <c r="E335" s="29"/>
      <c r="F335" s="173" t="s">
        <v>1202</v>
      </c>
      <c r="G335" s="29"/>
      <c r="H335" s="29"/>
      <c r="I335" s="29"/>
      <c r="J335" s="29"/>
      <c r="K335" s="29"/>
      <c r="L335" s="30"/>
      <c r="M335" s="143"/>
      <c r="N335" s="144"/>
      <c r="O335" s="51"/>
      <c r="P335" s="51"/>
      <c r="Q335" s="51"/>
      <c r="R335" s="51"/>
      <c r="S335" s="51"/>
      <c r="T335" s="52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T335" s="17" t="s">
        <v>875</v>
      </c>
      <c r="AU335" s="17" t="s">
        <v>77</v>
      </c>
    </row>
    <row r="336" spans="1:65" s="2" customFormat="1" ht="29.25">
      <c r="A336" s="29"/>
      <c r="B336" s="30"/>
      <c r="C336" s="29"/>
      <c r="D336" s="141" t="s">
        <v>136</v>
      </c>
      <c r="E336" s="29"/>
      <c r="F336" s="142" t="s">
        <v>1203</v>
      </c>
      <c r="G336" s="29"/>
      <c r="H336" s="29"/>
      <c r="I336" s="29"/>
      <c r="J336" s="29"/>
      <c r="K336" s="29"/>
      <c r="L336" s="30"/>
      <c r="M336" s="143"/>
      <c r="N336" s="144"/>
      <c r="O336" s="51"/>
      <c r="P336" s="51"/>
      <c r="Q336" s="51"/>
      <c r="R336" s="51"/>
      <c r="S336" s="51"/>
      <c r="T336" s="52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7" t="s">
        <v>136</v>
      </c>
      <c r="AU336" s="17" t="s">
        <v>77</v>
      </c>
    </row>
    <row r="337" spans="1:65" s="12" customFormat="1">
      <c r="B337" s="145"/>
      <c r="D337" s="141" t="s">
        <v>138</v>
      </c>
      <c r="E337" s="146" t="s">
        <v>3</v>
      </c>
      <c r="F337" s="147" t="s">
        <v>1204</v>
      </c>
      <c r="H337" s="148">
        <v>27.15</v>
      </c>
      <c r="L337" s="145"/>
      <c r="M337" s="149"/>
      <c r="N337" s="150"/>
      <c r="O337" s="150"/>
      <c r="P337" s="150"/>
      <c r="Q337" s="150"/>
      <c r="R337" s="150"/>
      <c r="S337" s="150"/>
      <c r="T337" s="151"/>
      <c r="AT337" s="146" t="s">
        <v>138</v>
      </c>
      <c r="AU337" s="146" t="s">
        <v>77</v>
      </c>
      <c r="AV337" s="12" t="s">
        <v>79</v>
      </c>
      <c r="AW337" s="12" t="s">
        <v>31</v>
      </c>
      <c r="AX337" s="12" t="s">
        <v>69</v>
      </c>
      <c r="AY337" s="146" t="s">
        <v>129</v>
      </c>
    </row>
    <row r="338" spans="1:65" s="13" customFormat="1">
      <c r="B338" s="152"/>
      <c r="D338" s="141" t="s">
        <v>138</v>
      </c>
      <c r="E338" s="153" t="s">
        <v>3</v>
      </c>
      <c r="F338" s="154" t="s">
        <v>140</v>
      </c>
      <c r="H338" s="155">
        <v>27.15</v>
      </c>
      <c r="L338" s="152"/>
      <c r="M338" s="156"/>
      <c r="N338" s="157"/>
      <c r="O338" s="157"/>
      <c r="P338" s="157"/>
      <c r="Q338" s="157"/>
      <c r="R338" s="157"/>
      <c r="S338" s="157"/>
      <c r="T338" s="158"/>
      <c r="AT338" s="153" t="s">
        <v>138</v>
      </c>
      <c r="AU338" s="153" t="s">
        <v>77</v>
      </c>
      <c r="AV338" s="13" t="s">
        <v>135</v>
      </c>
      <c r="AW338" s="13" t="s">
        <v>31</v>
      </c>
      <c r="AX338" s="13" t="s">
        <v>77</v>
      </c>
      <c r="AY338" s="153" t="s">
        <v>129</v>
      </c>
    </row>
    <row r="339" spans="1:65" s="2" customFormat="1" ht="21.75" customHeight="1">
      <c r="A339" s="29"/>
      <c r="B339" s="128"/>
      <c r="C339" s="129" t="s">
        <v>753</v>
      </c>
      <c r="D339" s="129" t="s">
        <v>130</v>
      </c>
      <c r="E339" s="130" t="s">
        <v>1205</v>
      </c>
      <c r="F339" s="131" t="s">
        <v>1206</v>
      </c>
      <c r="G339" s="132" t="s">
        <v>943</v>
      </c>
      <c r="H339" s="133">
        <v>27.15</v>
      </c>
      <c r="I339" s="134">
        <v>0</v>
      </c>
      <c r="J339" s="134">
        <f>ROUND(I339*H339,2)</f>
        <v>0</v>
      </c>
      <c r="K339" s="131" t="s">
        <v>874</v>
      </c>
      <c r="L339" s="30"/>
      <c r="M339" s="135" t="s">
        <v>3</v>
      </c>
      <c r="N339" s="136" t="s">
        <v>42</v>
      </c>
      <c r="O339" s="137">
        <v>0.20399999999999999</v>
      </c>
      <c r="P339" s="137">
        <f>O339*H339</f>
        <v>5.5385999999999997</v>
      </c>
      <c r="Q339" s="137">
        <v>1.6887E-3</v>
      </c>
      <c r="R339" s="137">
        <f>Q339*H339</f>
        <v>4.5848204999999996E-2</v>
      </c>
      <c r="S339" s="137">
        <v>0</v>
      </c>
      <c r="T339" s="138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39" t="s">
        <v>175</v>
      </c>
      <c r="AT339" s="139" t="s">
        <v>130</v>
      </c>
      <c r="AU339" s="139" t="s">
        <v>77</v>
      </c>
      <c r="AY339" s="17" t="s">
        <v>129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7" t="s">
        <v>135</v>
      </c>
      <c r="BK339" s="140">
        <f>ROUND(I339*H339,2)</f>
        <v>0</v>
      </c>
      <c r="BL339" s="17" t="s">
        <v>175</v>
      </c>
      <c r="BM339" s="139" t="s">
        <v>1207</v>
      </c>
    </row>
    <row r="340" spans="1:65" s="2" customFormat="1">
      <c r="A340" s="29"/>
      <c r="B340" s="30"/>
      <c r="C340" s="29"/>
      <c r="D340" s="172" t="s">
        <v>875</v>
      </c>
      <c r="E340" s="29"/>
      <c r="F340" s="173" t="s">
        <v>1208</v>
      </c>
      <c r="G340" s="29"/>
      <c r="H340" s="29"/>
      <c r="I340" s="29"/>
      <c r="J340" s="29"/>
      <c r="K340" s="29"/>
      <c r="L340" s="30"/>
      <c r="M340" s="143"/>
      <c r="N340" s="144"/>
      <c r="O340" s="51"/>
      <c r="P340" s="51"/>
      <c r="Q340" s="51"/>
      <c r="R340" s="51"/>
      <c r="S340" s="51"/>
      <c r="T340" s="52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T340" s="17" t="s">
        <v>875</v>
      </c>
      <c r="AU340" s="17" t="s">
        <v>77</v>
      </c>
    </row>
    <row r="341" spans="1:65" s="2" customFormat="1" ht="29.25">
      <c r="A341" s="29"/>
      <c r="B341" s="30"/>
      <c r="C341" s="29"/>
      <c r="D341" s="141" t="s">
        <v>136</v>
      </c>
      <c r="E341" s="29"/>
      <c r="F341" s="142" t="s">
        <v>1209</v>
      </c>
      <c r="G341" s="29"/>
      <c r="H341" s="29"/>
      <c r="I341" s="29"/>
      <c r="J341" s="29"/>
      <c r="K341" s="29"/>
      <c r="L341" s="30"/>
      <c r="M341" s="143"/>
      <c r="N341" s="144"/>
      <c r="O341" s="51"/>
      <c r="P341" s="51"/>
      <c r="Q341" s="51"/>
      <c r="R341" s="51"/>
      <c r="S341" s="51"/>
      <c r="T341" s="52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7" t="s">
        <v>136</v>
      </c>
      <c r="AU341" s="17" t="s">
        <v>77</v>
      </c>
    </row>
    <row r="342" spans="1:65" s="12" customFormat="1">
      <c r="B342" s="145"/>
      <c r="D342" s="141" t="s">
        <v>138</v>
      </c>
      <c r="E342" s="146" t="s">
        <v>3</v>
      </c>
      <c r="F342" s="147" t="s">
        <v>1204</v>
      </c>
      <c r="H342" s="148">
        <v>27.15</v>
      </c>
      <c r="L342" s="145"/>
      <c r="M342" s="149"/>
      <c r="N342" s="150"/>
      <c r="O342" s="150"/>
      <c r="P342" s="150"/>
      <c r="Q342" s="150"/>
      <c r="R342" s="150"/>
      <c r="S342" s="150"/>
      <c r="T342" s="151"/>
      <c r="AT342" s="146" t="s">
        <v>138</v>
      </c>
      <c r="AU342" s="146" t="s">
        <v>77</v>
      </c>
      <c r="AV342" s="12" t="s">
        <v>79</v>
      </c>
      <c r="AW342" s="12" t="s">
        <v>31</v>
      </c>
      <c r="AX342" s="12" t="s">
        <v>69</v>
      </c>
      <c r="AY342" s="146" t="s">
        <v>129</v>
      </c>
    </row>
    <row r="343" spans="1:65" s="13" customFormat="1">
      <c r="B343" s="152"/>
      <c r="D343" s="141" t="s">
        <v>138</v>
      </c>
      <c r="E343" s="153" t="s">
        <v>3</v>
      </c>
      <c r="F343" s="154" t="s">
        <v>140</v>
      </c>
      <c r="H343" s="155">
        <v>27.15</v>
      </c>
      <c r="L343" s="152"/>
      <c r="M343" s="156"/>
      <c r="N343" s="157"/>
      <c r="O343" s="157"/>
      <c r="P343" s="157"/>
      <c r="Q343" s="157"/>
      <c r="R343" s="157"/>
      <c r="S343" s="157"/>
      <c r="T343" s="158"/>
      <c r="AT343" s="153" t="s">
        <v>138</v>
      </c>
      <c r="AU343" s="153" t="s">
        <v>77</v>
      </c>
      <c r="AV343" s="13" t="s">
        <v>135</v>
      </c>
      <c r="AW343" s="13" t="s">
        <v>31</v>
      </c>
      <c r="AX343" s="13" t="s">
        <v>77</v>
      </c>
      <c r="AY343" s="153" t="s">
        <v>129</v>
      </c>
    </row>
    <row r="344" spans="1:65" s="2" customFormat="1" ht="24.2" customHeight="1">
      <c r="A344" s="29"/>
      <c r="B344" s="128"/>
      <c r="C344" s="129" t="s">
        <v>1210</v>
      </c>
      <c r="D344" s="129" t="s">
        <v>130</v>
      </c>
      <c r="E344" s="130" t="s">
        <v>1211</v>
      </c>
      <c r="F344" s="131" t="s">
        <v>1212</v>
      </c>
      <c r="G344" s="132" t="s">
        <v>996</v>
      </c>
      <c r="H344" s="133">
        <v>4</v>
      </c>
      <c r="I344" s="134">
        <v>0</v>
      </c>
      <c r="J344" s="134">
        <f>ROUND(I344*H344,2)</f>
        <v>0</v>
      </c>
      <c r="K344" s="131" t="s">
        <v>874</v>
      </c>
      <c r="L344" s="30"/>
      <c r="M344" s="135" t="s">
        <v>3</v>
      </c>
      <c r="N344" s="136" t="s">
        <v>42</v>
      </c>
      <c r="O344" s="137">
        <v>0.11</v>
      </c>
      <c r="P344" s="137">
        <f>O344*H344</f>
        <v>0.44</v>
      </c>
      <c r="Q344" s="137">
        <v>2.5159999999999999E-4</v>
      </c>
      <c r="R344" s="137">
        <f>Q344*H344</f>
        <v>1.0064E-3</v>
      </c>
      <c r="S344" s="137">
        <v>0</v>
      </c>
      <c r="T344" s="138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39" t="s">
        <v>175</v>
      </c>
      <c r="AT344" s="139" t="s">
        <v>130</v>
      </c>
      <c r="AU344" s="139" t="s">
        <v>77</v>
      </c>
      <c r="AY344" s="17" t="s">
        <v>129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7" t="s">
        <v>135</v>
      </c>
      <c r="BK344" s="140">
        <f>ROUND(I344*H344,2)</f>
        <v>0</v>
      </c>
      <c r="BL344" s="17" t="s">
        <v>175</v>
      </c>
      <c r="BM344" s="139" t="s">
        <v>1213</v>
      </c>
    </row>
    <row r="345" spans="1:65" s="2" customFormat="1">
      <c r="A345" s="29"/>
      <c r="B345" s="30"/>
      <c r="C345" s="29"/>
      <c r="D345" s="172" t="s">
        <v>875</v>
      </c>
      <c r="E345" s="29"/>
      <c r="F345" s="173" t="s">
        <v>1214</v>
      </c>
      <c r="G345" s="29"/>
      <c r="H345" s="29"/>
      <c r="I345" s="29"/>
      <c r="J345" s="29"/>
      <c r="K345" s="29"/>
      <c r="L345" s="30"/>
      <c r="M345" s="143"/>
      <c r="N345" s="144"/>
      <c r="O345" s="51"/>
      <c r="P345" s="51"/>
      <c r="Q345" s="51"/>
      <c r="R345" s="51"/>
      <c r="S345" s="51"/>
      <c r="T345" s="52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7" t="s">
        <v>875</v>
      </c>
      <c r="AU345" s="17" t="s">
        <v>77</v>
      </c>
    </row>
    <row r="346" spans="1:65" s="2" customFormat="1" ht="29.25">
      <c r="A346" s="29"/>
      <c r="B346" s="30"/>
      <c r="C346" s="29"/>
      <c r="D346" s="141" t="s">
        <v>136</v>
      </c>
      <c r="E346" s="29"/>
      <c r="F346" s="142" t="s">
        <v>1215</v>
      </c>
      <c r="G346" s="29"/>
      <c r="H346" s="29"/>
      <c r="I346" s="29"/>
      <c r="J346" s="29"/>
      <c r="K346" s="29"/>
      <c r="L346" s="30"/>
      <c r="M346" s="143"/>
      <c r="N346" s="144"/>
      <c r="O346" s="51"/>
      <c r="P346" s="51"/>
      <c r="Q346" s="51"/>
      <c r="R346" s="51"/>
      <c r="S346" s="51"/>
      <c r="T346" s="52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7" t="s">
        <v>136</v>
      </c>
      <c r="AU346" s="17" t="s">
        <v>77</v>
      </c>
    </row>
    <row r="347" spans="1:65" s="2" customFormat="1" ht="24.2" customHeight="1">
      <c r="A347" s="29"/>
      <c r="B347" s="128"/>
      <c r="C347" s="129" t="s">
        <v>758</v>
      </c>
      <c r="D347" s="129" t="s">
        <v>130</v>
      </c>
      <c r="E347" s="130" t="s">
        <v>1216</v>
      </c>
      <c r="F347" s="131" t="s">
        <v>1217</v>
      </c>
      <c r="G347" s="132" t="s">
        <v>996</v>
      </c>
      <c r="H347" s="133">
        <v>2</v>
      </c>
      <c r="I347" s="134">
        <v>0</v>
      </c>
      <c r="J347" s="134">
        <f>ROUND(I347*H347,2)</f>
        <v>0</v>
      </c>
      <c r="K347" s="131" t="s">
        <v>874</v>
      </c>
      <c r="L347" s="30"/>
      <c r="M347" s="135" t="s">
        <v>3</v>
      </c>
      <c r="N347" s="136" t="s">
        <v>42</v>
      </c>
      <c r="O347" s="137">
        <v>0.4</v>
      </c>
      <c r="P347" s="137">
        <f>O347*H347</f>
        <v>0.8</v>
      </c>
      <c r="Q347" s="137">
        <v>3.6200000000000002E-4</v>
      </c>
      <c r="R347" s="137">
        <f>Q347*H347</f>
        <v>7.2400000000000003E-4</v>
      </c>
      <c r="S347" s="137">
        <v>0</v>
      </c>
      <c r="T347" s="138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39" t="s">
        <v>175</v>
      </c>
      <c r="AT347" s="139" t="s">
        <v>130</v>
      </c>
      <c r="AU347" s="139" t="s">
        <v>77</v>
      </c>
      <c r="AY347" s="17" t="s">
        <v>129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7" t="s">
        <v>135</v>
      </c>
      <c r="BK347" s="140">
        <f>ROUND(I347*H347,2)</f>
        <v>0</v>
      </c>
      <c r="BL347" s="17" t="s">
        <v>175</v>
      </c>
      <c r="BM347" s="139" t="s">
        <v>1218</v>
      </c>
    </row>
    <row r="348" spans="1:65" s="2" customFormat="1">
      <c r="A348" s="29"/>
      <c r="B348" s="30"/>
      <c r="C348" s="29"/>
      <c r="D348" s="172" t="s">
        <v>875</v>
      </c>
      <c r="E348" s="29"/>
      <c r="F348" s="173" t="s">
        <v>1219</v>
      </c>
      <c r="G348" s="29"/>
      <c r="H348" s="29"/>
      <c r="I348" s="29"/>
      <c r="J348" s="29"/>
      <c r="K348" s="29"/>
      <c r="L348" s="30"/>
      <c r="M348" s="143"/>
      <c r="N348" s="144"/>
      <c r="O348" s="51"/>
      <c r="P348" s="51"/>
      <c r="Q348" s="51"/>
      <c r="R348" s="51"/>
      <c r="S348" s="51"/>
      <c r="T348" s="52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7" t="s">
        <v>875</v>
      </c>
      <c r="AU348" s="17" t="s">
        <v>77</v>
      </c>
    </row>
    <row r="349" spans="1:65" s="2" customFormat="1" ht="39">
      <c r="A349" s="29"/>
      <c r="B349" s="30"/>
      <c r="C349" s="29"/>
      <c r="D349" s="141" t="s">
        <v>136</v>
      </c>
      <c r="E349" s="29"/>
      <c r="F349" s="142" t="s">
        <v>1220</v>
      </c>
      <c r="G349" s="29"/>
      <c r="H349" s="29"/>
      <c r="I349" s="29"/>
      <c r="J349" s="29"/>
      <c r="K349" s="29"/>
      <c r="L349" s="30"/>
      <c r="M349" s="143"/>
      <c r="N349" s="144"/>
      <c r="O349" s="51"/>
      <c r="P349" s="51"/>
      <c r="Q349" s="51"/>
      <c r="R349" s="51"/>
      <c r="S349" s="51"/>
      <c r="T349" s="52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T349" s="17" t="s">
        <v>136</v>
      </c>
      <c r="AU349" s="17" t="s">
        <v>77</v>
      </c>
    </row>
    <row r="350" spans="1:65" s="2" customFormat="1" ht="24.2" customHeight="1">
      <c r="A350" s="29"/>
      <c r="B350" s="128"/>
      <c r="C350" s="129" t="s">
        <v>1221</v>
      </c>
      <c r="D350" s="129" t="s">
        <v>130</v>
      </c>
      <c r="E350" s="130" t="s">
        <v>1222</v>
      </c>
      <c r="F350" s="131" t="s">
        <v>1223</v>
      </c>
      <c r="G350" s="132" t="s">
        <v>943</v>
      </c>
      <c r="H350" s="133">
        <v>6</v>
      </c>
      <c r="I350" s="134">
        <v>0</v>
      </c>
      <c r="J350" s="134">
        <f>ROUND(I350*H350,2)</f>
        <v>0</v>
      </c>
      <c r="K350" s="131" t="s">
        <v>874</v>
      </c>
      <c r="L350" s="30"/>
      <c r="M350" s="135" t="s">
        <v>3</v>
      </c>
      <c r="N350" s="136" t="s">
        <v>42</v>
      </c>
      <c r="O350" s="137">
        <v>0.33400000000000002</v>
      </c>
      <c r="P350" s="137">
        <f>O350*H350</f>
        <v>2.004</v>
      </c>
      <c r="Q350" s="137">
        <v>2.1656000000000002E-3</v>
      </c>
      <c r="R350" s="137">
        <f>Q350*H350</f>
        <v>1.2993600000000001E-2</v>
      </c>
      <c r="S350" s="137">
        <v>0</v>
      </c>
      <c r="T350" s="138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39" t="s">
        <v>175</v>
      </c>
      <c r="AT350" s="139" t="s">
        <v>130</v>
      </c>
      <c r="AU350" s="139" t="s">
        <v>77</v>
      </c>
      <c r="AY350" s="17" t="s">
        <v>129</v>
      </c>
      <c r="BE350" s="140">
        <f>IF(N350="základní",J350,0)</f>
        <v>0</v>
      </c>
      <c r="BF350" s="140">
        <f>IF(N350="snížená",J350,0)</f>
        <v>0</v>
      </c>
      <c r="BG350" s="140">
        <f>IF(N350="zákl. přenesená",J350,0)</f>
        <v>0</v>
      </c>
      <c r="BH350" s="140">
        <f>IF(N350="sníž. přenesená",J350,0)</f>
        <v>0</v>
      </c>
      <c r="BI350" s="140">
        <f>IF(N350="nulová",J350,0)</f>
        <v>0</v>
      </c>
      <c r="BJ350" s="17" t="s">
        <v>135</v>
      </c>
      <c r="BK350" s="140">
        <f>ROUND(I350*H350,2)</f>
        <v>0</v>
      </c>
      <c r="BL350" s="17" t="s">
        <v>175</v>
      </c>
      <c r="BM350" s="139" t="s">
        <v>1224</v>
      </c>
    </row>
    <row r="351" spans="1:65" s="2" customFormat="1">
      <c r="A351" s="29"/>
      <c r="B351" s="30"/>
      <c r="C351" s="29"/>
      <c r="D351" s="172" t="s">
        <v>875</v>
      </c>
      <c r="E351" s="29"/>
      <c r="F351" s="173" t="s">
        <v>1225</v>
      </c>
      <c r="G351" s="29"/>
      <c r="H351" s="29"/>
      <c r="I351" s="29"/>
      <c r="J351" s="29"/>
      <c r="K351" s="29"/>
      <c r="L351" s="30"/>
      <c r="M351" s="143"/>
      <c r="N351" s="144"/>
      <c r="O351" s="51"/>
      <c r="P351" s="51"/>
      <c r="Q351" s="51"/>
      <c r="R351" s="51"/>
      <c r="S351" s="51"/>
      <c r="T351" s="52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7" t="s">
        <v>875</v>
      </c>
      <c r="AU351" s="17" t="s">
        <v>77</v>
      </c>
    </row>
    <row r="352" spans="1:65" s="2" customFormat="1" ht="29.25">
      <c r="A352" s="29"/>
      <c r="B352" s="30"/>
      <c r="C352" s="29"/>
      <c r="D352" s="141" t="s">
        <v>136</v>
      </c>
      <c r="E352" s="29"/>
      <c r="F352" s="142" t="s">
        <v>1226</v>
      </c>
      <c r="G352" s="29"/>
      <c r="H352" s="29"/>
      <c r="I352" s="29"/>
      <c r="J352" s="29"/>
      <c r="K352" s="29"/>
      <c r="L352" s="30"/>
      <c r="M352" s="143"/>
      <c r="N352" s="144"/>
      <c r="O352" s="51"/>
      <c r="P352" s="51"/>
      <c r="Q352" s="51"/>
      <c r="R352" s="51"/>
      <c r="S352" s="51"/>
      <c r="T352" s="52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T352" s="17" t="s">
        <v>136</v>
      </c>
      <c r="AU352" s="17" t="s">
        <v>77</v>
      </c>
    </row>
    <row r="353" spans="1:65" s="12" customFormat="1">
      <c r="B353" s="145"/>
      <c r="D353" s="141" t="s">
        <v>138</v>
      </c>
      <c r="E353" s="146" t="s">
        <v>3</v>
      </c>
      <c r="F353" s="147" t="s">
        <v>1227</v>
      </c>
      <c r="H353" s="148">
        <v>6</v>
      </c>
      <c r="L353" s="145"/>
      <c r="M353" s="149"/>
      <c r="N353" s="150"/>
      <c r="O353" s="150"/>
      <c r="P353" s="150"/>
      <c r="Q353" s="150"/>
      <c r="R353" s="150"/>
      <c r="S353" s="150"/>
      <c r="T353" s="151"/>
      <c r="AT353" s="146" t="s">
        <v>138</v>
      </c>
      <c r="AU353" s="146" t="s">
        <v>77</v>
      </c>
      <c r="AV353" s="12" t="s">
        <v>79</v>
      </c>
      <c r="AW353" s="12" t="s">
        <v>31</v>
      </c>
      <c r="AX353" s="12" t="s">
        <v>69</v>
      </c>
      <c r="AY353" s="146" t="s">
        <v>129</v>
      </c>
    </row>
    <row r="354" spans="1:65" s="13" customFormat="1">
      <c r="B354" s="152"/>
      <c r="D354" s="141" t="s">
        <v>138</v>
      </c>
      <c r="E354" s="153" t="s">
        <v>3</v>
      </c>
      <c r="F354" s="154" t="s">
        <v>140</v>
      </c>
      <c r="H354" s="155">
        <v>6</v>
      </c>
      <c r="L354" s="152"/>
      <c r="M354" s="156"/>
      <c r="N354" s="157"/>
      <c r="O354" s="157"/>
      <c r="P354" s="157"/>
      <c r="Q354" s="157"/>
      <c r="R354" s="157"/>
      <c r="S354" s="157"/>
      <c r="T354" s="158"/>
      <c r="AT354" s="153" t="s">
        <v>138</v>
      </c>
      <c r="AU354" s="153" t="s">
        <v>77</v>
      </c>
      <c r="AV354" s="13" t="s">
        <v>135</v>
      </c>
      <c r="AW354" s="13" t="s">
        <v>31</v>
      </c>
      <c r="AX354" s="13" t="s">
        <v>77</v>
      </c>
      <c r="AY354" s="153" t="s">
        <v>129</v>
      </c>
    </row>
    <row r="355" spans="1:65" s="2" customFormat="1" ht="24.2" customHeight="1">
      <c r="A355" s="29"/>
      <c r="B355" s="128"/>
      <c r="C355" s="129" t="s">
        <v>763</v>
      </c>
      <c r="D355" s="129" t="s">
        <v>130</v>
      </c>
      <c r="E355" s="130" t="s">
        <v>1228</v>
      </c>
      <c r="F355" s="131" t="s">
        <v>1229</v>
      </c>
      <c r="G355" s="132" t="s">
        <v>903</v>
      </c>
      <c r="H355" s="133">
        <v>0.39800000000000002</v>
      </c>
      <c r="I355" s="134">
        <v>0</v>
      </c>
      <c r="J355" s="134">
        <f>ROUND(I355*H355,2)</f>
        <v>0</v>
      </c>
      <c r="K355" s="131" t="s">
        <v>874</v>
      </c>
      <c r="L355" s="30"/>
      <c r="M355" s="135" t="s">
        <v>3</v>
      </c>
      <c r="N355" s="136" t="s">
        <v>42</v>
      </c>
      <c r="O355" s="137">
        <v>4.7370000000000001</v>
      </c>
      <c r="P355" s="137">
        <f>O355*H355</f>
        <v>1.8853260000000001</v>
      </c>
      <c r="Q355" s="137">
        <v>0</v>
      </c>
      <c r="R355" s="137">
        <f>Q355*H355</f>
        <v>0</v>
      </c>
      <c r="S355" s="137">
        <v>0</v>
      </c>
      <c r="T355" s="138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39" t="s">
        <v>175</v>
      </c>
      <c r="AT355" s="139" t="s">
        <v>130</v>
      </c>
      <c r="AU355" s="139" t="s">
        <v>77</v>
      </c>
      <c r="AY355" s="17" t="s">
        <v>129</v>
      </c>
      <c r="BE355" s="140">
        <f>IF(N355="základní",J355,0)</f>
        <v>0</v>
      </c>
      <c r="BF355" s="140">
        <f>IF(N355="snížená",J355,0)</f>
        <v>0</v>
      </c>
      <c r="BG355" s="140">
        <f>IF(N355="zákl. přenesená",J355,0)</f>
        <v>0</v>
      </c>
      <c r="BH355" s="140">
        <f>IF(N355="sníž. přenesená",J355,0)</f>
        <v>0</v>
      </c>
      <c r="BI355" s="140">
        <f>IF(N355="nulová",J355,0)</f>
        <v>0</v>
      </c>
      <c r="BJ355" s="17" t="s">
        <v>135</v>
      </c>
      <c r="BK355" s="140">
        <f>ROUND(I355*H355,2)</f>
        <v>0</v>
      </c>
      <c r="BL355" s="17" t="s">
        <v>175</v>
      </c>
      <c r="BM355" s="139" t="s">
        <v>1230</v>
      </c>
    </row>
    <row r="356" spans="1:65" s="2" customFormat="1">
      <c r="A356" s="29"/>
      <c r="B356" s="30"/>
      <c r="C356" s="29"/>
      <c r="D356" s="172" t="s">
        <v>875</v>
      </c>
      <c r="E356" s="29"/>
      <c r="F356" s="173" t="s">
        <v>1231</v>
      </c>
      <c r="G356" s="29"/>
      <c r="H356" s="29"/>
      <c r="I356" s="29"/>
      <c r="J356" s="29"/>
      <c r="K356" s="29"/>
      <c r="L356" s="30"/>
      <c r="M356" s="143"/>
      <c r="N356" s="144"/>
      <c r="O356" s="51"/>
      <c r="P356" s="51"/>
      <c r="Q356" s="51"/>
      <c r="R356" s="51"/>
      <c r="S356" s="51"/>
      <c r="T356" s="52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7" t="s">
        <v>875</v>
      </c>
      <c r="AU356" s="17" t="s">
        <v>77</v>
      </c>
    </row>
    <row r="357" spans="1:65" s="2" customFormat="1" ht="39">
      <c r="A357" s="29"/>
      <c r="B357" s="30"/>
      <c r="C357" s="29"/>
      <c r="D357" s="141" t="s">
        <v>136</v>
      </c>
      <c r="E357" s="29"/>
      <c r="F357" s="142" t="s">
        <v>1232</v>
      </c>
      <c r="G357" s="29"/>
      <c r="H357" s="29"/>
      <c r="I357" s="29"/>
      <c r="J357" s="29"/>
      <c r="K357" s="29"/>
      <c r="L357" s="30"/>
      <c r="M357" s="143"/>
      <c r="N357" s="144"/>
      <c r="O357" s="51"/>
      <c r="P357" s="51"/>
      <c r="Q357" s="51"/>
      <c r="R357" s="51"/>
      <c r="S357" s="51"/>
      <c r="T357" s="52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T357" s="17" t="s">
        <v>136</v>
      </c>
      <c r="AU357" s="17" t="s">
        <v>77</v>
      </c>
    </row>
    <row r="358" spans="1:65" s="2" customFormat="1" ht="24.2" customHeight="1">
      <c r="A358" s="29"/>
      <c r="B358" s="128"/>
      <c r="C358" s="129" t="s">
        <v>1233</v>
      </c>
      <c r="D358" s="129" t="s">
        <v>130</v>
      </c>
      <c r="E358" s="130" t="s">
        <v>1234</v>
      </c>
      <c r="F358" s="131" t="s">
        <v>1235</v>
      </c>
      <c r="G358" s="132" t="s">
        <v>903</v>
      </c>
      <c r="H358" s="133">
        <v>0.39800000000000002</v>
      </c>
      <c r="I358" s="134">
        <v>0</v>
      </c>
      <c r="J358" s="134">
        <f>ROUND(I358*H358,2)</f>
        <v>0</v>
      </c>
      <c r="K358" s="131" t="s">
        <v>874</v>
      </c>
      <c r="L358" s="30"/>
      <c r="M358" s="135" t="s">
        <v>3</v>
      </c>
      <c r="N358" s="136" t="s">
        <v>42</v>
      </c>
      <c r="O358" s="137">
        <v>2.75</v>
      </c>
      <c r="P358" s="137">
        <f>O358*H358</f>
        <v>1.0945</v>
      </c>
      <c r="Q358" s="137">
        <v>0</v>
      </c>
      <c r="R358" s="137">
        <f>Q358*H358</f>
        <v>0</v>
      </c>
      <c r="S358" s="137">
        <v>0</v>
      </c>
      <c r="T358" s="138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39" t="s">
        <v>175</v>
      </c>
      <c r="AT358" s="139" t="s">
        <v>130</v>
      </c>
      <c r="AU358" s="139" t="s">
        <v>77</v>
      </c>
      <c r="AY358" s="17" t="s">
        <v>129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7" t="s">
        <v>135</v>
      </c>
      <c r="BK358" s="140">
        <f>ROUND(I358*H358,2)</f>
        <v>0</v>
      </c>
      <c r="BL358" s="17" t="s">
        <v>175</v>
      </c>
      <c r="BM358" s="139" t="s">
        <v>1236</v>
      </c>
    </row>
    <row r="359" spans="1:65" s="2" customFormat="1">
      <c r="A359" s="29"/>
      <c r="B359" s="30"/>
      <c r="C359" s="29"/>
      <c r="D359" s="172" t="s">
        <v>875</v>
      </c>
      <c r="E359" s="29"/>
      <c r="F359" s="173" t="s">
        <v>1237</v>
      </c>
      <c r="G359" s="29"/>
      <c r="H359" s="29"/>
      <c r="I359" s="29"/>
      <c r="J359" s="29"/>
      <c r="K359" s="29"/>
      <c r="L359" s="30"/>
      <c r="M359" s="143"/>
      <c r="N359" s="144"/>
      <c r="O359" s="51"/>
      <c r="P359" s="51"/>
      <c r="Q359" s="51"/>
      <c r="R359" s="51"/>
      <c r="S359" s="51"/>
      <c r="T359" s="52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T359" s="17" t="s">
        <v>875</v>
      </c>
      <c r="AU359" s="17" t="s">
        <v>77</v>
      </c>
    </row>
    <row r="360" spans="1:65" s="2" customFormat="1" ht="39">
      <c r="A360" s="29"/>
      <c r="B360" s="30"/>
      <c r="C360" s="29"/>
      <c r="D360" s="141" t="s">
        <v>136</v>
      </c>
      <c r="E360" s="29"/>
      <c r="F360" s="142" t="s">
        <v>1238</v>
      </c>
      <c r="G360" s="29"/>
      <c r="H360" s="29"/>
      <c r="I360" s="29"/>
      <c r="J360" s="29"/>
      <c r="K360" s="29"/>
      <c r="L360" s="30"/>
      <c r="M360" s="143"/>
      <c r="N360" s="144"/>
      <c r="O360" s="51"/>
      <c r="P360" s="51"/>
      <c r="Q360" s="51"/>
      <c r="R360" s="51"/>
      <c r="S360" s="51"/>
      <c r="T360" s="52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7" t="s">
        <v>136</v>
      </c>
      <c r="AU360" s="17" t="s">
        <v>77</v>
      </c>
    </row>
    <row r="361" spans="1:65" s="11" customFormat="1" ht="25.9" customHeight="1">
      <c r="B361" s="118"/>
      <c r="D361" s="119" t="s">
        <v>68</v>
      </c>
      <c r="E361" s="120" t="s">
        <v>1239</v>
      </c>
      <c r="F361" s="120" t="s">
        <v>1240</v>
      </c>
      <c r="J361" s="121">
        <f>BK361</f>
        <v>0</v>
      </c>
      <c r="L361" s="118"/>
      <c r="M361" s="122"/>
      <c r="N361" s="123"/>
      <c r="O361" s="123"/>
      <c r="P361" s="124">
        <f>SUM(P362:P381)</f>
        <v>7.8831539999999993</v>
      </c>
      <c r="Q361" s="123"/>
      <c r="R361" s="124">
        <f>SUM(R362:R381)</f>
        <v>0</v>
      </c>
      <c r="S361" s="123"/>
      <c r="T361" s="125">
        <f>SUM(T362:T381)</f>
        <v>0</v>
      </c>
      <c r="AR361" s="119" t="s">
        <v>79</v>
      </c>
      <c r="AT361" s="126" t="s">
        <v>68</v>
      </c>
      <c r="AU361" s="126" t="s">
        <v>69</v>
      </c>
      <c r="AY361" s="119" t="s">
        <v>129</v>
      </c>
      <c r="BK361" s="127">
        <f>SUM(BK362:BK381)</f>
        <v>0</v>
      </c>
    </row>
    <row r="362" spans="1:65" s="2" customFormat="1" ht="16.5" customHeight="1">
      <c r="A362" s="29"/>
      <c r="B362" s="128"/>
      <c r="C362" s="129" t="s">
        <v>768</v>
      </c>
      <c r="D362" s="129" t="s">
        <v>130</v>
      </c>
      <c r="E362" s="130" t="s">
        <v>1241</v>
      </c>
      <c r="F362" s="131" t="s">
        <v>1242</v>
      </c>
      <c r="G362" s="132" t="s">
        <v>943</v>
      </c>
      <c r="H362" s="133">
        <v>27.15</v>
      </c>
      <c r="I362" s="134">
        <v>0</v>
      </c>
      <c r="J362" s="134">
        <f>ROUND(I362*H362,2)</f>
        <v>0</v>
      </c>
      <c r="K362" s="131" t="s">
        <v>870</v>
      </c>
      <c r="L362" s="30"/>
      <c r="M362" s="135" t="s">
        <v>3</v>
      </c>
      <c r="N362" s="136" t="s">
        <v>42</v>
      </c>
      <c r="O362" s="137">
        <v>0</v>
      </c>
      <c r="P362" s="137">
        <f>O362*H362</f>
        <v>0</v>
      </c>
      <c r="Q362" s="137">
        <v>0</v>
      </c>
      <c r="R362" s="137">
        <f>Q362*H362</f>
        <v>0</v>
      </c>
      <c r="S362" s="137">
        <v>0</v>
      </c>
      <c r="T362" s="138">
        <f>S362*H362</f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39" t="s">
        <v>175</v>
      </c>
      <c r="AT362" s="139" t="s">
        <v>130</v>
      </c>
      <c r="AU362" s="139" t="s">
        <v>77</v>
      </c>
      <c r="AY362" s="17" t="s">
        <v>129</v>
      </c>
      <c r="BE362" s="140">
        <f>IF(N362="základní",J362,0)</f>
        <v>0</v>
      </c>
      <c r="BF362" s="140">
        <f>IF(N362="snížená",J362,0)</f>
        <v>0</v>
      </c>
      <c r="BG362" s="140">
        <f>IF(N362="zákl. přenesená",J362,0)</f>
        <v>0</v>
      </c>
      <c r="BH362" s="140">
        <f>IF(N362="sníž. přenesená",J362,0)</f>
        <v>0</v>
      </c>
      <c r="BI362" s="140">
        <f>IF(N362="nulová",J362,0)</f>
        <v>0</v>
      </c>
      <c r="BJ362" s="17" t="s">
        <v>135</v>
      </c>
      <c r="BK362" s="140">
        <f>ROUND(I362*H362,2)</f>
        <v>0</v>
      </c>
      <c r="BL362" s="17" t="s">
        <v>175</v>
      </c>
      <c r="BM362" s="139" t="s">
        <v>1243</v>
      </c>
    </row>
    <row r="363" spans="1:65" s="2" customFormat="1" ht="29.25">
      <c r="A363" s="29"/>
      <c r="B363" s="30"/>
      <c r="C363" s="29"/>
      <c r="D363" s="141" t="s">
        <v>136</v>
      </c>
      <c r="E363" s="29"/>
      <c r="F363" s="142" t="s">
        <v>1244</v>
      </c>
      <c r="G363" s="29"/>
      <c r="H363" s="29"/>
      <c r="I363" s="29"/>
      <c r="J363" s="29"/>
      <c r="K363" s="29"/>
      <c r="L363" s="30"/>
      <c r="M363" s="143"/>
      <c r="N363" s="144"/>
      <c r="O363" s="51"/>
      <c r="P363" s="51"/>
      <c r="Q363" s="51"/>
      <c r="R363" s="51"/>
      <c r="S363" s="51"/>
      <c r="T363" s="52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T363" s="17" t="s">
        <v>136</v>
      </c>
      <c r="AU363" s="17" t="s">
        <v>77</v>
      </c>
    </row>
    <row r="364" spans="1:65" s="12" customFormat="1">
      <c r="B364" s="145"/>
      <c r="D364" s="141" t="s">
        <v>138</v>
      </c>
      <c r="E364" s="146" t="s">
        <v>3</v>
      </c>
      <c r="F364" s="147" t="s">
        <v>1204</v>
      </c>
      <c r="H364" s="148">
        <v>27.15</v>
      </c>
      <c r="L364" s="145"/>
      <c r="M364" s="149"/>
      <c r="N364" s="150"/>
      <c r="O364" s="150"/>
      <c r="P364" s="150"/>
      <c r="Q364" s="150"/>
      <c r="R364" s="150"/>
      <c r="S364" s="150"/>
      <c r="T364" s="151"/>
      <c r="AT364" s="146" t="s">
        <v>138</v>
      </c>
      <c r="AU364" s="146" t="s">
        <v>77</v>
      </c>
      <c r="AV364" s="12" t="s">
        <v>79</v>
      </c>
      <c r="AW364" s="12" t="s">
        <v>31</v>
      </c>
      <c r="AX364" s="12" t="s">
        <v>69</v>
      </c>
      <c r="AY364" s="146" t="s">
        <v>129</v>
      </c>
    </row>
    <row r="365" spans="1:65" s="13" customFormat="1">
      <c r="B365" s="152"/>
      <c r="D365" s="141" t="s">
        <v>138</v>
      </c>
      <c r="E365" s="153" t="s">
        <v>3</v>
      </c>
      <c r="F365" s="154" t="s">
        <v>140</v>
      </c>
      <c r="H365" s="155">
        <v>27.15</v>
      </c>
      <c r="L365" s="152"/>
      <c r="M365" s="156"/>
      <c r="N365" s="157"/>
      <c r="O365" s="157"/>
      <c r="P365" s="157"/>
      <c r="Q365" s="157"/>
      <c r="R365" s="157"/>
      <c r="S365" s="157"/>
      <c r="T365" s="158"/>
      <c r="AT365" s="153" t="s">
        <v>138</v>
      </c>
      <c r="AU365" s="153" t="s">
        <v>77</v>
      </c>
      <c r="AV365" s="13" t="s">
        <v>135</v>
      </c>
      <c r="AW365" s="13" t="s">
        <v>31</v>
      </c>
      <c r="AX365" s="13" t="s">
        <v>77</v>
      </c>
      <c r="AY365" s="153" t="s">
        <v>129</v>
      </c>
    </row>
    <row r="366" spans="1:65" s="2" customFormat="1" ht="21.75" customHeight="1">
      <c r="A366" s="29"/>
      <c r="B366" s="128"/>
      <c r="C366" s="129" t="s">
        <v>1245</v>
      </c>
      <c r="D366" s="129" t="s">
        <v>130</v>
      </c>
      <c r="E366" s="130" t="s">
        <v>1246</v>
      </c>
      <c r="F366" s="131" t="s">
        <v>1247</v>
      </c>
      <c r="G366" s="132" t="s">
        <v>923</v>
      </c>
      <c r="H366" s="133">
        <v>50.287999999999997</v>
      </c>
      <c r="I366" s="134">
        <v>0</v>
      </c>
      <c r="J366" s="134">
        <f>ROUND(I366*H366,2)</f>
        <v>0</v>
      </c>
      <c r="K366" s="131" t="s">
        <v>874</v>
      </c>
      <c r="L366" s="30"/>
      <c r="M366" s="135" t="s">
        <v>3</v>
      </c>
      <c r="N366" s="136" t="s">
        <v>42</v>
      </c>
      <c r="O366" s="137">
        <v>9.2999999999999999E-2</v>
      </c>
      <c r="P366" s="137">
        <f>O366*H366</f>
        <v>4.6767839999999996</v>
      </c>
      <c r="Q366" s="137">
        <v>0</v>
      </c>
      <c r="R366" s="137">
        <f>Q366*H366</f>
        <v>0</v>
      </c>
      <c r="S366" s="137">
        <v>0</v>
      </c>
      <c r="T366" s="138">
        <f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39" t="s">
        <v>175</v>
      </c>
      <c r="AT366" s="139" t="s">
        <v>130</v>
      </c>
      <c r="AU366" s="139" t="s">
        <v>77</v>
      </c>
      <c r="AY366" s="17" t="s">
        <v>129</v>
      </c>
      <c r="BE366" s="140">
        <f>IF(N366="základní",J366,0)</f>
        <v>0</v>
      </c>
      <c r="BF366" s="140">
        <f>IF(N366="snížená",J366,0)</f>
        <v>0</v>
      </c>
      <c r="BG366" s="140">
        <f>IF(N366="zákl. přenesená",J366,0)</f>
        <v>0</v>
      </c>
      <c r="BH366" s="140">
        <f>IF(N366="sníž. přenesená",J366,0)</f>
        <v>0</v>
      </c>
      <c r="BI366" s="140">
        <f>IF(N366="nulová",J366,0)</f>
        <v>0</v>
      </c>
      <c r="BJ366" s="17" t="s">
        <v>135</v>
      </c>
      <c r="BK366" s="140">
        <f>ROUND(I366*H366,2)</f>
        <v>0</v>
      </c>
      <c r="BL366" s="17" t="s">
        <v>175</v>
      </c>
      <c r="BM366" s="139" t="s">
        <v>1248</v>
      </c>
    </row>
    <row r="367" spans="1:65" s="2" customFormat="1">
      <c r="A367" s="29"/>
      <c r="B367" s="30"/>
      <c r="C367" s="29"/>
      <c r="D367" s="172" t="s">
        <v>875</v>
      </c>
      <c r="E367" s="29"/>
      <c r="F367" s="173" t="s">
        <v>1249</v>
      </c>
      <c r="G367" s="29"/>
      <c r="H367" s="29"/>
      <c r="I367" s="29"/>
      <c r="J367" s="29"/>
      <c r="K367" s="29"/>
      <c r="L367" s="30"/>
      <c r="M367" s="143"/>
      <c r="N367" s="144"/>
      <c r="O367" s="51"/>
      <c r="P367" s="51"/>
      <c r="Q367" s="51"/>
      <c r="R367" s="51"/>
      <c r="S367" s="51"/>
      <c r="T367" s="52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T367" s="17" t="s">
        <v>875</v>
      </c>
      <c r="AU367" s="17" t="s">
        <v>77</v>
      </c>
    </row>
    <row r="368" spans="1:65" s="2" customFormat="1" ht="29.25">
      <c r="A368" s="29"/>
      <c r="B368" s="30"/>
      <c r="C368" s="29"/>
      <c r="D368" s="141" t="s">
        <v>136</v>
      </c>
      <c r="E368" s="29"/>
      <c r="F368" s="142" t="s">
        <v>1250</v>
      </c>
      <c r="G368" s="29"/>
      <c r="H368" s="29"/>
      <c r="I368" s="29"/>
      <c r="J368" s="29"/>
      <c r="K368" s="29"/>
      <c r="L368" s="30"/>
      <c r="M368" s="143"/>
      <c r="N368" s="144"/>
      <c r="O368" s="51"/>
      <c r="P368" s="51"/>
      <c r="Q368" s="51"/>
      <c r="R368" s="51"/>
      <c r="S368" s="51"/>
      <c r="T368" s="52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7" t="s">
        <v>136</v>
      </c>
      <c r="AU368" s="17" t="s">
        <v>77</v>
      </c>
    </row>
    <row r="369" spans="1:65" s="2" customFormat="1" ht="24.2" customHeight="1">
      <c r="A369" s="29"/>
      <c r="B369" s="128"/>
      <c r="C369" s="129" t="s">
        <v>774</v>
      </c>
      <c r="D369" s="129" t="s">
        <v>130</v>
      </c>
      <c r="E369" s="130" t="s">
        <v>1251</v>
      </c>
      <c r="F369" s="131" t="s">
        <v>1252</v>
      </c>
      <c r="G369" s="132" t="s">
        <v>923</v>
      </c>
      <c r="H369" s="133">
        <v>57.831000000000003</v>
      </c>
      <c r="I369" s="134">
        <v>0</v>
      </c>
      <c r="J369" s="134">
        <f>ROUND(I369*H369,2)</f>
        <v>0</v>
      </c>
      <c r="K369" s="131" t="s">
        <v>870</v>
      </c>
      <c r="L369" s="30"/>
      <c r="M369" s="135" t="s">
        <v>3</v>
      </c>
      <c r="N369" s="136" t="s">
        <v>42</v>
      </c>
      <c r="O369" s="137">
        <v>0</v>
      </c>
      <c r="P369" s="137">
        <f>O369*H369</f>
        <v>0</v>
      </c>
      <c r="Q369" s="137">
        <v>0</v>
      </c>
      <c r="R369" s="137">
        <f>Q369*H369</f>
        <v>0</v>
      </c>
      <c r="S369" s="137">
        <v>0</v>
      </c>
      <c r="T369" s="138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39" t="s">
        <v>175</v>
      </c>
      <c r="AT369" s="139" t="s">
        <v>130</v>
      </c>
      <c r="AU369" s="139" t="s">
        <v>77</v>
      </c>
      <c r="AY369" s="17" t="s">
        <v>129</v>
      </c>
      <c r="BE369" s="140">
        <f>IF(N369="základní",J369,0)</f>
        <v>0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7" t="s">
        <v>135</v>
      </c>
      <c r="BK369" s="140">
        <f>ROUND(I369*H369,2)</f>
        <v>0</v>
      </c>
      <c r="BL369" s="17" t="s">
        <v>175</v>
      </c>
      <c r="BM369" s="139" t="s">
        <v>1253</v>
      </c>
    </row>
    <row r="370" spans="1:65" s="2" customFormat="1" ht="29.25">
      <c r="A370" s="29"/>
      <c r="B370" s="30"/>
      <c r="C370" s="29"/>
      <c r="D370" s="141" t="s">
        <v>136</v>
      </c>
      <c r="E370" s="29"/>
      <c r="F370" s="142" t="s">
        <v>1254</v>
      </c>
      <c r="G370" s="29"/>
      <c r="H370" s="29"/>
      <c r="I370" s="29"/>
      <c r="J370" s="29"/>
      <c r="K370" s="29"/>
      <c r="L370" s="30"/>
      <c r="M370" s="143"/>
      <c r="N370" s="144"/>
      <c r="O370" s="51"/>
      <c r="P370" s="51"/>
      <c r="Q370" s="51"/>
      <c r="R370" s="51"/>
      <c r="S370" s="51"/>
      <c r="T370" s="52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T370" s="17" t="s">
        <v>136</v>
      </c>
      <c r="AU370" s="17" t="s">
        <v>77</v>
      </c>
    </row>
    <row r="371" spans="1:65" s="2" customFormat="1" ht="16.5" customHeight="1">
      <c r="A371" s="29"/>
      <c r="B371" s="128"/>
      <c r="C371" s="129" t="s">
        <v>1255</v>
      </c>
      <c r="D371" s="129" t="s">
        <v>130</v>
      </c>
      <c r="E371" s="130" t="s">
        <v>1256</v>
      </c>
      <c r="F371" s="131" t="s">
        <v>1257</v>
      </c>
      <c r="G371" s="132" t="s">
        <v>943</v>
      </c>
      <c r="H371" s="133">
        <v>17.420000000000002</v>
      </c>
      <c r="I371" s="134">
        <v>0</v>
      </c>
      <c r="J371" s="134">
        <f>ROUND(I371*H371,2)</f>
        <v>0</v>
      </c>
      <c r="K371" s="131" t="s">
        <v>874</v>
      </c>
      <c r="L371" s="30"/>
      <c r="M371" s="135" t="s">
        <v>3</v>
      </c>
      <c r="N371" s="136" t="s">
        <v>42</v>
      </c>
      <c r="O371" s="137">
        <v>0.126</v>
      </c>
      <c r="P371" s="137">
        <f>O371*H371</f>
        <v>2.1949200000000002</v>
      </c>
      <c r="Q371" s="137">
        <v>0</v>
      </c>
      <c r="R371" s="137">
        <f>Q371*H371</f>
        <v>0</v>
      </c>
      <c r="S371" s="137">
        <v>0</v>
      </c>
      <c r="T371" s="138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39" t="s">
        <v>175</v>
      </c>
      <c r="AT371" s="139" t="s">
        <v>130</v>
      </c>
      <c r="AU371" s="139" t="s">
        <v>77</v>
      </c>
      <c r="AY371" s="17" t="s">
        <v>129</v>
      </c>
      <c r="BE371" s="140">
        <f>IF(N371="základní",J371,0)</f>
        <v>0</v>
      </c>
      <c r="BF371" s="140">
        <f>IF(N371="snížená",J371,0)</f>
        <v>0</v>
      </c>
      <c r="BG371" s="140">
        <f>IF(N371="zákl. přenesená",J371,0)</f>
        <v>0</v>
      </c>
      <c r="BH371" s="140">
        <f>IF(N371="sníž. přenesená",J371,0)</f>
        <v>0</v>
      </c>
      <c r="BI371" s="140">
        <f>IF(N371="nulová",J371,0)</f>
        <v>0</v>
      </c>
      <c r="BJ371" s="17" t="s">
        <v>135</v>
      </c>
      <c r="BK371" s="140">
        <f>ROUND(I371*H371,2)</f>
        <v>0</v>
      </c>
      <c r="BL371" s="17" t="s">
        <v>175</v>
      </c>
      <c r="BM371" s="139" t="s">
        <v>1258</v>
      </c>
    </row>
    <row r="372" spans="1:65" s="2" customFormat="1">
      <c r="A372" s="29"/>
      <c r="B372" s="30"/>
      <c r="C372" s="29"/>
      <c r="D372" s="172" t="s">
        <v>875</v>
      </c>
      <c r="E372" s="29"/>
      <c r="F372" s="173" t="s">
        <v>1259</v>
      </c>
      <c r="G372" s="29"/>
      <c r="H372" s="29"/>
      <c r="I372" s="29"/>
      <c r="J372" s="29"/>
      <c r="K372" s="29"/>
      <c r="L372" s="30"/>
      <c r="M372" s="143"/>
      <c r="N372" s="144"/>
      <c r="O372" s="51"/>
      <c r="P372" s="51"/>
      <c r="Q372" s="51"/>
      <c r="R372" s="51"/>
      <c r="S372" s="51"/>
      <c r="T372" s="52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7" t="s">
        <v>875</v>
      </c>
      <c r="AU372" s="17" t="s">
        <v>77</v>
      </c>
    </row>
    <row r="373" spans="1:65" s="2" customFormat="1" ht="29.25">
      <c r="A373" s="29"/>
      <c r="B373" s="30"/>
      <c r="C373" s="29"/>
      <c r="D373" s="141" t="s">
        <v>136</v>
      </c>
      <c r="E373" s="29"/>
      <c r="F373" s="142" t="s">
        <v>1260</v>
      </c>
      <c r="G373" s="29"/>
      <c r="H373" s="29"/>
      <c r="I373" s="29"/>
      <c r="J373" s="29"/>
      <c r="K373" s="29"/>
      <c r="L373" s="30"/>
      <c r="M373" s="143"/>
      <c r="N373" s="144"/>
      <c r="O373" s="51"/>
      <c r="P373" s="51"/>
      <c r="Q373" s="51"/>
      <c r="R373" s="51"/>
      <c r="S373" s="51"/>
      <c r="T373" s="52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T373" s="17" t="s">
        <v>136</v>
      </c>
      <c r="AU373" s="17" t="s">
        <v>77</v>
      </c>
    </row>
    <row r="374" spans="1:65" s="12" customFormat="1">
      <c r="B374" s="145"/>
      <c r="D374" s="141" t="s">
        <v>138</v>
      </c>
      <c r="E374" s="146" t="s">
        <v>3</v>
      </c>
      <c r="F374" s="147" t="s">
        <v>1261</v>
      </c>
      <c r="H374" s="148">
        <v>17.420000000000002</v>
      </c>
      <c r="L374" s="145"/>
      <c r="M374" s="149"/>
      <c r="N374" s="150"/>
      <c r="O374" s="150"/>
      <c r="P374" s="150"/>
      <c r="Q374" s="150"/>
      <c r="R374" s="150"/>
      <c r="S374" s="150"/>
      <c r="T374" s="151"/>
      <c r="AT374" s="146" t="s">
        <v>138</v>
      </c>
      <c r="AU374" s="146" t="s">
        <v>77</v>
      </c>
      <c r="AV374" s="12" t="s">
        <v>79</v>
      </c>
      <c r="AW374" s="12" t="s">
        <v>31</v>
      </c>
      <c r="AX374" s="12" t="s">
        <v>69</v>
      </c>
      <c r="AY374" s="146" t="s">
        <v>129</v>
      </c>
    </row>
    <row r="375" spans="1:65" s="13" customFormat="1">
      <c r="B375" s="152"/>
      <c r="D375" s="141" t="s">
        <v>138</v>
      </c>
      <c r="E375" s="153" t="s">
        <v>3</v>
      </c>
      <c r="F375" s="154" t="s">
        <v>140</v>
      </c>
      <c r="H375" s="155">
        <v>17.420000000000002</v>
      </c>
      <c r="L375" s="152"/>
      <c r="M375" s="156"/>
      <c r="N375" s="157"/>
      <c r="O375" s="157"/>
      <c r="P375" s="157"/>
      <c r="Q375" s="157"/>
      <c r="R375" s="157"/>
      <c r="S375" s="157"/>
      <c r="T375" s="158"/>
      <c r="AT375" s="153" t="s">
        <v>138</v>
      </c>
      <c r="AU375" s="153" t="s">
        <v>77</v>
      </c>
      <c r="AV375" s="13" t="s">
        <v>135</v>
      </c>
      <c r="AW375" s="13" t="s">
        <v>31</v>
      </c>
      <c r="AX375" s="13" t="s">
        <v>77</v>
      </c>
      <c r="AY375" s="153" t="s">
        <v>129</v>
      </c>
    </row>
    <row r="376" spans="1:65" s="2" customFormat="1" ht="24.2" customHeight="1">
      <c r="A376" s="29"/>
      <c r="B376" s="128"/>
      <c r="C376" s="129" t="s">
        <v>780</v>
      </c>
      <c r="D376" s="129" t="s">
        <v>130</v>
      </c>
      <c r="E376" s="130" t="s">
        <v>1262</v>
      </c>
      <c r="F376" s="131" t="s">
        <v>1263</v>
      </c>
      <c r="G376" s="132" t="s">
        <v>903</v>
      </c>
      <c r="H376" s="133">
        <v>0.27500000000000002</v>
      </c>
      <c r="I376" s="134">
        <v>0</v>
      </c>
      <c r="J376" s="134">
        <f>ROUND(I376*H376,2)</f>
        <v>0</v>
      </c>
      <c r="K376" s="131" t="s">
        <v>874</v>
      </c>
      <c r="L376" s="30"/>
      <c r="M376" s="135" t="s">
        <v>3</v>
      </c>
      <c r="N376" s="136" t="s">
        <v>42</v>
      </c>
      <c r="O376" s="137">
        <v>2.1779999999999999</v>
      </c>
      <c r="P376" s="137">
        <f>O376*H376</f>
        <v>0.59894999999999998</v>
      </c>
      <c r="Q376" s="137">
        <v>0</v>
      </c>
      <c r="R376" s="137">
        <f>Q376*H376</f>
        <v>0</v>
      </c>
      <c r="S376" s="137">
        <v>0</v>
      </c>
      <c r="T376" s="138">
        <f>S376*H376</f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39" t="s">
        <v>175</v>
      </c>
      <c r="AT376" s="139" t="s">
        <v>130</v>
      </c>
      <c r="AU376" s="139" t="s">
        <v>77</v>
      </c>
      <c r="AY376" s="17" t="s">
        <v>129</v>
      </c>
      <c r="BE376" s="140">
        <f>IF(N376="základní",J376,0)</f>
        <v>0</v>
      </c>
      <c r="BF376" s="140">
        <f>IF(N376="snížená",J376,0)</f>
        <v>0</v>
      </c>
      <c r="BG376" s="140">
        <f>IF(N376="zákl. přenesená",J376,0)</f>
        <v>0</v>
      </c>
      <c r="BH376" s="140">
        <f>IF(N376="sníž. přenesená",J376,0)</f>
        <v>0</v>
      </c>
      <c r="BI376" s="140">
        <f>IF(N376="nulová",J376,0)</f>
        <v>0</v>
      </c>
      <c r="BJ376" s="17" t="s">
        <v>135</v>
      </c>
      <c r="BK376" s="140">
        <f>ROUND(I376*H376,2)</f>
        <v>0</v>
      </c>
      <c r="BL376" s="17" t="s">
        <v>175</v>
      </c>
      <c r="BM376" s="139" t="s">
        <v>1264</v>
      </c>
    </row>
    <row r="377" spans="1:65" s="2" customFormat="1">
      <c r="A377" s="29"/>
      <c r="B377" s="30"/>
      <c r="C377" s="29"/>
      <c r="D377" s="172" t="s">
        <v>875</v>
      </c>
      <c r="E377" s="29"/>
      <c r="F377" s="173" t="s">
        <v>1265</v>
      </c>
      <c r="G377" s="29"/>
      <c r="H377" s="29"/>
      <c r="I377" s="29"/>
      <c r="J377" s="29"/>
      <c r="K377" s="29"/>
      <c r="L377" s="30"/>
      <c r="M377" s="143"/>
      <c r="N377" s="144"/>
      <c r="O377" s="51"/>
      <c r="P377" s="51"/>
      <c r="Q377" s="51"/>
      <c r="R377" s="51"/>
      <c r="S377" s="51"/>
      <c r="T377" s="52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T377" s="17" t="s">
        <v>875</v>
      </c>
      <c r="AU377" s="17" t="s">
        <v>77</v>
      </c>
    </row>
    <row r="378" spans="1:65" s="2" customFormat="1" ht="39">
      <c r="A378" s="29"/>
      <c r="B378" s="30"/>
      <c r="C378" s="29"/>
      <c r="D378" s="141" t="s">
        <v>136</v>
      </c>
      <c r="E378" s="29"/>
      <c r="F378" s="142" t="s">
        <v>1266</v>
      </c>
      <c r="G378" s="29"/>
      <c r="H378" s="29"/>
      <c r="I378" s="29"/>
      <c r="J378" s="29"/>
      <c r="K378" s="29"/>
      <c r="L378" s="30"/>
      <c r="M378" s="143"/>
      <c r="N378" s="144"/>
      <c r="O378" s="51"/>
      <c r="P378" s="51"/>
      <c r="Q378" s="51"/>
      <c r="R378" s="51"/>
      <c r="S378" s="51"/>
      <c r="T378" s="52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7" t="s">
        <v>136</v>
      </c>
      <c r="AU378" s="17" t="s">
        <v>77</v>
      </c>
    </row>
    <row r="379" spans="1:65" s="2" customFormat="1" ht="24.2" customHeight="1">
      <c r="A379" s="29"/>
      <c r="B379" s="128"/>
      <c r="C379" s="129" t="s">
        <v>1267</v>
      </c>
      <c r="D379" s="129" t="s">
        <v>130</v>
      </c>
      <c r="E379" s="130" t="s">
        <v>1268</v>
      </c>
      <c r="F379" s="131" t="s">
        <v>1269</v>
      </c>
      <c r="G379" s="132" t="s">
        <v>903</v>
      </c>
      <c r="H379" s="133">
        <v>0.27500000000000002</v>
      </c>
      <c r="I379" s="134">
        <v>0</v>
      </c>
      <c r="J379" s="134">
        <f>ROUND(I379*H379,2)</f>
        <v>0</v>
      </c>
      <c r="K379" s="131" t="s">
        <v>874</v>
      </c>
      <c r="L379" s="30"/>
      <c r="M379" s="135" t="s">
        <v>3</v>
      </c>
      <c r="N379" s="136" t="s">
        <v>42</v>
      </c>
      <c r="O379" s="137">
        <v>1.5</v>
      </c>
      <c r="P379" s="137">
        <f>O379*H379</f>
        <v>0.41250000000000003</v>
      </c>
      <c r="Q379" s="137">
        <v>0</v>
      </c>
      <c r="R379" s="137">
        <f>Q379*H379</f>
        <v>0</v>
      </c>
      <c r="S379" s="137">
        <v>0</v>
      </c>
      <c r="T379" s="138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39" t="s">
        <v>175</v>
      </c>
      <c r="AT379" s="139" t="s">
        <v>130</v>
      </c>
      <c r="AU379" s="139" t="s">
        <v>77</v>
      </c>
      <c r="AY379" s="17" t="s">
        <v>129</v>
      </c>
      <c r="BE379" s="140">
        <f>IF(N379="základní",J379,0)</f>
        <v>0</v>
      </c>
      <c r="BF379" s="140">
        <f>IF(N379="snížená",J379,0)</f>
        <v>0</v>
      </c>
      <c r="BG379" s="140">
        <f>IF(N379="zákl. přenesená",J379,0)</f>
        <v>0</v>
      </c>
      <c r="BH379" s="140">
        <f>IF(N379="sníž. přenesená",J379,0)</f>
        <v>0</v>
      </c>
      <c r="BI379" s="140">
        <f>IF(N379="nulová",J379,0)</f>
        <v>0</v>
      </c>
      <c r="BJ379" s="17" t="s">
        <v>135</v>
      </c>
      <c r="BK379" s="140">
        <f>ROUND(I379*H379,2)</f>
        <v>0</v>
      </c>
      <c r="BL379" s="17" t="s">
        <v>175</v>
      </c>
      <c r="BM379" s="139" t="s">
        <v>1270</v>
      </c>
    </row>
    <row r="380" spans="1:65" s="2" customFormat="1">
      <c r="A380" s="29"/>
      <c r="B380" s="30"/>
      <c r="C380" s="29"/>
      <c r="D380" s="172" t="s">
        <v>875</v>
      </c>
      <c r="E380" s="29"/>
      <c r="F380" s="173" t="s">
        <v>1271</v>
      </c>
      <c r="G380" s="29"/>
      <c r="H380" s="29"/>
      <c r="I380" s="29"/>
      <c r="J380" s="29"/>
      <c r="K380" s="29"/>
      <c r="L380" s="30"/>
      <c r="M380" s="143"/>
      <c r="N380" s="144"/>
      <c r="O380" s="51"/>
      <c r="P380" s="51"/>
      <c r="Q380" s="51"/>
      <c r="R380" s="51"/>
      <c r="S380" s="51"/>
      <c r="T380" s="52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T380" s="17" t="s">
        <v>875</v>
      </c>
      <c r="AU380" s="17" t="s">
        <v>77</v>
      </c>
    </row>
    <row r="381" spans="1:65" s="2" customFormat="1" ht="39">
      <c r="A381" s="29"/>
      <c r="B381" s="30"/>
      <c r="C381" s="29"/>
      <c r="D381" s="141" t="s">
        <v>136</v>
      </c>
      <c r="E381" s="29"/>
      <c r="F381" s="142" t="s">
        <v>1272</v>
      </c>
      <c r="G381" s="29"/>
      <c r="H381" s="29"/>
      <c r="I381" s="29"/>
      <c r="J381" s="29"/>
      <c r="K381" s="29"/>
      <c r="L381" s="30"/>
      <c r="M381" s="143"/>
      <c r="N381" s="144"/>
      <c r="O381" s="51"/>
      <c r="P381" s="51"/>
      <c r="Q381" s="51"/>
      <c r="R381" s="51"/>
      <c r="S381" s="51"/>
      <c r="T381" s="52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T381" s="17" t="s">
        <v>136</v>
      </c>
      <c r="AU381" s="17" t="s">
        <v>77</v>
      </c>
    </row>
    <row r="382" spans="1:65" s="11" customFormat="1" ht="25.9" customHeight="1">
      <c r="B382" s="118"/>
      <c r="D382" s="119" t="s">
        <v>68</v>
      </c>
      <c r="E382" s="120" t="s">
        <v>1273</v>
      </c>
      <c r="F382" s="120" t="s">
        <v>1274</v>
      </c>
      <c r="J382" s="121">
        <f>BK382</f>
        <v>0</v>
      </c>
      <c r="L382" s="118"/>
      <c r="M382" s="122"/>
      <c r="N382" s="123"/>
      <c r="O382" s="123"/>
      <c r="P382" s="124">
        <f>SUM(P383:P398)</f>
        <v>17.825699999999998</v>
      </c>
      <c r="Q382" s="123"/>
      <c r="R382" s="124">
        <f>SUM(R383:R398)</f>
        <v>0</v>
      </c>
      <c r="S382" s="123"/>
      <c r="T382" s="125">
        <f>SUM(T383:T398)</f>
        <v>0</v>
      </c>
      <c r="AR382" s="119" t="s">
        <v>79</v>
      </c>
      <c r="AT382" s="126" t="s">
        <v>68</v>
      </c>
      <c r="AU382" s="126" t="s">
        <v>69</v>
      </c>
      <c r="AY382" s="119" t="s">
        <v>129</v>
      </c>
      <c r="BK382" s="127">
        <f>SUM(BK383:BK398)</f>
        <v>0</v>
      </c>
    </row>
    <row r="383" spans="1:65" s="2" customFormat="1" ht="24.2" customHeight="1">
      <c r="A383" s="29"/>
      <c r="B383" s="128"/>
      <c r="C383" s="129" t="s">
        <v>785</v>
      </c>
      <c r="D383" s="129" t="s">
        <v>130</v>
      </c>
      <c r="E383" s="130" t="s">
        <v>1275</v>
      </c>
      <c r="F383" s="131" t="s">
        <v>1276</v>
      </c>
      <c r="G383" s="132" t="s">
        <v>923</v>
      </c>
      <c r="H383" s="133">
        <v>13.574999999999999</v>
      </c>
      <c r="I383" s="134">
        <v>0</v>
      </c>
      <c r="J383" s="134">
        <f>ROUND(I383*H383,2)</f>
        <v>0</v>
      </c>
      <c r="K383" s="131" t="s">
        <v>874</v>
      </c>
      <c r="L383" s="30"/>
      <c r="M383" s="135" t="s">
        <v>3</v>
      </c>
      <c r="N383" s="136" t="s">
        <v>42</v>
      </c>
      <c r="O383" s="137">
        <v>0.59399999999999997</v>
      </c>
      <c r="P383" s="137">
        <f>O383*H383</f>
        <v>8.0635499999999993</v>
      </c>
      <c r="Q383" s="137">
        <v>0</v>
      </c>
      <c r="R383" s="137">
        <f>Q383*H383</f>
        <v>0</v>
      </c>
      <c r="S383" s="137">
        <v>0</v>
      </c>
      <c r="T383" s="138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39" t="s">
        <v>175</v>
      </c>
      <c r="AT383" s="139" t="s">
        <v>130</v>
      </c>
      <c r="AU383" s="139" t="s">
        <v>77</v>
      </c>
      <c r="AY383" s="17" t="s">
        <v>129</v>
      </c>
      <c r="BE383" s="140">
        <f>IF(N383="základní",J383,0)</f>
        <v>0</v>
      </c>
      <c r="BF383" s="140">
        <f>IF(N383="snížená",J383,0)</f>
        <v>0</v>
      </c>
      <c r="BG383" s="140">
        <f>IF(N383="zákl. přenesená",J383,0)</f>
        <v>0</v>
      </c>
      <c r="BH383" s="140">
        <f>IF(N383="sníž. přenesená",J383,0)</f>
        <v>0</v>
      </c>
      <c r="BI383" s="140">
        <f>IF(N383="nulová",J383,0)</f>
        <v>0</v>
      </c>
      <c r="BJ383" s="17" t="s">
        <v>135</v>
      </c>
      <c r="BK383" s="140">
        <f>ROUND(I383*H383,2)</f>
        <v>0</v>
      </c>
      <c r="BL383" s="17" t="s">
        <v>175</v>
      </c>
      <c r="BM383" s="139" t="s">
        <v>1277</v>
      </c>
    </row>
    <row r="384" spans="1:65" s="2" customFormat="1">
      <c r="A384" s="29"/>
      <c r="B384" s="30"/>
      <c r="C384" s="29"/>
      <c r="D384" s="172" t="s">
        <v>875</v>
      </c>
      <c r="E384" s="29"/>
      <c r="F384" s="173" t="s">
        <v>1278</v>
      </c>
      <c r="G384" s="29"/>
      <c r="H384" s="29"/>
      <c r="I384" s="29"/>
      <c r="J384" s="29"/>
      <c r="K384" s="29"/>
      <c r="L384" s="30"/>
      <c r="M384" s="143"/>
      <c r="N384" s="144"/>
      <c r="O384" s="51"/>
      <c r="P384" s="51"/>
      <c r="Q384" s="51"/>
      <c r="R384" s="51"/>
      <c r="S384" s="51"/>
      <c r="T384" s="52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7" t="s">
        <v>875</v>
      </c>
      <c r="AU384" s="17" t="s">
        <v>77</v>
      </c>
    </row>
    <row r="385" spans="1:65" s="2" customFormat="1" ht="29.25">
      <c r="A385" s="29"/>
      <c r="B385" s="30"/>
      <c r="C385" s="29"/>
      <c r="D385" s="141" t="s">
        <v>136</v>
      </c>
      <c r="E385" s="29"/>
      <c r="F385" s="142" t="s">
        <v>1279</v>
      </c>
      <c r="G385" s="29"/>
      <c r="H385" s="29"/>
      <c r="I385" s="29"/>
      <c r="J385" s="29"/>
      <c r="K385" s="29"/>
      <c r="L385" s="30"/>
      <c r="M385" s="143"/>
      <c r="N385" s="144"/>
      <c r="O385" s="51"/>
      <c r="P385" s="51"/>
      <c r="Q385" s="51"/>
      <c r="R385" s="51"/>
      <c r="S385" s="51"/>
      <c r="T385" s="52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T385" s="17" t="s">
        <v>136</v>
      </c>
      <c r="AU385" s="17" t="s">
        <v>77</v>
      </c>
    </row>
    <row r="386" spans="1:65" s="2" customFormat="1" ht="16.5" customHeight="1">
      <c r="A386" s="29"/>
      <c r="B386" s="128"/>
      <c r="C386" s="129" t="s">
        <v>1280</v>
      </c>
      <c r="D386" s="129" t="s">
        <v>130</v>
      </c>
      <c r="E386" s="130" t="s">
        <v>1281</v>
      </c>
      <c r="F386" s="131" t="s">
        <v>1282</v>
      </c>
      <c r="G386" s="132" t="s">
        <v>923</v>
      </c>
      <c r="H386" s="133">
        <v>16.29</v>
      </c>
      <c r="I386" s="134">
        <v>0</v>
      </c>
      <c r="J386" s="134">
        <f>ROUND(I386*H386,2)</f>
        <v>0</v>
      </c>
      <c r="K386" s="131" t="s">
        <v>870</v>
      </c>
      <c r="L386" s="30"/>
      <c r="M386" s="135" t="s">
        <v>3</v>
      </c>
      <c r="N386" s="136" t="s">
        <v>42</v>
      </c>
      <c r="O386" s="137">
        <v>0</v>
      </c>
      <c r="P386" s="137">
        <f>O386*H386</f>
        <v>0</v>
      </c>
      <c r="Q386" s="137">
        <v>0</v>
      </c>
      <c r="R386" s="137">
        <f>Q386*H386</f>
        <v>0</v>
      </c>
      <c r="S386" s="137">
        <v>0</v>
      </c>
      <c r="T386" s="138">
        <f>S386*H386</f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39" t="s">
        <v>175</v>
      </c>
      <c r="AT386" s="139" t="s">
        <v>130</v>
      </c>
      <c r="AU386" s="139" t="s">
        <v>77</v>
      </c>
      <c r="AY386" s="17" t="s">
        <v>129</v>
      </c>
      <c r="BE386" s="140">
        <f>IF(N386="základní",J386,0)</f>
        <v>0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7" t="s">
        <v>135</v>
      </c>
      <c r="BK386" s="140">
        <f>ROUND(I386*H386,2)</f>
        <v>0</v>
      </c>
      <c r="BL386" s="17" t="s">
        <v>175</v>
      </c>
      <c r="BM386" s="139" t="s">
        <v>1283</v>
      </c>
    </row>
    <row r="387" spans="1:65" s="2" customFormat="1" ht="29.25">
      <c r="A387" s="29"/>
      <c r="B387" s="30"/>
      <c r="C387" s="29"/>
      <c r="D387" s="141" t="s">
        <v>136</v>
      </c>
      <c r="E387" s="29"/>
      <c r="F387" s="142" t="s">
        <v>1284</v>
      </c>
      <c r="G387" s="29"/>
      <c r="H387" s="29"/>
      <c r="I387" s="29"/>
      <c r="J387" s="29"/>
      <c r="K387" s="29"/>
      <c r="L387" s="30"/>
      <c r="M387" s="143"/>
      <c r="N387" s="144"/>
      <c r="O387" s="51"/>
      <c r="P387" s="51"/>
      <c r="Q387" s="51"/>
      <c r="R387" s="51"/>
      <c r="S387" s="51"/>
      <c r="T387" s="52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T387" s="17" t="s">
        <v>136</v>
      </c>
      <c r="AU387" s="17" t="s">
        <v>77</v>
      </c>
    </row>
    <row r="388" spans="1:65" s="2" customFormat="1" ht="16.5" customHeight="1">
      <c r="A388" s="29"/>
      <c r="B388" s="128"/>
      <c r="C388" s="129" t="s">
        <v>790</v>
      </c>
      <c r="D388" s="129" t="s">
        <v>130</v>
      </c>
      <c r="E388" s="130" t="s">
        <v>1285</v>
      </c>
      <c r="F388" s="131" t="s">
        <v>1286</v>
      </c>
      <c r="G388" s="132" t="s">
        <v>943</v>
      </c>
      <c r="H388" s="133">
        <v>45.25</v>
      </c>
      <c r="I388" s="134">
        <v>0</v>
      </c>
      <c r="J388" s="134">
        <f>ROUND(I388*H388,2)</f>
        <v>0</v>
      </c>
      <c r="K388" s="131" t="s">
        <v>874</v>
      </c>
      <c r="L388" s="30"/>
      <c r="M388" s="135" t="s">
        <v>3</v>
      </c>
      <c r="N388" s="136" t="s">
        <v>42</v>
      </c>
      <c r="O388" s="137">
        <v>0.20100000000000001</v>
      </c>
      <c r="P388" s="137">
        <f>O388*H388</f>
        <v>9.0952500000000001</v>
      </c>
      <c r="Q388" s="137">
        <v>0</v>
      </c>
      <c r="R388" s="137">
        <f>Q388*H388</f>
        <v>0</v>
      </c>
      <c r="S388" s="137">
        <v>0</v>
      </c>
      <c r="T388" s="138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39" t="s">
        <v>175</v>
      </c>
      <c r="AT388" s="139" t="s">
        <v>130</v>
      </c>
      <c r="AU388" s="139" t="s">
        <v>77</v>
      </c>
      <c r="AY388" s="17" t="s">
        <v>129</v>
      </c>
      <c r="BE388" s="140">
        <f>IF(N388="základní",J388,0)</f>
        <v>0</v>
      </c>
      <c r="BF388" s="140">
        <f>IF(N388="snížená",J388,0)</f>
        <v>0</v>
      </c>
      <c r="BG388" s="140">
        <f>IF(N388="zákl. přenesená",J388,0)</f>
        <v>0</v>
      </c>
      <c r="BH388" s="140">
        <f>IF(N388="sníž. přenesená",J388,0)</f>
        <v>0</v>
      </c>
      <c r="BI388" s="140">
        <f>IF(N388="nulová",J388,0)</f>
        <v>0</v>
      </c>
      <c r="BJ388" s="17" t="s">
        <v>135</v>
      </c>
      <c r="BK388" s="140">
        <f>ROUND(I388*H388,2)</f>
        <v>0</v>
      </c>
      <c r="BL388" s="17" t="s">
        <v>175</v>
      </c>
      <c r="BM388" s="139" t="s">
        <v>1287</v>
      </c>
    </row>
    <row r="389" spans="1:65" s="2" customFormat="1">
      <c r="A389" s="29"/>
      <c r="B389" s="30"/>
      <c r="C389" s="29"/>
      <c r="D389" s="172" t="s">
        <v>875</v>
      </c>
      <c r="E389" s="29"/>
      <c r="F389" s="173" t="s">
        <v>1288</v>
      </c>
      <c r="G389" s="29"/>
      <c r="H389" s="29"/>
      <c r="I389" s="29"/>
      <c r="J389" s="29"/>
      <c r="K389" s="29"/>
      <c r="L389" s="30"/>
      <c r="M389" s="143"/>
      <c r="N389" s="144"/>
      <c r="O389" s="51"/>
      <c r="P389" s="51"/>
      <c r="Q389" s="51"/>
      <c r="R389" s="51"/>
      <c r="S389" s="51"/>
      <c r="T389" s="52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T389" s="17" t="s">
        <v>875</v>
      </c>
      <c r="AU389" s="17" t="s">
        <v>77</v>
      </c>
    </row>
    <row r="390" spans="1:65" s="2" customFormat="1" ht="29.25">
      <c r="A390" s="29"/>
      <c r="B390" s="30"/>
      <c r="C390" s="29"/>
      <c r="D390" s="141" t="s">
        <v>136</v>
      </c>
      <c r="E390" s="29"/>
      <c r="F390" s="142" t="s">
        <v>1289</v>
      </c>
      <c r="G390" s="29"/>
      <c r="H390" s="29"/>
      <c r="I390" s="29"/>
      <c r="J390" s="29"/>
      <c r="K390" s="29"/>
      <c r="L390" s="30"/>
      <c r="M390" s="143"/>
      <c r="N390" s="144"/>
      <c r="O390" s="51"/>
      <c r="P390" s="51"/>
      <c r="Q390" s="51"/>
      <c r="R390" s="51"/>
      <c r="S390" s="51"/>
      <c r="T390" s="52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7" t="s">
        <v>136</v>
      </c>
      <c r="AU390" s="17" t="s">
        <v>77</v>
      </c>
    </row>
    <row r="391" spans="1:65" s="2" customFormat="1" ht="16.5" customHeight="1">
      <c r="A391" s="29"/>
      <c r="B391" s="128"/>
      <c r="C391" s="129" t="s">
        <v>1290</v>
      </c>
      <c r="D391" s="129" t="s">
        <v>130</v>
      </c>
      <c r="E391" s="130" t="s">
        <v>1138</v>
      </c>
      <c r="F391" s="131" t="s">
        <v>1139</v>
      </c>
      <c r="G391" s="132" t="s">
        <v>869</v>
      </c>
      <c r="H391" s="133">
        <v>0.109</v>
      </c>
      <c r="I391" s="134">
        <v>0</v>
      </c>
      <c r="J391" s="134">
        <f>ROUND(I391*H391,2)</f>
        <v>0</v>
      </c>
      <c r="K391" s="131" t="s">
        <v>870</v>
      </c>
      <c r="L391" s="30"/>
      <c r="M391" s="135" t="s">
        <v>3</v>
      </c>
      <c r="N391" s="136" t="s">
        <v>42</v>
      </c>
      <c r="O391" s="137">
        <v>0</v>
      </c>
      <c r="P391" s="137">
        <f>O391*H391</f>
        <v>0</v>
      </c>
      <c r="Q391" s="137">
        <v>0</v>
      </c>
      <c r="R391" s="137">
        <f>Q391*H391</f>
        <v>0</v>
      </c>
      <c r="S391" s="137">
        <v>0</v>
      </c>
      <c r="T391" s="138">
        <f>S391*H391</f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39" t="s">
        <v>175</v>
      </c>
      <c r="AT391" s="139" t="s">
        <v>130</v>
      </c>
      <c r="AU391" s="139" t="s">
        <v>77</v>
      </c>
      <c r="AY391" s="17" t="s">
        <v>129</v>
      </c>
      <c r="BE391" s="140">
        <f>IF(N391="základní",J391,0)</f>
        <v>0</v>
      </c>
      <c r="BF391" s="140">
        <f>IF(N391="snížená",J391,0)</f>
        <v>0</v>
      </c>
      <c r="BG391" s="140">
        <f>IF(N391="zákl. přenesená",J391,0)</f>
        <v>0</v>
      </c>
      <c r="BH391" s="140">
        <f>IF(N391="sníž. přenesená",J391,0)</f>
        <v>0</v>
      </c>
      <c r="BI391" s="140">
        <f>IF(N391="nulová",J391,0)</f>
        <v>0</v>
      </c>
      <c r="BJ391" s="17" t="s">
        <v>135</v>
      </c>
      <c r="BK391" s="140">
        <f>ROUND(I391*H391,2)</f>
        <v>0</v>
      </c>
      <c r="BL391" s="17" t="s">
        <v>175</v>
      </c>
      <c r="BM391" s="139" t="s">
        <v>1291</v>
      </c>
    </row>
    <row r="392" spans="1:65" s="2" customFormat="1" ht="29.25">
      <c r="A392" s="29"/>
      <c r="B392" s="30"/>
      <c r="C392" s="29"/>
      <c r="D392" s="141" t="s">
        <v>136</v>
      </c>
      <c r="E392" s="29"/>
      <c r="F392" s="142" t="s">
        <v>1141</v>
      </c>
      <c r="G392" s="29"/>
      <c r="H392" s="29"/>
      <c r="I392" s="29"/>
      <c r="J392" s="29"/>
      <c r="K392" s="29"/>
      <c r="L392" s="30"/>
      <c r="M392" s="143"/>
      <c r="N392" s="144"/>
      <c r="O392" s="51"/>
      <c r="P392" s="51"/>
      <c r="Q392" s="51"/>
      <c r="R392" s="51"/>
      <c r="S392" s="51"/>
      <c r="T392" s="52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T392" s="17" t="s">
        <v>136</v>
      </c>
      <c r="AU392" s="17" t="s">
        <v>77</v>
      </c>
    </row>
    <row r="393" spans="1:65" s="2" customFormat="1" ht="24.2" customHeight="1">
      <c r="A393" s="29"/>
      <c r="B393" s="128"/>
      <c r="C393" s="129" t="s">
        <v>795</v>
      </c>
      <c r="D393" s="129" t="s">
        <v>130</v>
      </c>
      <c r="E393" s="130" t="s">
        <v>1292</v>
      </c>
      <c r="F393" s="131" t="s">
        <v>1293</v>
      </c>
      <c r="G393" s="132" t="s">
        <v>903</v>
      </c>
      <c r="H393" s="133">
        <v>0.18</v>
      </c>
      <c r="I393" s="134">
        <v>0</v>
      </c>
      <c r="J393" s="134">
        <f>ROUND(I393*H393,2)</f>
        <v>0</v>
      </c>
      <c r="K393" s="131" t="s">
        <v>874</v>
      </c>
      <c r="L393" s="30"/>
      <c r="M393" s="135" t="s">
        <v>3</v>
      </c>
      <c r="N393" s="136" t="s">
        <v>42</v>
      </c>
      <c r="O393" s="137">
        <v>2.2549999999999999</v>
      </c>
      <c r="P393" s="137">
        <f>O393*H393</f>
        <v>0.40589999999999998</v>
      </c>
      <c r="Q393" s="137">
        <v>0</v>
      </c>
      <c r="R393" s="137">
        <f>Q393*H393</f>
        <v>0</v>
      </c>
      <c r="S393" s="137">
        <v>0</v>
      </c>
      <c r="T393" s="138">
        <f>S393*H393</f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39" t="s">
        <v>175</v>
      </c>
      <c r="AT393" s="139" t="s">
        <v>130</v>
      </c>
      <c r="AU393" s="139" t="s">
        <v>77</v>
      </c>
      <c r="AY393" s="17" t="s">
        <v>129</v>
      </c>
      <c r="BE393" s="140">
        <f>IF(N393="základní",J393,0)</f>
        <v>0</v>
      </c>
      <c r="BF393" s="140">
        <f>IF(N393="snížená",J393,0)</f>
        <v>0</v>
      </c>
      <c r="BG393" s="140">
        <f>IF(N393="zákl. přenesená",J393,0)</f>
        <v>0</v>
      </c>
      <c r="BH393" s="140">
        <f>IF(N393="sníž. přenesená",J393,0)</f>
        <v>0</v>
      </c>
      <c r="BI393" s="140">
        <f>IF(N393="nulová",J393,0)</f>
        <v>0</v>
      </c>
      <c r="BJ393" s="17" t="s">
        <v>135</v>
      </c>
      <c r="BK393" s="140">
        <f>ROUND(I393*H393,2)</f>
        <v>0</v>
      </c>
      <c r="BL393" s="17" t="s">
        <v>175</v>
      </c>
      <c r="BM393" s="139" t="s">
        <v>1294</v>
      </c>
    </row>
    <row r="394" spans="1:65" s="2" customFormat="1">
      <c r="A394" s="29"/>
      <c r="B394" s="30"/>
      <c r="C394" s="29"/>
      <c r="D394" s="172" t="s">
        <v>875</v>
      </c>
      <c r="E394" s="29"/>
      <c r="F394" s="173" t="s">
        <v>1295</v>
      </c>
      <c r="G394" s="29"/>
      <c r="H394" s="29"/>
      <c r="I394" s="29"/>
      <c r="J394" s="29"/>
      <c r="K394" s="29"/>
      <c r="L394" s="30"/>
      <c r="M394" s="143"/>
      <c r="N394" s="144"/>
      <c r="O394" s="51"/>
      <c r="P394" s="51"/>
      <c r="Q394" s="51"/>
      <c r="R394" s="51"/>
      <c r="S394" s="51"/>
      <c r="T394" s="52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7" t="s">
        <v>875</v>
      </c>
      <c r="AU394" s="17" t="s">
        <v>77</v>
      </c>
    </row>
    <row r="395" spans="1:65" s="2" customFormat="1" ht="39">
      <c r="A395" s="29"/>
      <c r="B395" s="30"/>
      <c r="C395" s="29"/>
      <c r="D395" s="141" t="s">
        <v>136</v>
      </c>
      <c r="E395" s="29"/>
      <c r="F395" s="142" t="s">
        <v>1296</v>
      </c>
      <c r="G395" s="29"/>
      <c r="H395" s="29"/>
      <c r="I395" s="29"/>
      <c r="J395" s="29"/>
      <c r="K395" s="29"/>
      <c r="L395" s="30"/>
      <c r="M395" s="143"/>
      <c r="N395" s="144"/>
      <c r="O395" s="51"/>
      <c r="P395" s="51"/>
      <c r="Q395" s="51"/>
      <c r="R395" s="51"/>
      <c r="S395" s="51"/>
      <c r="T395" s="52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T395" s="17" t="s">
        <v>136</v>
      </c>
      <c r="AU395" s="17" t="s">
        <v>77</v>
      </c>
    </row>
    <row r="396" spans="1:65" s="2" customFormat="1" ht="24.2" customHeight="1">
      <c r="A396" s="29"/>
      <c r="B396" s="128"/>
      <c r="C396" s="129" t="s">
        <v>1297</v>
      </c>
      <c r="D396" s="129" t="s">
        <v>130</v>
      </c>
      <c r="E396" s="130" t="s">
        <v>1298</v>
      </c>
      <c r="F396" s="131" t="s">
        <v>1299</v>
      </c>
      <c r="G396" s="132" t="s">
        <v>903</v>
      </c>
      <c r="H396" s="133">
        <v>0.18</v>
      </c>
      <c r="I396" s="134">
        <v>0</v>
      </c>
      <c r="J396" s="134">
        <f>ROUND(I396*H396,2)</f>
        <v>0</v>
      </c>
      <c r="K396" s="131" t="s">
        <v>874</v>
      </c>
      <c r="L396" s="30"/>
      <c r="M396" s="135" t="s">
        <v>3</v>
      </c>
      <c r="N396" s="136" t="s">
        <v>42</v>
      </c>
      <c r="O396" s="137">
        <v>1.45</v>
      </c>
      <c r="P396" s="137">
        <f>O396*H396</f>
        <v>0.26100000000000001</v>
      </c>
      <c r="Q396" s="137">
        <v>0</v>
      </c>
      <c r="R396" s="137">
        <f>Q396*H396</f>
        <v>0</v>
      </c>
      <c r="S396" s="137">
        <v>0</v>
      </c>
      <c r="T396" s="138">
        <f>S396*H396</f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39" t="s">
        <v>175</v>
      </c>
      <c r="AT396" s="139" t="s">
        <v>130</v>
      </c>
      <c r="AU396" s="139" t="s">
        <v>77</v>
      </c>
      <c r="AY396" s="17" t="s">
        <v>129</v>
      </c>
      <c r="BE396" s="140">
        <f>IF(N396="základní",J396,0)</f>
        <v>0</v>
      </c>
      <c r="BF396" s="140">
        <f>IF(N396="snížená",J396,0)</f>
        <v>0</v>
      </c>
      <c r="BG396" s="140">
        <f>IF(N396="zákl. přenesená",J396,0)</f>
        <v>0</v>
      </c>
      <c r="BH396" s="140">
        <f>IF(N396="sníž. přenesená",J396,0)</f>
        <v>0</v>
      </c>
      <c r="BI396" s="140">
        <f>IF(N396="nulová",J396,0)</f>
        <v>0</v>
      </c>
      <c r="BJ396" s="17" t="s">
        <v>135</v>
      </c>
      <c r="BK396" s="140">
        <f>ROUND(I396*H396,2)</f>
        <v>0</v>
      </c>
      <c r="BL396" s="17" t="s">
        <v>175</v>
      </c>
      <c r="BM396" s="139" t="s">
        <v>1300</v>
      </c>
    </row>
    <row r="397" spans="1:65" s="2" customFormat="1">
      <c r="A397" s="29"/>
      <c r="B397" s="30"/>
      <c r="C397" s="29"/>
      <c r="D397" s="172" t="s">
        <v>875</v>
      </c>
      <c r="E397" s="29"/>
      <c r="F397" s="173" t="s">
        <v>1301</v>
      </c>
      <c r="G397" s="29"/>
      <c r="H397" s="29"/>
      <c r="I397" s="29"/>
      <c r="J397" s="29"/>
      <c r="K397" s="29"/>
      <c r="L397" s="30"/>
      <c r="M397" s="143"/>
      <c r="N397" s="144"/>
      <c r="O397" s="51"/>
      <c r="P397" s="51"/>
      <c r="Q397" s="51"/>
      <c r="R397" s="51"/>
      <c r="S397" s="51"/>
      <c r="T397" s="52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T397" s="17" t="s">
        <v>875</v>
      </c>
      <c r="AU397" s="17" t="s">
        <v>77</v>
      </c>
    </row>
    <row r="398" spans="1:65" s="2" customFormat="1" ht="39">
      <c r="A398" s="29"/>
      <c r="B398" s="30"/>
      <c r="C398" s="29"/>
      <c r="D398" s="141" t="s">
        <v>136</v>
      </c>
      <c r="E398" s="29"/>
      <c r="F398" s="142" t="s">
        <v>1302</v>
      </c>
      <c r="G398" s="29"/>
      <c r="H398" s="29"/>
      <c r="I398" s="29"/>
      <c r="J398" s="29"/>
      <c r="K398" s="29"/>
      <c r="L398" s="30"/>
      <c r="M398" s="143"/>
      <c r="N398" s="144"/>
      <c r="O398" s="51"/>
      <c r="P398" s="51"/>
      <c r="Q398" s="51"/>
      <c r="R398" s="51"/>
      <c r="S398" s="51"/>
      <c r="T398" s="52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T398" s="17" t="s">
        <v>136</v>
      </c>
      <c r="AU398" s="17" t="s">
        <v>77</v>
      </c>
    </row>
    <row r="399" spans="1:65" s="11" customFormat="1" ht="25.9" customHeight="1">
      <c r="B399" s="118"/>
      <c r="D399" s="119" t="s">
        <v>68</v>
      </c>
      <c r="E399" s="120" t="s">
        <v>1303</v>
      </c>
      <c r="F399" s="120" t="s">
        <v>1304</v>
      </c>
      <c r="J399" s="121">
        <f>BK399</f>
        <v>0</v>
      </c>
      <c r="L399" s="118"/>
      <c r="M399" s="122"/>
      <c r="N399" s="123"/>
      <c r="O399" s="123"/>
      <c r="P399" s="124">
        <f>SUM(P400:P432)</f>
        <v>24.210585999999996</v>
      </c>
      <c r="Q399" s="123"/>
      <c r="R399" s="124">
        <f>SUM(R400:R432)</f>
        <v>1.8141966650000001E-2</v>
      </c>
      <c r="S399" s="123"/>
      <c r="T399" s="125">
        <f>SUM(T400:T432)</f>
        <v>0</v>
      </c>
      <c r="AR399" s="119" t="s">
        <v>79</v>
      </c>
      <c r="AT399" s="126" t="s">
        <v>68</v>
      </c>
      <c r="AU399" s="126" t="s">
        <v>69</v>
      </c>
      <c r="AY399" s="119" t="s">
        <v>129</v>
      </c>
      <c r="BK399" s="127">
        <f>SUM(BK400:BK432)</f>
        <v>0</v>
      </c>
    </row>
    <row r="400" spans="1:65" s="2" customFormat="1" ht="24.2" customHeight="1">
      <c r="A400" s="29"/>
      <c r="B400" s="128"/>
      <c r="C400" s="129" t="s">
        <v>426</v>
      </c>
      <c r="D400" s="129" t="s">
        <v>130</v>
      </c>
      <c r="E400" s="130" t="s">
        <v>1305</v>
      </c>
      <c r="F400" s="131" t="s">
        <v>1306</v>
      </c>
      <c r="G400" s="132" t="s">
        <v>923</v>
      </c>
      <c r="H400" s="133">
        <v>13.574999999999999</v>
      </c>
      <c r="I400" s="134">
        <v>0</v>
      </c>
      <c r="J400" s="134">
        <f>ROUND(I400*H400,2)</f>
        <v>0</v>
      </c>
      <c r="K400" s="131" t="s">
        <v>874</v>
      </c>
      <c r="L400" s="30"/>
      <c r="M400" s="135" t="s">
        <v>3</v>
      </c>
      <c r="N400" s="136" t="s">
        <v>42</v>
      </c>
      <c r="O400" s="137">
        <v>0.128</v>
      </c>
      <c r="P400" s="137">
        <f>O400*H400</f>
        <v>1.7376</v>
      </c>
      <c r="Q400" s="137">
        <v>2.4179999999999999E-5</v>
      </c>
      <c r="R400" s="137">
        <f>Q400*H400</f>
        <v>3.2824349999999999E-4</v>
      </c>
      <c r="S400" s="137">
        <v>0</v>
      </c>
      <c r="T400" s="138">
        <f>S400*H400</f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39" t="s">
        <v>175</v>
      </c>
      <c r="AT400" s="139" t="s">
        <v>130</v>
      </c>
      <c r="AU400" s="139" t="s">
        <v>77</v>
      </c>
      <c r="AY400" s="17" t="s">
        <v>129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7" t="s">
        <v>135</v>
      </c>
      <c r="BK400" s="140">
        <f>ROUND(I400*H400,2)</f>
        <v>0</v>
      </c>
      <c r="BL400" s="17" t="s">
        <v>175</v>
      </c>
      <c r="BM400" s="139" t="s">
        <v>1307</v>
      </c>
    </row>
    <row r="401" spans="1:65" s="2" customFormat="1">
      <c r="A401" s="29"/>
      <c r="B401" s="30"/>
      <c r="C401" s="29"/>
      <c r="D401" s="172" t="s">
        <v>875</v>
      </c>
      <c r="E401" s="29"/>
      <c r="F401" s="173" t="s">
        <v>1308</v>
      </c>
      <c r="G401" s="29"/>
      <c r="H401" s="29"/>
      <c r="I401" s="29"/>
      <c r="J401" s="29"/>
      <c r="K401" s="29"/>
      <c r="L401" s="30"/>
      <c r="M401" s="143"/>
      <c r="N401" s="144"/>
      <c r="O401" s="51"/>
      <c r="P401" s="51"/>
      <c r="Q401" s="51"/>
      <c r="R401" s="51"/>
      <c r="S401" s="51"/>
      <c r="T401" s="52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T401" s="17" t="s">
        <v>875</v>
      </c>
      <c r="AU401" s="17" t="s">
        <v>77</v>
      </c>
    </row>
    <row r="402" spans="1:65" s="2" customFormat="1" ht="29.25">
      <c r="A402" s="29"/>
      <c r="B402" s="30"/>
      <c r="C402" s="29"/>
      <c r="D402" s="141" t="s">
        <v>136</v>
      </c>
      <c r="E402" s="29"/>
      <c r="F402" s="142" t="s">
        <v>1309</v>
      </c>
      <c r="G402" s="29"/>
      <c r="H402" s="29"/>
      <c r="I402" s="29"/>
      <c r="J402" s="29"/>
      <c r="K402" s="29"/>
      <c r="L402" s="30"/>
      <c r="M402" s="143"/>
      <c r="N402" s="144"/>
      <c r="O402" s="51"/>
      <c r="P402" s="51"/>
      <c r="Q402" s="51"/>
      <c r="R402" s="51"/>
      <c r="S402" s="51"/>
      <c r="T402" s="52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7" t="s">
        <v>136</v>
      </c>
      <c r="AU402" s="17" t="s">
        <v>77</v>
      </c>
    </row>
    <row r="403" spans="1:65" s="2" customFormat="1" ht="16.5" customHeight="1">
      <c r="A403" s="29"/>
      <c r="B403" s="128"/>
      <c r="C403" s="129" t="s">
        <v>1310</v>
      </c>
      <c r="D403" s="129" t="s">
        <v>130</v>
      </c>
      <c r="E403" s="130" t="s">
        <v>1311</v>
      </c>
      <c r="F403" s="131" t="s">
        <v>1312</v>
      </c>
      <c r="G403" s="132" t="s">
        <v>923</v>
      </c>
      <c r="H403" s="133">
        <v>13.574999999999999</v>
      </c>
      <c r="I403" s="134">
        <v>0</v>
      </c>
      <c r="J403" s="134">
        <f>ROUND(I403*H403,2)</f>
        <v>0</v>
      </c>
      <c r="K403" s="131" t="s">
        <v>874</v>
      </c>
      <c r="L403" s="30"/>
      <c r="M403" s="135" t="s">
        <v>3</v>
      </c>
      <c r="N403" s="136" t="s">
        <v>42</v>
      </c>
      <c r="O403" s="137">
        <v>0.13800000000000001</v>
      </c>
      <c r="P403" s="137">
        <f>O403*H403</f>
        <v>1.8733500000000001</v>
      </c>
      <c r="Q403" s="137">
        <v>1.6875000000000001E-4</v>
      </c>
      <c r="R403" s="137">
        <f>Q403*H403</f>
        <v>2.2907812499999998E-3</v>
      </c>
      <c r="S403" s="137">
        <v>0</v>
      </c>
      <c r="T403" s="138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39" t="s">
        <v>175</v>
      </c>
      <c r="AT403" s="139" t="s">
        <v>130</v>
      </c>
      <c r="AU403" s="139" t="s">
        <v>77</v>
      </c>
      <c r="AY403" s="17" t="s">
        <v>129</v>
      </c>
      <c r="BE403" s="140">
        <f>IF(N403="základní",J403,0)</f>
        <v>0</v>
      </c>
      <c r="BF403" s="140">
        <f>IF(N403="snížená",J403,0)</f>
        <v>0</v>
      </c>
      <c r="BG403" s="140">
        <f>IF(N403="zákl. přenesená",J403,0)</f>
        <v>0</v>
      </c>
      <c r="BH403" s="140">
        <f>IF(N403="sníž. přenesená",J403,0)</f>
        <v>0</v>
      </c>
      <c r="BI403" s="140">
        <f>IF(N403="nulová",J403,0)</f>
        <v>0</v>
      </c>
      <c r="BJ403" s="17" t="s">
        <v>135</v>
      </c>
      <c r="BK403" s="140">
        <f>ROUND(I403*H403,2)</f>
        <v>0</v>
      </c>
      <c r="BL403" s="17" t="s">
        <v>175</v>
      </c>
      <c r="BM403" s="139" t="s">
        <v>1313</v>
      </c>
    </row>
    <row r="404" spans="1:65" s="2" customFormat="1">
      <c r="A404" s="29"/>
      <c r="B404" s="30"/>
      <c r="C404" s="29"/>
      <c r="D404" s="172" t="s">
        <v>875</v>
      </c>
      <c r="E404" s="29"/>
      <c r="F404" s="173" t="s">
        <v>1314</v>
      </c>
      <c r="G404" s="29"/>
      <c r="H404" s="29"/>
      <c r="I404" s="29"/>
      <c r="J404" s="29"/>
      <c r="K404" s="29"/>
      <c r="L404" s="30"/>
      <c r="M404" s="143"/>
      <c r="N404" s="144"/>
      <c r="O404" s="51"/>
      <c r="P404" s="51"/>
      <c r="Q404" s="51"/>
      <c r="R404" s="51"/>
      <c r="S404" s="51"/>
      <c r="T404" s="52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T404" s="17" t="s">
        <v>875</v>
      </c>
      <c r="AU404" s="17" t="s">
        <v>77</v>
      </c>
    </row>
    <row r="405" spans="1:65" s="2" customFormat="1" ht="29.25">
      <c r="A405" s="29"/>
      <c r="B405" s="30"/>
      <c r="C405" s="29"/>
      <c r="D405" s="141" t="s">
        <v>136</v>
      </c>
      <c r="E405" s="29"/>
      <c r="F405" s="142" t="s">
        <v>1315</v>
      </c>
      <c r="G405" s="29"/>
      <c r="H405" s="29"/>
      <c r="I405" s="29"/>
      <c r="J405" s="29"/>
      <c r="K405" s="29"/>
      <c r="L405" s="30"/>
      <c r="M405" s="143"/>
      <c r="N405" s="144"/>
      <c r="O405" s="51"/>
      <c r="P405" s="51"/>
      <c r="Q405" s="51"/>
      <c r="R405" s="51"/>
      <c r="S405" s="51"/>
      <c r="T405" s="52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7" t="s">
        <v>136</v>
      </c>
      <c r="AU405" s="17" t="s">
        <v>77</v>
      </c>
    </row>
    <row r="406" spans="1:65" s="12" customFormat="1">
      <c r="B406" s="145"/>
      <c r="D406" s="141" t="s">
        <v>138</v>
      </c>
      <c r="E406" s="146" t="s">
        <v>3</v>
      </c>
      <c r="F406" s="147" t="s">
        <v>1316</v>
      </c>
      <c r="H406" s="148">
        <v>13.574999999999999</v>
      </c>
      <c r="L406" s="145"/>
      <c r="M406" s="149"/>
      <c r="N406" s="150"/>
      <c r="O406" s="150"/>
      <c r="P406" s="150"/>
      <c r="Q406" s="150"/>
      <c r="R406" s="150"/>
      <c r="S406" s="150"/>
      <c r="T406" s="151"/>
      <c r="AT406" s="146" t="s">
        <v>138</v>
      </c>
      <c r="AU406" s="146" t="s">
        <v>77</v>
      </c>
      <c r="AV406" s="12" t="s">
        <v>79</v>
      </c>
      <c r="AW406" s="12" t="s">
        <v>31</v>
      </c>
      <c r="AX406" s="12" t="s">
        <v>69</v>
      </c>
      <c r="AY406" s="146" t="s">
        <v>129</v>
      </c>
    </row>
    <row r="407" spans="1:65" s="13" customFormat="1">
      <c r="B407" s="152"/>
      <c r="D407" s="141" t="s">
        <v>138</v>
      </c>
      <c r="E407" s="153" t="s">
        <v>3</v>
      </c>
      <c r="F407" s="154" t="s">
        <v>140</v>
      </c>
      <c r="H407" s="155">
        <v>13.574999999999999</v>
      </c>
      <c r="L407" s="152"/>
      <c r="M407" s="156"/>
      <c r="N407" s="157"/>
      <c r="O407" s="157"/>
      <c r="P407" s="157"/>
      <c r="Q407" s="157"/>
      <c r="R407" s="157"/>
      <c r="S407" s="157"/>
      <c r="T407" s="158"/>
      <c r="AT407" s="153" t="s">
        <v>138</v>
      </c>
      <c r="AU407" s="153" t="s">
        <v>77</v>
      </c>
      <c r="AV407" s="13" t="s">
        <v>135</v>
      </c>
      <c r="AW407" s="13" t="s">
        <v>31</v>
      </c>
      <c r="AX407" s="13" t="s">
        <v>77</v>
      </c>
      <c r="AY407" s="153" t="s">
        <v>129</v>
      </c>
    </row>
    <row r="408" spans="1:65" s="2" customFormat="1" ht="16.5" customHeight="1">
      <c r="A408" s="29"/>
      <c r="B408" s="128"/>
      <c r="C408" s="129" t="s">
        <v>809</v>
      </c>
      <c r="D408" s="129" t="s">
        <v>130</v>
      </c>
      <c r="E408" s="130" t="s">
        <v>1317</v>
      </c>
      <c r="F408" s="131" t="s">
        <v>1318</v>
      </c>
      <c r="G408" s="132" t="s">
        <v>923</v>
      </c>
      <c r="H408" s="133">
        <v>13.574999999999999</v>
      </c>
      <c r="I408" s="134">
        <v>0</v>
      </c>
      <c r="J408" s="134">
        <f>ROUND(I408*H408,2)</f>
        <v>0</v>
      </c>
      <c r="K408" s="131" t="s">
        <v>874</v>
      </c>
      <c r="L408" s="30"/>
      <c r="M408" s="135" t="s">
        <v>3</v>
      </c>
      <c r="N408" s="136" t="s">
        <v>42</v>
      </c>
      <c r="O408" s="137">
        <v>0.155</v>
      </c>
      <c r="P408" s="137">
        <f>O408*H408</f>
        <v>2.1041249999999998</v>
      </c>
      <c r="Q408" s="137">
        <v>1.2766000000000001E-4</v>
      </c>
      <c r="R408" s="137">
        <f>Q408*H408</f>
        <v>1.7329845000000001E-3</v>
      </c>
      <c r="S408" s="137">
        <v>0</v>
      </c>
      <c r="T408" s="138">
        <f>S408*H408</f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39" t="s">
        <v>175</v>
      </c>
      <c r="AT408" s="139" t="s">
        <v>130</v>
      </c>
      <c r="AU408" s="139" t="s">
        <v>77</v>
      </c>
      <c r="AY408" s="17" t="s">
        <v>129</v>
      </c>
      <c r="BE408" s="140">
        <f>IF(N408="základní",J408,0)</f>
        <v>0</v>
      </c>
      <c r="BF408" s="140">
        <f>IF(N408="snížená",J408,0)</f>
        <v>0</v>
      </c>
      <c r="BG408" s="140">
        <f>IF(N408="zákl. přenesená",J408,0)</f>
        <v>0</v>
      </c>
      <c r="BH408" s="140">
        <f>IF(N408="sníž. přenesená",J408,0)</f>
        <v>0</v>
      </c>
      <c r="BI408" s="140">
        <f>IF(N408="nulová",J408,0)</f>
        <v>0</v>
      </c>
      <c r="BJ408" s="17" t="s">
        <v>135</v>
      </c>
      <c r="BK408" s="140">
        <f>ROUND(I408*H408,2)</f>
        <v>0</v>
      </c>
      <c r="BL408" s="17" t="s">
        <v>175</v>
      </c>
      <c r="BM408" s="139" t="s">
        <v>1319</v>
      </c>
    </row>
    <row r="409" spans="1:65" s="2" customFormat="1">
      <c r="A409" s="29"/>
      <c r="B409" s="30"/>
      <c r="C409" s="29"/>
      <c r="D409" s="172" t="s">
        <v>875</v>
      </c>
      <c r="E409" s="29"/>
      <c r="F409" s="173" t="s">
        <v>1320</v>
      </c>
      <c r="G409" s="29"/>
      <c r="H409" s="29"/>
      <c r="I409" s="29"/>
      <c r="J409" s="29"/>
      <c r="K409" s="29"/>
      <c r="L409" s="30"/>
      <c r="M409" s="143"/>
      <c r="N409" s="144"/>
      <c r="O409" s="51"/>
      <c r="P409" s="51"/>
      <c r="Q409" s="51"/>
      <c r="R409" s="51"/>
      <c r="S409" s="51"/>
      <c r="T409" s="52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T409" s="17" t="s">
        <v>875</v>
      </c>
      <c r="AU409" s="17" t="s">
        <v>77</v>
      </c>
    </row>
    <row r="410" spans="1:65" s="2" customFormat="1" ht="29.25">
      <c r="A410" s="29"/>
      <c r="B410" s="30"/>
      <c r="C410" s="29"/>
      <c r="D410" s="141" t="s">
        <v>136</v>
      </c>
      <c r="E410" s="29"/>
      <c r="F410" s="142" t="s">
        <v>1321</v>
      </c>
      <c r="G410" s="29"/>
      <c r="H410" s="29"/>
      <c r="I410" s="29"/>
      <c r="J410" s="29"/>
      <c r="K410" s="29"/>
      <c r="L410" s="30"/>
      <c r="M410" s="143"/>
      <c r="N410" s="144"/>
      <c r="O410" s="51"/>
      <c r="P410" s="51"/>
      <c r="Q410" s="51"/>
      <c r="R410" s="51"/>
      <c r="S410" s="51"/>
      <c r="T410" s="52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T410" s="17" t="s">
        <v>136</v>
      </c>
      <c r="AU410" s="17" t="s">
        <v>77</v>
      </c>
    </row>
    <row r="411" spans="1:65" s="12" customFormat="1">
      <c r="B411" s="145"/>
      <c r="D411" s="141" t="s">
        <v>138</v>
      </c>
      <c r="E411" s="146" t="s">
        <v>3</v>
      </c>
      <c r="F411" s="147" t="s">
        <v>1316</v>
      </c>
      <c r="H411" s="148">
        <v>13.574999999999999</v>
      </c>
      <c r="L411" s="145"/>
      <c r="M411" s="149"/>
      <c r="N411" s="150"/>
      <c r="O411" s="150"/>
      <c r="P411" s="150"/>
      <c r="Q411" s="150"/>
      <c r="R411" s="150"/>
      <c r="S411" s="150"/>
      <c r="T411" s="151"/>
      <c r="AT411" s="146" t="s">
        <v>138</v>
      </c>
      <c r="AU411" s="146" t="s">
        <v>77</v>
      </c>
      <c r="AV411" s="12" t="s">
        <v>79</v>
      </c>
      <c r="AW411" s="12" t="s">
        <v>31</v>
      </c>
      <c r="AX411" s="12" t="s">
        <v>69</v>
      </c>
      <c r="AY411" s="146" t="s">
        <v>129</v>
      </c>
    </row>
    <row r="412" spans="1:65" s="13" customFormat="1">
      <c r="B412" s="152"/>
      <c r="D412" s="141" t="s">
        <v>138</v>
      </c>
      <c r="E412" s="153" t="s">
        <v>3</v>
      </c>
      <c r="F412" s="154" t="s">
        <v>140</v>
      </c>
      <c r="H412" s="155">
        <v>13.574999999999999</v>
      </c>
      <c r="L412" s="152"/>
      <c r="M412" s="156"/>
      <c r="N412" s="157"/>
      <c r="O412" s="157"/>
      <c r="P412" s="157"/>
      <c r="Q412" s="157"/>
      <c r="R412" s="157"/>
      <c r="S412" s="157"/>
      <c r="T412" s="158"/>
      <c r="AT412" s="153" t="s">
        <v>138</v>
      </c>
      <c r="AU412" s="153" t="s">
        <v>77</v>
      </c>
      <c r="AV412" s="13" t="s">
        <v>135</v>
      </c>
      <c r="AW412" s="13" t="s">
        <v>31</v>
      </c>
      <c r="AX412" s="13" t="s">
        <v>77</v>
      </c>
      <c r="AY412" s="153" t="s">
        <v>129</v>
      </c>
    </row>
    <row r="413" spans="1:65" s="2" customFormat="1" ht="16.5" customHeight="1">
      <c r="A413" s="29"/>
      <c r="B413" s="128"/>
      <c r="C413" s="129" t="s">
        <v>1322</v>
      </c>
      <c r="D413" s="129" t="s">
        <v>130</v>
      </c>
      <c r="E413" s="130" t="s">
        <v>1323</v>
      </c>
      <c r="F413" s="131" t="s">
        <v>1324</v>
      </c>
      <c r="G413" s="132" t="s">
        <v>923</v>
      </c>
      <c r="H413" s="133">
        <v>13.574999999999999</v>
      </c>
      <c r="I413" s="134">
        <v>0</v>
      </c>
      <c r="J413" s="134">
        <f>ROUND(I413*H413,2)</f>
        <v>0</v>
      </c>
      <c r="K413" s="131" t="s">
        <v>874</v>
      </c>
      <c r="L413" s="30"/>
      <c r="M413" s="135" t="s">
        <v>3</v>
      </c>
      <c r="N413" s="136" t="s">
        <v>42</v>
      </c>
      <c r="O413" s="137">
        <v>0.33500000000000002</v>
      </c>
      <c r="P413" s="137">
        <f>O413*H413</f>
        <v>4.547625</v>
      </c>
      <c r="Q413" s="137">
        <v>2.875E-4</v>
      </c>
      <c r="R413" s="137">
        <f>Q413*H413</f>
        <v>3.9028124999999996E-3</v>
      </c>
      <c r="S413" s="137">
        <v>0</v>
      </c>
      <c r="T413" s="138">
        <f>S413*H413</f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39" t="s">
        <v>175</v>
      </c>
      <c r="AT413" s="139" t="s">
        <v>130</v>
      </c>
      <c r="AU413" s="139" t="s">
        <v>77</v>
      </c>
      <c r="AY413" s="17" t="s">
        <v>129</v>
      </c>
      <c r="BE413" s="140">
        <f>IF(N413="základní",J413,0)</f>
        <v>0</v>
      </c>
      <c r="BF413" s="140">
        <f>IF(N413="snížená",J413,0)</f>
        <v>0</v>
      </c>
      <c r="BG413" s="140">
        <f>IF(N413="zákl. přenesená",J413,0)</f>
        <v>0</v>
      </c>
      <c r="BH413" s="140">
        <f>IF(N413="sníž. přenesená",J413,0)</f>
        <v>0</v>
      </c>
      <c r="BI413" s="140">
        <f>IF(N413="nulová",J413,0)</f>
        <v>0</v>
      </c>
      <c r="BJ413" s="17" t="s">
        <v>135</v>
      </c>
      <c r="BK413" s="140">
        <f>ROUND(I413*H413,2)</f>
        <v>0</v>
      </c>
      <c r="BL413" s="17" t="s">
        <v>175</v>
      </c>
      <c r="BM413" s="139" t="s">
        <v>1325</v>
      </c>
    </row>
    <row r="414" spans="1:65" s="2" customFormat="1">
      <c r="A414" s="29"/>
      <c r="B414" s="30"/>
      <c r="C414" s="29"/>
      <c r="D414" s="172" t="s">
        <v>875</v>
      </c>
      <c r="E414" s="29"/>
      <c r="F414" s="173" t="s">
        <v>1326</v>
      </c>
      <c r="G414" s="29"/>
      <c r="H414" s="29"/>
      <c r="I414" s="29"/>
      <c r="J414" s="29"/>
      <c r="K414" s="29"/>
      <c r="L414" s="30"/>
      <c r="M414" s="143"/>
      <c r="N414" s="144"/>
      <c r="O414" s="51"/>
      <c r="P414" s="51"/>
      <c r="Q414" s="51"/>
      <c r="R414" s="51"/>
      <c r="S414" s="51"/>
      <c r="T414" s="52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T414" s="17" t="s">
        <v>875</v>
      </c>
      <c r="AU414" s="17" t="s">
        <v>77</v>
      </c>
    </row>
    <row r="415" spans="1:65" s="2" customFormat="1" ht="29.25">
      <c r="A415" s="29"/>
      <c r="B415" s="30"/>
      <c r="C415" s="29"/>
      <c r="D415" s="141" t="s">
        <v>136</v>
      </c>
      <c r="E415" s="29"/>
      <c r="F415" s="142" t="s">
        <v>1327</v>
      </c>
      <c r="G415" s="29"/>
      <c r="H415" s="29"/>
      <c r="I415" s="29"/>
      <c r="J415" s="29"/>
      <c r="K415" s="29"/>
      <c r="L415" s="30"/>
      <c r="M415" s="143"/>
      <c r="N415" s="144"/>
      <c r="O415" s="51"/>
      <c r="P415" s="51"/>
      <c r="Q415" s="51"/>
      <c r="R415" s="51"/>
      <c r="S415" s="51"/>
      <c r="T415" s="52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T415" s="17" t="s">
        <v>136</v>
      </c>
      <c r="AU415" s="17" t="s">
        <v>77</v>
      </c>
    </row>
    <row r="416" spans="1:65" s="12" customFormat="1">
      <c r="B416" s="145"/>
      <c r="D416" s="141" t="s">
        <v>138</v>
      </c>
      <c r="E416" s="146" t="s">
        <v>3</v>
      </c>
      <c r="F416" s="147" t="s">
        <v>1316</v>
      </c>
      <c r="H416" s="148">
        <v>13.574999999999999</v>
      </c>
      <c r="L416" s="145"/>
      <c r="M416" s="149"/>
      <c r="N416" s="150"/>
      <c r="O416" s="150"/>
      <c r="P416" s="150"/>
      <c r="Q416" s="150"/>
      <c r="R416" s="150"/>
      <c r="S416" s="150"/>
      <c r="T416" s="151"/>
      <c r="AT416" s="146" t="s">
        <v>138</v>
      </c>
      <c r="AU416" s="146" t="s">
        <v>77</v>
      </c>
      <c r="AV416" s="12" t="s">
        <v>79</v>
      </c>
      <c r="AW416" s="12" t="s">
        <v>31</v>
      </c>
      <c r="AX416" s="12" t="s">
        <v>69</v>
      </c>
      <c r="AY416" s="146" t="s">
        <v>129</v>
      </c>
    </row>
    <row r="417" spans="1:65" s="13" customFormat="1">
      <c r="B417" s="152"/>
      <c r="D417" s="141" t="s">
        <v>138</v>
      </c>
      <c r="E417" s="153" t="s">
        <v>3</v>
      </c>
      <c r="F417" s="154" t="s">
        <v>140</v>
      </c>
      <c r="H417" s="155">
        <v>13.574999999999999</v>
      </c>
      <c r="L417" s="152"/>
      <c r="M417" s="156"/>
      <c r="N417" s="157"/>
      <c r="O417" s="157"/>
      <c r="P417" s="157"/>
      <c r="Q417" s="157"/>
      <c r="R417" s="157"/>
      <c r="S417" s="157"/>
      <c r="T417" s="158"/>
      <c r="AT417" s="153" t="s">
        <v>138</v>
      </c>
      <c r="AU417" s="153" t="s">
        <v>77</v>
      </c>
      <c r="AV417" s="13" t="s">
        <v>135</v>
      </c>
      <c r="AW417" s="13" t="s">
        <v>31</v>
      </c>
      <c r="AX417" s="13" t="s">
        <v>77</v>
      </c>
      <c r="AY417" s="153" t="s">
        <v>129</v>
      </c>
    </row>
    <row r="418" spans="1:65" s="2" customFormat="1" ht="21.75" customHeight="1">
      <c r="A418" s="29"/>
      <c r="B418" s="128"/>
      <c r="C418" s="129" t="s">
        <v>814</v>
      </c>
      <c r="D418" s="129" t="s">
        <v>130</v>
      </c>
      <c r="E418" s="130" t="s">
        <v>1328</v>
      </c>
      <c r="F418" s="131" t="s">
        <v>1329</v>
      </c>
      <c r="G418" s="132" t="s">
        <v>923</v>
      </c>
      <c r="H418" s="133">
        <v>18.873999999999999</v>
      </c>
      <c r="I418" s="134">
        <v>0</v>
      </c>
      <c r="J418" s="134">
        <f>ROUND(I418*H418,2)</f>
        <v>0</v>
      </c>
      <c r="K418" s="131" t="s">
        <v>874</v>
      </c>
      <c r="L418" s="30"/>
      <c r="M418" s="135" t="s">
        <v>3</v>
      </c>
      <c r="N418" s="136" t="s">
        <v>42</v>
      </c>
      <c r="O418" s="137">
        <v>0.1</v>
      </c>
      <c r="P418" s="137">
        <f>O418*H418</f>
        <v>1.8874</v>
      </c>
      <c r="Q418" s="137">
        <v>6.7000000000000002E-5</v>
      </c>
      <c r="R418" s="137">
        <f>Q418*H418</f>
        <v>1.264558E-3</v>
      </c>
      <c r="S418" s="137">
        <v>0</v>
      </c>
      <c r="T418" s="138">
        <f>S418*H418</f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39" t="s">
        <v>175</v>
      </c>
      <c r="AT418" s="139" t="s">
        <v>130</v>
      </c>
      <c r="AU418" s="139" t="s">
        <v>77</v>
      </c>
      <c r="AY418" s="17" t="s">
        <v>129</v>
      </c>
      <c r="BE418" s="140">
        <f>IF(N418="základní",J418,0)</f>
        <v>0</v>
      </c>
      <c r="BF418" s="140">
        <f>IF(N418="snížená",J418,0)</f>
        <v>0</v>
      </c>
      <c r="BG418" s="140">
        <f>IF(N418="zákl. přenesená",J418,0)</f>
        <v>0</v>
      </c>
      <c r="BH418" s="140">
        <f>IF(N418="sníž. přenesená",J418,0)</f>
        <v>0</v>
      </c>
      <c r="BI418" s="140">
        <f>IF(N418="nulová",J418,0)</f>
        <v>0</v>
      </c>
      <c r="BJ418" s="17" t="s">
        <v>135</v>
      </c>
      <c r="BK418" s="140">
        <f>ROUND(I418*H418,2)</f>
        <v>0</v>
      </c>
      <c r="BL418" s="17" t="s">
        <v>175</v>
      </c>
      <c r="BM418" s="139" t="s">
        <v>1330</v>
      </c>
    </row>
    <row r="419" spans="1:65" s="2" customFormat="1">
      <c r="A419" s="29"/>
      <c r="B419" s="30"/>
      <c r="C419" s="29"/>
      <c r="D419" s="172" t="s">
        <v>875</v>
      </c>
      <c r="E419" s="29"/>
      <c r="F419" s="173" t="s">
        <v>1331</v>
      </c>
      <c r="G419" s="29"/>
      <c r="H419" s="29"/>
      <c r="I419" s="29"/>
      <c r="J419" s="29"/>
      <c r="K419" s="29"/>
      <c r="L419" s="30"/>
      <c r="M419" s="143"/>
      <c r="N419" s="144"/>
      <c r="O419" s="51"/>
      <c r="P419" s="51"/>
      <c r="Q419" s="51"/>
      <c r="R419" s="51"/>
      <c r="S419" s="51"/>
      <c r="T419" s="52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7" t="s">
        <v>875</v>
      </c>
      <c r="AU419" s="17" t="s">
        <v>77</v>
      </c>
    </row>
    <row r="420" spans="1:65" s="2" customFormat="1" ht="29.25">
      <c r="A420" s="29"/>
      <c r="B420" s="30"/>
      <c r="C420" s="29"/>
      <c r="D420" s="141" t="s">
        <v>136</v>
      </c>
      <c r="E420" s="29"/>
      <c r="F420" s="142" t="s">
        <v>1332</v>
      </c>
      <c r="G420" s="29"/>
      <c r="H420" s="29"/>
      <c r="I420" s="29"/>
      <c r="J420" s="29"/>
      <c r="K420" s="29"/>
      <c r="L420" s="30"/>
      <c r="M420" s="143"/>
      <c r="N420" s="144"/>
      <c r="O420" s="51"/>
      <c r="P420" s="51"/>
      <c r="Q420" s="51"/>
      <c r="R420" s="51"/>
      <c r="S420" s="51"/>
      <c r="T420" s="52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T420" s="17" t="s">
        <v>136</v>
      </c>
      <c r="AU420" s="17" t="s">
        <v>77</v>
      </c>
    </row>
    <row r="421" spans="1:65" s="2" customFormat="1" ht="21.75" customHeight="1">
      <c r="A421" s="29"/>
      <c r="B421" s="128"/>
      <c r="C421" s="129" t="s">
        <v>1333</v>
      </c>
      <c r="D421" s="129" t="s">
        <v>130</v>
      </c>
      <c r="E421" s="130" t="s">
        <v>1334</v>
      </c>
      <c r="F421" s="131" t="s">
        <v>1335</v>
      </c>
      <c r="G421" s="132" t="s">
        <v>923</v>
      </c>
      <c r="H421" s="133">
        <v>18.873999999999999</v>
      </c>
      <c r="I421" s="134">
        <v>0</v>
      </c>
      <c r="J421" s="134">
        <f>ROUND(I421*H421,2)</f>
        <v>0</v>
      </c>
      <c r="K421" s="131" t="s">
        <v>874</v>
      </c>
      <c r="L421" s="30"/>
      <c r="M421" s="135" t="s">
        <v>3</v>
      </c>
      <c r="N421" s="136" t="s">
        <v>42</v>
      </c>
      <c r="O421" s="137">
        <v>0.11700000000000001</v>
      </c>
      <c r="P421" s="137">
        <f>O421*H421</f>
        <v>2.2082579999999998</v>
      </c>
      <c r="Q421" s="137">
        <v>6.7000000000000002E-5</v>
      </c>
      <c r="R421" s="137">
        <f>Q421*H421</f>
        <v>1.264558E-3</v>
      </c>
      <c r="S421" s="137">
        <v>0</v>
      </c>
      <c r="T421" s="138">
        <f>S421*H421</f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39" t="s">
        <v>175</v>
      </c>
      <c r="AT421" s="139" t="s">
        <v>130</v>
      </c>
      <c r="AU421" s="139" t="s">
        <v>77</v>
      </c>
      <c r="AY421" s="17" t="s">
        <v>129</v>
      </c>
      <c r="BE421" s="140">
        <f>IF(N421="základní",J421,0)</f>
        <v>0</v>
      </c>
      <c r="BF421" s="140">
        <f>IF(N421="snížená",J421,0)</f>
        <v>0</v>
      </c>
      <c r="BG421" s="140">
        <f>IF(N421="zákl. přenesená",J421,0)</f>
        <v>0</v>
      </c>
      <c r="BH421" s="140">
        <f>IF(N421="sníž. přenesená",J421,0)</f>
        <v>0</v>
      </c>
      <c r="BI421" s="140">
        <f>IF(N421="nulová",J421,0)</f>
        <v>0</v>
      </c>
      <c r="BJ421" s="17" t="s">
        <v>135</v>
      </c>
      <c r="BK421" s="140">
        <f>ROUND(I421*H421,2)</f>
        <v>0</v>
      </c>
      <c r="BL421" s="17" t="s">
        <v>175</v>
      </c>
      <c r="BM421" s="139" t="s">
        <v>1336</v>
      </c>
    </row>
    <row r="422" spans="1:65" s="2" customFormat="1">
      <c r="A422" s="29"/>
      <c r="B422" s="30"/>
      <c r="C422" s="29"/>
      <c r="D422" s="172" t="s">
        <v>875</v>
      </c>
      <c r="E422" s="29"/>
      <c r="F422" s="173" t="s">
        <v>1337</v>
      </c>
      <c r="G422" s="29"/>
      <c r="H422" s="29"/>
      <c r="I422" s="29"/>
      <c r="J422" s="29"/>
      <c r="K422" s="29"/>
      <c r="L422" s="30"/>
      <c r="M422" s="143"/>
      <c r="N422" s="144"/>
      <c r="O422" s="51"/>
      <c r="P422" s="51"/>
      <c r="Q422" s="51"/>
      <c r="R422" s="51"/>
      <c r="S422" s="51"/>
      <c r="T422" s="52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T422" s="17" t="s">
        <v>875</v>
      </c>
      <c r="AU422" s="17" t="s">
        <v>77</v>
      </c>
    </row>
    <row r="423" spans="1:65" s="2" customFormat="1" ht="29.25">
      <c r="A423" s="29"/>
      <c r="B423" s="30"/>
      <c r="C423" s="29"/>
      <c r="D423" s="141" t="s">
        <v>136</v>
      </c>
      <c r="E423" s="29"/>
      <c r="F423" s="142" t="s">
        <v>1338</v>
      </c>
      <c r="G423" s="29"/>
      <c r="H423" s="29"/>
      <c r="I423" s="29"/>
      <c r="J423" s="29"/>
      <c r="K423" s="29"/>
      <c r="L423" s="30"/>
      <c r="M423" s="143"/>
      <c r="N423" s="144"/>
      <c r="O423" s="51"/>
      <c r="P423" s="51"/>
      <c r="Q423" s="51"/>
      <c r="R423" s="51"/>
      <c r="S423" s="51"/>
      <c r="T423" s="52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T423" s="17" t="s">
        <v>136</v>
      </c>
      <c r="AU423" s="17" t="s">
        <v>77</v>
      </c>
    </row>
    <row r="424" spans="1:65" s="2" customFormat="1" ht="16.5" customHeight="1">
      <c r="A424" s="29"/>
      <c r="B424" s="128"/>
      <c r="C424" s="129" t="s">
        <v>819</v>
      </c>
      <c r="D424" s="129" t="s">
        <v>130</v>
      </c>
      <c r="E424" s="130" t="s">
        <v>1339</v>
      </c>
      <c r="F424" s="131" t="s">
        <v>1340</v>
      </c>
      <c r="G424" s="132" t="s">
        <v>923</v>
      </c>
      <c r="H424" s="133">
        <v>18.873999999999999</v>
      </c>
      <c r="I424" s="134">
        <v>0</v>
      </c>
      <c r="J424" s="134">
        <f>ROUND(I424*H424,2)</f>
        <v>0</v>
      </c>
      <c r="K424" s="131" t="s">
        <v>874</v>
      </c>
      <c r="L424" s="30"/>
      <c r="M424" s="135" t="s">
        <v>3</v>
      </c>
      <c r="N424" s="136" t="s">
        <v>42</v>
      </c>
      <c r="O424" s="137">
        <v>0.184</v>
      </c>
      <c r="P424" s="137">
        <f>O424*H424</f>
        <v>3.4728159999999999</v>
      </c>
      <c r="Q424" s="137">
        <v>1.4375E-4</v>
      </c>
      <c r="R424" s="137">
        <f>Q424*H424</f>
        <v>2.7131374999999998E-3</v>
      </c>
      <c r="S424" s="137">
        <v>0</v>
      </c>
      <c r="T424" s="138">
        <f>S424*H424</f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39" t="s">
        <v>175</v>
      </c>
      <c r="AT424" s="139" t="s">
        <v>130</v>
      </c>
      <c r="AU424" s="139" t="s">
        <v>77</v>
      </c>
      <c r="AY424" s="17" t="s">
        <v>129</v>
      </c>
      <c r="BE424" s="140">
        <f>IF(N424="základní",J424,0)</f>
        <v>0</v>
      </c>
      <c r="BF424" s="140">
        <f>IF(N424="snížená",J424,0)</f>
        <v>0</v>
      </c>
      <c r="BG424" s="140">
        <f>IF(N424="zákl. přenesená",J424,0)</f>
        <v>0</v>
      </c>
      <c r="BH424" s="140">
        <f>IF(N424="sníž. přenesená",J424,0)</f>
        <v>0</v>
      </c>
      <c r="BI424" s="140">
        <f>IF(N424="nulová",J424,0)</f>
        <v>0</v>
      </c>
      <c r="BJ424" s="17" t="s">
        <v>135</v>
      </c>
      <c r="BK424" s="140">
        <f>ROUND(I424*H424,2)</f>
        <v>0</v>
      </c>
      <c r="BL424" s="17" t="s">
        <v>175</v>
      </c>
      <c r="BM424" s="139" t="s">
        <v>1341</v>
      </c>
    </row>
    <row r="425" spans="1:65" s="2" customFormat="1">
      <c r="A425" s="29"/>
      <c r="B425" s="30"/>
      <c r="C425" s="29"/>
      <c r="D425" s="172" t="s">
        <v>875</v>
      </c>
      <c r="E425" s="29"/>
      <c r="F425" s="173" t="s">
        <v>1342</v>
      </c>
      <c r="G425" s="29"/>
      <c r="H425" s="29"/>
      <c r="I425" s="29"/>
      <c r="J425" s="29"/>
      <c r="K425" s="29"/>
      <c r="L425" s="30"/>
      <c r="M425" s="143"/>
      <c r="N425" s="144"/>
      <c r="O425" s="51"/>
      <c r="P425" s="51"/>
      <c r="Q425" s="51"/>
      <c r="R425" s="51"/>
      <c r="S425" s="51"/>
      <c r="T425" s="52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T425" s="17" t="s">
        <v>875</v>
      </c>
      <c r="AU425" s="17" t="s">
        <v>77</v>
      </c>
    </row>
    <row r="426" spans="1:65" s="2" customFormat="1" ht="29.25">
      <c r="A426" s="29"/>
      <c r="B426" s="30"/>
      <c r="C426" s="29"/>
      <c r="D426" s="141" t="s">
        <v>136</v>
      </c>
      <c r="E426" s="29"/>
      <c r="F426" s="142" t="s">
        <v>1343</v>
      </c>
      <c r="G426" s="29"/>
      <c r="H426" s="29"/>
      <c r="I426" s="29"/>
      <c r="J426" s="29"/>
      <c r="K426" s="29"/>
      <c r="L426" s="30"/>
      <c r="M426" s="143"/>
      <c r="N426" s="144"/>
      <c r="O426" s="51"/>
      <c r="P426" s="51"/>
      <c r="Q426" s="51"/>
      <c r="R426" s="51"/>
      <c r="S426" s="51"/>
      <c r="T426" s="52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T426" s="17" t="s">
        <v>136</v>
      </c>
      <c r="AU426" s="17" t="s">
        <v>77</v>
      </c>
    </row>
    <row r="427" spans="1:65" s="2" customFormat="1" ht="16.5" customHeight="1">
      <c r="A427" s="29"/>
      <c r="B427" s="128"/>
      <c r="C427" s="129" t="s">
        <v>1344</v>
      </c>
      <c r="D427" s="129" t="s">
        <v>130</v>
      </c>
      <c r="E427" s="130" t="s">
        <v>1345</v>
      </c>
      <c r="F427" s="131" t="s">
        <v>1346</v>
      </c>
      <c r="G427" s="132" t="s">
        <v>923</v>
      </c>
      <c r="H427" s="133">
        <v>18.873999999999999</v>
      </c>
      <c r="I427" s="134">
        <v>0</v>
      </c>
      <c r="J427" s="134">
        <f>ROUND(I427*H427,2)</f>
        <v>0</v>
      </c>
      <c r="K427" s="131" t="s">
        <v>874</v>
      </c>
      <c r="L427" s="30"/>
      <c r="M427" s="135" t="s">
        <v>3</v>
      </c>
      <c r="N427" s="136" t="s">
        <v>42</v>
      </c>
      <c r="O427" s="137">
        <v>0.16600000000000001</v>
      </c>
      <c r="P427" s="137">
        <f>O427*H427</f>
        <v>3.1330839999999998</v>
      </c>
      <c r="Q427" s="137">
        <v>1.2305000000000001E-4</v>
      </c>
      <c r="R427" s="137">
        <f>Q427*H427</f>
        <v>2.3224457E-3</v>
      </c>
      <c r="S427" s="137">
        <v>0</v>
      </c>
      <c r="T427" s="138">
        <f>S427*H427</f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39" t="s">
        <v>175</v>
      </c>
      <c r="AT427" s="139" t="s">
        <v>130</v>
      </c>
      <c r="AU427" s="139" t="s">
        <v>77</v>
      </c>
      <c r="AY427" s="17" t="s">
        <v>129</v>
      </c>
      <c r="BE427" s="140">
        <f>IF(N427="základní",J427,0)</f>
        <v>0</v>
      </c>
      <c r="BF427" s="140">
        <f>IF(N427="snížená",J427,0)</f>
        <v>0</v>
      </c>
      <c r="BG427" s="140">
        <f>IF(N427="zákl. přenesená",J427,0)</f>
        <v>0</v>
      </c>
      <c r="BH427" s="140">
        <f>IF(N427="sníž. přenesená",J427,0)</f>
        <v>0</v>
      </c>
      <c r="BI427" s="140">
        <f>IF(N427="nulová",J427,0)</f>
        <v>0</v>
      </c>
      <c r="BJ427" s="17" t="s">
        <v>135</v>
      </c>
      <c r="BK427" s="140">
        <f>ROUND(I427*H427,2)</f>
        <v>0</v>
      </c>
      <c r="BL427" s="17" t="s">
        <v>175</v>
      </c>
      <c r="BM427" s="139" t="s">
        <v>1347</v>
      </c>
    </row>
    <row r="428" spans="1:65" s="2" customFormat="1">
      <c r="A428" s="29"/>
      <c r="B428" s="30"/>
      <c r="C428" s="29"/>
      <c r="D428" s="172" t="s">
        <v>875</v>
      </c>
      <c r="E428" s="29"/>
      <c r="F428" s="173" t="s">
        <v>1348</v>
      </c>
      <c r="G428" s="29"/>
      <c r="H428" s="29"/>
      <c r="I428" s="29"/>
      <c r="J428" s="29"/>
      <c r="K428" s="29"/>
      <c r="L428" s="30"/>
      <c r="M428" s="143"/>
      <c r="N428" s="144"/>
      <c r="O428" s="51"/>
      <c r="P428" s="51"/>
      <c r="Q428" s="51"/>
      <c r="R428" s="51"/>
      <c r="S428" s="51"/>
      <c r="T428" s="52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T428" s="17" t="s">
        <v>875</v>
      </c>
      <c r="AU428" s="17" t="s">
        <v>77</v>
      </c>
    </row>
    <row r="429" spans="1:65" s="2" customFormat="1" ht="29.25">
      <c r="A429" s="29"/>
      <c r="B429" s="30"/>
      <c r="C429" s="29"/>
      <c r="D429" s="141" t="s">
        <v>136</v>
      </c>
      <c r="E429" s="29"/>
      <c r="F429" s="142" t="s">
        <v>1349</v>
      </c>
      <c r="G429" s="29"/>
      <c r="H429" s="29"/>
      <c r="I429" s="29"/>
      <c r="J429" s="29"/>
      <c r="K429" s="29"/>
      <c r="L429" s="30"/>
      <c r="M429" s="143"/>
      <c r="N429" s="144"/>
      <c r="O429" s="51"/>
      <c r="P429" s="51"/>
      <c r="Q429" s="51"/>
      <c r="R429" s="51"/>
      <c r="S429" s="51"/>
      <c r="T429" s="52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T429" s="17" t="s">
        <v>136</v>
      </c>
      <c r="AU429" s="17" t="s">
        <v>77</v>
      </c>
    </row>
    <row r="430" spans="1:65" s="2" customFormat="1" ht="16.5" customHeight="1">
      <c r="A430" s="29"/>
      <c r="B430" s="128"/>
      <c r="C430" s="129" t="s">
        <v>826</v>
      </c>
      <c r="D430" s="129" t="s">
        <v>130</v>
      </c>
      <c r="E430" s="130" t="s">
        <v>1350</v>
      </c>
      <c r="F430" s="131" t="s">
        <v>1351</v>
      </c>
      <c r="G430" s="132" t="s">
        <v>923</v>
      </c>
      <c r="H430" s="133">
        <v>18.873999999999999</v>
      </c>
      <c r="I430" s="134">
        <v>0</v>
      </c>
      <c r="J430" s="134">
        <f>ROUND(I430*H430,2)</f>
        <v>0</v>
      </c>
      <c r="K430" s="131" t="s">
        <v>874</v>
      </c>
      <c r="L430" s="30"/>
      <c r="M430" s="135" t="s">
        <v>3</v>
      </c>
      <c r="N430" s="136" t="s">
        <v>42</v>
      </c>
      <c r="O430" s="137">
        <v>0.17199999999999999</v>
      </c>
      <c r="P430" s="137">
        <f>O430*H430</f>
        <v>3.2463279999999997</v>
      </c>
      <c r="Q430" s="137">
        <v>1.2305000000000001E-4</v>
      </c>
      <c r="R430" s="137">
        <f>Q430*H430</f>
        <v>2.3224457E-3</v>
      </c>
      <c r="S430" s="137">
        <v>0</v>
      </c>
      <c r="T430" s="138">
        <f>S430*H430</f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39" t="s">
        <v>175</v>
      </c>
      <c r="AT430" s="139" t="s">
        <v>130</v>
      </c>
      <c r="AU430" s="139" t="s">
        <v>77</v>
      </c>
      <c r="AY430" s="17" t="s">
        <v>129</v>
      </c>
      <c r="BE430" s="140">
        <f>IF(N430="základní",J430,0)</f>
        <v>0</v>
      </c>
      <c r="BF430" s="140">
        <f>IF(N430="snížená",J430,0)</f>
        <v>0</v>
      </c>
      <c r="BG430" s="140">
        <f>IF(N430="zákl. přenesená",J430,0)</f>
        <v>0</v>
      </c>
      <c r="BH430" s="140">
        <f>IF(N430="sníž. přenesená",J430,0)</f>
        <v>0</v>
      </c>
      <c r="BI430" s="140">
        <f>IF(N430="nulová",J430,0)</f>
        <v>0</v>
      </c>
      <c r="BJ430" s="17" t="s">
        <v>135</v>
      </c>
      <c r="BK430" s="140">
        <f>ROUND(I430*H430,2)</f>
        <v>0</v>
      </c>
      <c r="BL430" s="17" t="s">
        <v>175</v>
      </c>
      <c r="BM430" s="139" t="s">
        <v>1352</v>
      </c>
    </row>
    <row r="431" spans="1:65" s="2" customFormat="1">
      <c r="A431" s="29"/>
      <c r="B431" s="30"/>
      <c r="C431" s="29"/>
      <c r="D431" s="172" t="s">
        <v>875</v>
      </c>
      <c r="E431" s="29"/>
      <c r="F431" s="173" t="s">
        <v>1353</v>
      </c>
      <c r="G431" s="29"/>
      <c r="H431" s="29"/>
      <c r="I431" s="29"/>
      <c r="J431" s="29"/>
      <c r="K431" s="29"/>
      <c r="L431" s="30"/>
      <c r="M431" s="143"/>
      <c r="N431" s="144"/>
      <c r="O431" s="51"/>
      <c r="P431" s="51"/>
      <c r="Q431" s="51"/>
      <c r="R431" s="51"/>
      <c r="S431" s="51"/>
      <c r="T431" s="52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T431" s="17" t="s">
        <v>875</v>
      </c>
      <c r="AU431" s="17" t="s">
        <v>77</v>
      </c>
    </row>
    <row r="432" spans="1:65" s="2" customFormat="1" ht="29.25">
      <c r="A432" s="29"/>
      <c r="B432" s="30"/>
      <c r="C432" s="29"/>
      <c r="D432" s="141" t="s">
        <v>136</v>
      </c>
      <c r="E432" s="29"/>
      <c r="F432" s="142" t="s">
        <v>1354</v>
      </c>
      <c r="G432" s="29"/>
      <c r="H432" s="29"/>
      <c r="I432" s="29"/>
      <c r="J432" s="29"/>
      <c r="K432" s="29"/>
      <c r="L432" s="30"/>
      <c r="M432" s="143"/>
      <c r="N432" s="144"/>
      <c r="O432" s="51"/>
      <c r="P432" s="51"/>
      <c r="Q432" s="51"/>
      <c r="R432" s="51"/>
      <c r="S432" s="51"/>
      <c r="T432" s="52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T432" s="17" t="s">
        <v>136</v>
      </c>
      <c r="AU432" s="17" t="s">
        <v>77</v>
      </c>
    </row>
    <row r="433" spans="1:65" s="11" customFormat="1" ht="25.9" customHeight="1">
      <c r="B433" s="118"/>
      <c r="D433" s="119" t="s">
        <v>68</v>
      </c>
      <c r="E433" s="120" t="s">
        <v>1355</v>
      </c>
      <c r="F433" s="120" t="s">
        <v>1356</v>
      </c>
      <c r="J433" s="121">
        <f>BK433</f>
        <v>0</v>
      </c>
      <c r="L433" s="118"/>
      <c r="M433" s="122"/>
      <c r="N433" s="123"/>
      <c r="O433" s="123"/>
      <c r="P433" s="124">
        <f>SUM(P434:P439)</f>
        <v>0</v>
      </c>
      <c r="Q433" s="123"/>
      <c r="R433" s="124">
        <f>SUM(R434:R439)</f>
        <v>0</v>
      </c>
      <c r="S433" s="123"/>
      <c r="T433" s="125">
        <f>SUM(T434:T439)</f>
        <v>0</v>
      </c>
      <c r="AR433" s="119" t="s">
        <v>141</v>
      </c>
      <c r="AT433" s="126" t="s">
        <v>68</v>
      </c>
      <c r="AU433" s="126" t="s">
        <v>69</v>
      </c>
      <c r="AY433" s="119" t="s">
        <v>129</v>
      </c>
      <c r="BK433" s="127">
        <f>SUM(BK434:BK439)</f>
        <v>0</v>
      </c>
    </row>
    <row r="434" spans="1:65" s="2" customFormat="1" ht="16.5" customHeight="1">
      <c r="A434" s="29"/>
      <c r="B434" s="128"/>
      <c r="C434" s="129" t="s">
        <v>1357</v>
      </c>
      <c r="D434" s="129" t="s">
        <v>130</v>
      </c>
      <c r="E434" s="130" t="s">
        <v>1358</v>
      </c>
      <c r="F434" s="131" t="s">
        <v>1359</v>
      </c>
      <c r="G434" s="132" t="s">
        <v>1360</v>
      </c>
      <c r="H434" s="133">
        <v>1</v>
      </c>
      <c r="I434" s="134">
        <v>0</v>
      </c>
      <c r="J434" s="134">
        <f>ROUND(I434*H434,2)</f>
        <v>0</v>
      </c>
      <c r="K434" s="131" t="s">
        <v>874</v>
      </c>
      <c r="L434" s="30"/>
      <c r="M434" s="135" t="s">
        <v>3</v>
      </c>
      <c r="N434" s="136" t="s">
        <v>42</v>
      </c>
      <c r="O434" s="137">
        <v>0</v>
      </c>
      <c r="P434" s="137">
        <f>O434*H434</f>
        <v>0</v>
      </c>
      <c r="Q434" s="137">
        <v>0</v>
      </c>
      <c r="R434" s="137">
        <f>Q434*H434</f>
        <v>0</v>
      </c>
      <c r="S434" s="137">
        <v>0</v>
      </c>
      <c r="T434" s="138">
        <f>S434*H434</f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39" t="s">
        <v>135</v>
      </c>
      <c r="AT434" s="139" t="s">
        <v>130</v>
      </c>
      <c r="AU434" s="139" t="s">
        <v>77</v>
      </c>
      <c r="AY434" s="17" t="s">
        <v>129</v>
      </c>
      <c r="BE434" s="140">
        <f>IF(N434="základní",J434,0)</f>
        <v>0</v>
      </c>
      <c r="BF434" s="140">
        <f>IF(N434="snížená",J434,0)</f>
        <v>0</v>
      </c>
      <c r="BG434" s="140">
        <f>IF(N434="zákl. přenesená",J434,0)</f>
        <v>0</v>
      </c>
      <c r="BH434" s="140">
        <f>IF(N434="sníž. přenesená",J434,0)</f>
        <v>0</v>
      </c>
      <c r="BI434" s="140">
        <f>IF(N434="nulová",J434,0)</f>
        <v>0</v>
      </c>
      <c r="BJ434" s="17" t="s">
        <v>135</v>
      </c>
      <c r="BK434" s="140">
        <f>ROUND(I434*H434,2)</f>
        <v>0</v>
      </c>
      <c r="BL434" s="17" t="s">
        <v>135</v>
      </c>
      <c r="BM434" s="139" t="s">
        <v>1361</v>
      </c>
    </row>
    <row r="435" spans="1:65" s="2" customFormat="1">
      <c r="A435" s="29"/>
      <c r="B435" s="30"/>
      <c r="C435" s="29"/>
      <c r="D435" s="172" t="s">
        <v>875</v>
      </c>
      <c r="E435" s="29"/>
      <c r="F435" s="173" t="s">
        <v>1362</v>
      </c>
      <c r="G435" s="29"/>
      <c r="H435" s="29"/>
      <c r="I435" s="29"/>
      <c r="J435" s="29"/>
      <c r="K435" s="29"/>
      <c r="L435" s="30"/>
      <c r="M435" s="143"/>
      <c r="N435" s="144"/>
      <c r="O435" s="51"/>
      <c r="P435" s="51"/>
      <c r="Q435" s="51"/>
      <c r="R435" s="51"/>
      <c r="S435" s="51"/>
      <c r="T435" s="52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T435" s="17" t="s">
        <v>875</v>
      </c>
      <c r="AU435" s="17" t="s">
        <v>77</v>
      </c>
    </row>
    <row r="436" spans="1:65" s="2" customFormat="1" ht="29.25">
      <c r="A436" s="29"/>
      <c r="B436" s="30"/>
      <c r="C436" s="29"/>
      <c r="D436" s="141" t="s">
        <v>136</v>
      </c>
      <c r="E436" s="29"/>
      <c r="F436" s="142" t="s">
        <v>1363</v>
      </c>
      <c r="G436" s="29"/>
      <c r="H436" s="29"/>
      <c r="I436" s="29"/>
      <c r="J436" s="29"/>
      <c r="K436" s="29"/>
      <c r="L436" s="30"/>
      <c r="M436" s="143"/>
      <c r="N436" s="144"/>
      <c r="O436" s="51"/>
      <c r="P436" s="51"/>
      <c r="Q436" s="51"/>
      <c r="R436" s="51"/>
      <c r="S436" s="51"/>
      <c r="T436" s="52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T436" s="17" t="s">
        <v>136</v>
      </c>
      <c r="AU436" s="17" t="s">
        <v>77</v>
      </c>
    </row>
    <row r="437" spans="1:65" s="2" customFormat="1" ht="16.5" customHeight="1">
      <c r="A437" s="29"/>
      <c r="B437" s="128"/>
      <c r="C437" s="129" t="s">
        <v>832</v>
      </c>
      <c r="D437" s="129" t="s">
        <v>130</v>
      </c>
      <c r="E437" s="130" t="s">
        <v>1364</v>
      </c>
      <c r="F437" s="131" t="s">
        <v>1365</v>
      </c>
      <c r="G437" s="132" t="s">
        <v>1360</v>
      </c>
      <c r="H437" s="133">
        <v>1</v>
      </c>
      <c r="I437" s="134">
        <v>0</v>
      </c>
      <c r="J437" s="134">
        <f>ROUND(I437*H437,2)</f>
        <v>0</v>
      </c>
      <c r="K437" s="131" t="s">
        <v>874</v>
      </c>
      <c r="L437" s="30"/>
      <c r="M437" s="135" t="s">
        <v>3</v>
      </c>
      <c r="N437" s="136" t="s">
        <v>42</v>
      </c>
      <c r="O437" s="137">
        <v>0</v>
      </c>
      <c r="P437" s="137">
        <f>O437*H437</f>
        <v>0</v>
      </c>
      <c r="Q437" s="137">
        <v>0</v>
      </c>
      <c r="R437" s="137">
        <f>Q437*H437</f>
        <v>0</v>
      </c>
      <c r="S437" s="137">
        <v>0</v>
      </c>
      <c r="T437" s="138">
        <f>S437*H437</f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39" t="s">
        <v>135</v>
      </c>
      <c r="AT437" s="139" t="s">
        <v>130</v>
      </c>
      <c r="AU437" s="139" t="s">
        <v>77</v>
      </c>
      <c r="AY437" s="17" t="s">
        <v>129</v>
      </c>
      <c r="BE437" s="140">
        <f>IF(N437="základní",J437,0)</f>
        <v>0</v>
      </c>
      <c r="BF437" s="140">
        <f>IF(N437="snížená",J437,0)</f>
        <v>0</v>
      </c>
      <c r="BG437" s="140">
        <f>IF(N437="zákl. přenesená",J437,0)</f>
        <v>0</v>
      </c>
      <c r="BH437" s="140">
        <f>IF(N437="sníž. přenesená",J437,0)</f>
        <v>0</v>
      </c>
      <c r="BI437" s="140">
        <f>IF(N437="nulová",J437,0)</f>
        <v>0</v>
      </c>
      <c r="BJ437" s="17" t="s">
        <v>135</v>
      </c>
      <c r="BK437" s="140">
        <f>ROUND(I437*H437,2)</f>
        <v>0</v>
      </c>
      <c r="BL437" s="17" t="s">
        <v>135</v>
      </c>
      <c r="BM437" s="139" t="s">
        <v>1366</v>
      </c>
    </row>
    <row r="438" spans="1:65" s="2" customFormat="1">
      <c r="A438" s="29"/>
      <c r="B438" s="30"/>
      <c r="C438" s="29"/>
      <c r="D438" s="172" t="s">
        <v>875</v>
      </c>
      <c r="E438" s="29"/>
      <c r="F438" s="173" t="s">
        <v>1367</v>
      </c>
      <c r="G438" s="29"/>
      <c r="H438" s="29"/>
      <c r="I438" s="29"/>
      <c r="J438" s="29"/>
      <c r="K438" s="29"/>
      <c r="L438" s="30"/>
      <c r="M438" s="143"/>
      <c r="N438" s="144"/>
      <c r="O438" s="51"/>
      <c r="P438" s="51"/>
      <c r="Q438" s="51"/>
      <c r="R438" s="51"/>
      <c r="S438" s="51"/>
      <c r="T438" s="52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T438" s="17" t="s">
        <v>875</v>
      </c>
      <c r="AU438" s="17" t="s">
        <v>77</v>
      </c>
    </row>
    <row r="439" spans="1:65" s="2" customFormat="1" ht="29.25">
      <c r="A439" s="29"/>
      <c r="B439" s="30"/>
      <c r="C439" s="29"/>
      <c r="D439" s="141" t="s">
        <v>136</v>
      </c>
      <c r="E439" s="29"/>
      <c r="F439" s="142" t="s">
        <v>1368</v>
      </c>
      <c r="G439" s="29"/>
      <c r="H439" s="29"/>
      <c r="I439" s="29"/>
      <c r="J439" s="29"/>
      <c r="K439" s="29"/>
      <c r="L439" s="30"/>
      <c r="M439" s="143"/>
      <c r="N439" s="144"/>
      <c r="O439" s="51"/>
      <c r="P439" s="51"/>
      <c r="Q439" s="51"/>
      <c r="R439" s="51"/>
      <c r="S439" s="51"/>
      <c r="T439" s="52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T439" s="17" t="s">
        <v>136</v>
      </c>
      <c r="AU439" s="17" t="s">
        <v>77</v>
      </c>
    </row>
    <row r="440" spans="1:65" s="11" customFormat="1" ht="25.9" customHeight="1">
      <c r="B440" s="118"/>
      <c r="D440" s="119" t="s">
        <v>68</v>
      </c>
      <c r="E440" s="120" t="s">
        <v>1369</v>
      </c>
      <c r="F440" s="120" t="s">
        <v>1370</v>
      </c>
      <c r="J440" s="121">
        <f>BK440</f>
        <v>0</v>
      </c>
      <c r="L440" s="118"/>
      <c r="M440" s="122"/>
      <c r="N440" s="123"/>
      <c r="O440" s="123"/>
      <c r="P440" s="124">
        <f>SUM(P441:P449)</f>
        <v>0</v>
      </c>
      <c r="Q440" s="123"/>
      <c r="R440" s="124">
        <f>SUM(R441:R449)</f>
        <v>0</v>
      </c>
      <c r="S440" s="123"/>
      <c r="T440" s="125">
        <f>SUM(T441:T449)</f>
        <v>0</v>
      </c>
      <c r="AR440" s="119" t="s">
        <v>141</v>
      </c>
      <c r="AT440" s="126" t="s">
        <v>68</v>
      </c>
      <c r="AU440" s="126" t="s">
        <v>69</v>
      </c>
      <c r="AY440" s="119" t="s">
        <v>129</v>
      </c>
      <c r="BK440" s="127">
        <f>SUM(BK441:BK449)</f>
        <v>0</v>
      </c>
    </row>
    <row r="441" spans="1:65" s="2" customFormat="1" ht="16.5" customHeight="1">
      <c r="A441" s="29"/>
      <c r="B441" s="128"/>
      <c r="C441" s="129" t="s">
        <v>1371</v>
      </c>
      <c r="D441" s="129" t="s">
        <v>130</v>
      </c>
      <c r="E441" s="130" t="s">
        <v>1372</v>
      </c>
      <c r="F441" s="131" t="s">
        <v>1370</v>
      </c>
      <c r="G441" s="132" t="s">
        <v>1360</v>
      </c>
      <c r="H441" s="133">
        <v>1</v>
      </c>
      <c r="I441" s="134">
        <v>0</v>
      </c>
      <c r="J441" s="134">
        <f>ROUND(I441*H441,2)</f>
        <v>0</v>
      </c>
      <c r="K441" s="131" t="s">
        <v>874</v>
      </c>
      <c r="L441" s="30"/>
      <c r="M441" s="135" t="s">
        <v>3</v>
      </c>
      <c r="N441" s="136" t="s">
        <v>42</v>
      </c>
      <c r="O441" s="137">
        <v>0</v>
      </c>
      <c r="P441" s="137">
        <f>O441*H441</f>
        <v>0</v>
      </c>
      <c r="Q441" s="137">
        <v>0</v>
      </c>
      <c r="R441" s="137">
        <f>Q441*H441</f>
        <v>0</v>
      </c>
      <c r="S441" s="137">
        <v>0</v>
      </c>
      <c r="T441" s="138">
        <f>S441*H441</f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39" t="s">
        <v>135</v>
      </c>
      <c r="AT441" s="139" t="s">
        <v>130</v>
      </c>
      <c r="AU441" s="139" t="s">
        <v>77</v>
      </c>
      <c r="AY441" s="17" t="s">
        <v>129</v>
      </c>
      <c r="BE441" s="140">
        <f>IF(N441="základní",J441,0)</f>
        <v>0</v>
      </c>
      <c r="BF441" s="140">
        <f>IF(N441="snížená",J441,0)</f>
        <v>0</v>
      </c>
      <c r="BG441" s="140">
        <f>IF(N441="zákl. přenesená",J441,0)</f>
        <v>0</v>
      </c>
      <c r="BH441" s="140">
        <f>IF(N441="sníž. přenesená",J441,0)</f>
        <v>0</v>
      </c>
      <c r="BI441" s="140">
        <f>IF(N441="nulová",J441,0)</f>
        <v>0</v>
      </c>
      <c r="BJ441" s="17" t="s">
        <v>135</v>
      </c>
      <c r="BK441" s="140">
        <f>ROUND(I441*H441,2)</f>
        <v>0</v>
      </c>
      <c r="BL441" s="17" t="s">
        <v>135</v>
      </c>
      <c r="BM441" s="139" t="s">
        <v>1373</v>
      </c>
    </row>
    <row r="442" spans="1:65" s="2" customFormat="1">
      <c r="A442" s="29"/>
      <c r="B442" s="30"/>
      <c r="C442" s="29"/>
      <c r="D442" s="172" t="s">
        <v>875</v>
      </c>
      <c r="E442" s="29"/>
      <c r="F442" s="173" t="s">
        <v>1374</v>
      </c>
      <c r="G442" s="29"/>
      <c r="H442" s="29"/>
      <c r="I442" s="29"/>
      <c r="J442" s="29"/>
      <c r="K442" s="29"/>
      <c r="L442" s="30"/>
      <c r="M442" s="143"/>
      <c r="N442" s="144"/>
      <c r="O442" s="51"/>
      <c r="P442" s="51"/>
      <c r="Q442" s="51"/>
      <c r="R442" s="51"/>
      <c r="S442" s="51"/>
      <c r="T442" s="52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T442" s="17" t="s">
        <v>875</v>
      </c>
      <c r="AU442" s="17" t="s">
        <v>77</v>
      </c>
    </row>
    <row r="443" spans="1:65" s="2" customFormat="1" ht="29.25">
      <c r="A443" s="29"/>
      <c r="B443" s="30"/>
      <c r="C443" s="29"/>
      <c r="D443" s="141" t="s">
        <v>136</v>
      </c>
      <c r="E443" s="29"/>
      <c r="F443" s="142" t="s">
        <v>1375</v>
      </c>
      <c r="G443" s="29"/>
      <c r="H443" s="29"/>
      <c r="I443" s="29"/>
      <c r="J443" s="29"/>
      <c r="K443" s="29"/>
      <c r="L443" s="30"/>
      <c r="M443" s="143"/>
      <c r="N443" s="144"/>
      <c r="O443" s="51"/>
      <c r="P443" s="51"/>
      <c r="Q443" s="51"/>
      <c r="R443" s="51"/>
      <c r="S443" s="51"/>
      <c r="T443" s="52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T443" s="17" t="s">
        <v>136</v>
      </c>
      <c r="AU443" s="17" t="s">
        <v>77</v>
      </c>
    </row>
    <row r="444" spans="1:65" s="2" customFormat="1" ht="16.5" customHeight="1">
      <c r="A444" s="29"/>
      <c r="B444" s="128"/>
      <c r="C444" s="129" t="s">
        <v>835</v>
      </c>
      <c r="D444" s="129" t="s">
        <v>130</v>
      </c>
      <c r="E444" s="130" t="s">
        <v>1376</v>
      </c>
      <c r="F444" s="131" t="s">
        <v>1377</v>
      </c>
      <c r="G444" s="132" t="s">
        <v>1360</v>
      </c>
      <c r="H444" s="133">
        <v>1</v>
      </c>
      <c r="I444" s="134">
        <v>0</v>
      </c>
      <c r="J444" s="134">
        <f>ROUND(I444*H444,2)</f>
        <v>0</v>
      </c>
      <c r="K444" s="131" t="s">
        <v>874</v>
      </c>
      <c r="L444" s="30"/>
      <c r="M444" s="135" t="s">
        <v>3</v>
      </c>
      <c r="N444" s="136" t="s">
        <v>42</v>
      </c>
      <c r="O444" s="137">
        <v>0</v>
      </c>
      <c r="P444" s="137">
        <f>O444*H444</f>
        <v>0</v>
      </c>
      <c r="Q444" s="137">
        <v>0</v>
      </c>
      <c r="R444" s="137">
        <f>Q444*H444</f>
        <v>0</v>
      </c>
      <c r="S444" s="137">
        <v>0</v>
      </c>
      <c r="T444" s="138">
        <f>S444*H444</f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39" t="s">
        <v>135</v>
      </c>
      <c r="AT444" s="139" t="s">
        <v>130</v>
      </c>
      <c r="AU444" s="139" t="s">
        <v>77</v>
      </c>
      <c r="AY444" s="17" t="s">
        <v>129</v>
      </c>
      <c r="BE444" s="140">
        <f>IF(N444="základní",J444,0)</f>
        <v>0</v>
      </c>
      <c r="BF444" s="140">
        <f>IF(N444="snížená",J444,0)</f>
        <v>0</v>
      </c>
      <c r="BG444" s="140">
        <f>IF(N444="zákl. přenesená",J444,0)</f>
        <v>0</v>
      </c>
      <c r="BH444" s="140">
        <f>IF(N444="sníž. přenesená",J444,0)</f>
        <v>0</v>
      </c>
      <c r="BI444" s="140">
        <f>IF(N444="nulová",J444,0)</f>
        <v>0</v>
      </c>
      <c r="BJ444" s="17" t="s">
        <v>135</v>
      </c>
      <c r="BK444" s="140">
        <f>ROUND(I444*H444,2)</f>
        <v>0</v>
      </c>
      <c r="BL444" s="17" t="s">
        <v>135</v>
      </c>
      <c r="BM444" s="139" t="s">
        <v>1378</v>
      </c>
    </row>
    <row r="445" spans="1:65" s="2" customFormat="1">
      <c r="A445" s="29"/>
      <c r="B445" s="30"/>
      <c r="C445" s="29"/>
      <c r="D445" s="172" t="s">
        <v>875</v>
      </c>
      <c r="E445" s="29"/>
      <c r="F445" s="173" t="s">
        <v>1379</v>
      </c>
      <c r="G445" s="29"/>
      <c r="H445" s="29"/>
      <c r="I445" s="29"/>
      <c r="J445" s="29"/>
      <c r="K445" s="29"/>
      <c r="L445" s="30"/>
      <c r="M445" s="143"/>
      <c r="N445" s="144"/>
      <c r="O445" s="51"/>
      <c r="P445" s="51"/>
      <c r="Q445" s="51"/>
      <c r="R445" s="51"/>
      <c r="S445" s="51"/>
      <c r="T445" s="52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T445" s="17" t="s">
        <v>875</v>
      </c>
      <c r="AU445" s="17" t="s">
        <v>77</v>
      </c>
    </row>
    <row r="446" spans="1:65" s="2" customFormat="1" ht="29.25">
      <c r="A446" s="29"/>
      <c r="B446" s="30"/>
      <c r="C446" s="29"/>
      <c r="D446" s="141" t="s">
        <v>136</v>
      </c>
      <c r="E446" s="29"/>
      <c r="F446" s="142" t="s">
        <v>1380</v>
      </c>
      <c r="G446" s="29"/>
      <c r="H446" s="29"/>
      <c r="I446" s="29"/>
      <c r="J446" s="29"/>
      <c r="K446" s="29"/>
      <c r="L446" s="30"/>
      <c r="M446" s="143"/>
      <c r="N446" s="144"/>
      <c r="O446" s="51"/>
      <c r="P446" s="51"/>
      <c r="Q446" s="51"/>
      <c r="R446" s="51"/>
      <c r="S446" s="51"/>
      <c r="T446" s="52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T446" s="17" t="s">
        <v>136</v>
      </c>
      <c r="AU446" s="17" t="s">
        <v>77</v>
      </c>
    </row>
    <row r="447" spans="1:65" s="2" customFormat="1" ht="16.5" customHeight="1">
      <c r="A447" s="29"/>
      <c r="B447" s="128"/>
      <c r="C447" s="129" t="s">
        <v>1381</v>
      </c>
      <c r="D447" s="129" t="s">
        <v>130</v>
      </c>
      <c r="E447" s="130" t="s">
        <v>1382</v>
      </c>
      <c r="F447" s="131" t="s">
        <v>1383</v>
      </c>
      <c r="G447" s="132" t="s">
        <v>1360</v>
      </c>
      <c r="H447" s="133">
        <v>1</v>
      </c>
      <c r="I447" s="134">
        <v>0</v>
      </c>
      <c r="J447" s="134">
        <f>ROUND(I447*H447,2)</f>
        <v>0</v>
      </c>
      <c r="K447" s="131" t="s">
        <v>874</v>
      </c>
      <c r="L447" s="30"/>
      <c r="M447" s="135" t="s">
        <v>3</v>
      </c>
      <c r="N447" s="136" t="s">
        <v>42</v>
      </c>
      <c r="O447" s="137">
        <v>0</v>
      </c>
      <c r="P447" s="137">
        <f>O447*H447</f>
        <v>0</v>
      </c>
      <c r="Q447" s="137">
        <v>0</v>
      </c>
      <c r="R447" s="137">
        <f>Q447*H447</f>
        <v>0</v>
      </c>
      <c r="S447" s="137">
        <v>0</v>
      </c>
      <c r="T447" s="138">
        <f>S447*H447</f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39" t="s">
        <v>135</v>
      </c>
      <c r="AT447" s="139" t="s">
        <v>130</v>
      </c>
      <c r="AU447" s="139" t="s">
        <v>77</v>
      </c>
      <c r="AY447" s="17" t="s">
        <v>129</v>
      </c>
      <c r="BE447" s="140">
        <f>IF(N447="základní",J447,0)</f>
        <v>0</v>
      </c>
      <c r="BF447" s="140">
        <f>IF(N447="snížená",J447,0)</f>
        <v>0</v>
      </c>
      <c r="BG447" s="140">
        <f>IF(N447="zákl. přenesená",J447,0)</f>
        <v>0</v>
      </c>
      <c r="BH447" s="140">
        <f>IF(N447="sníž. přenesená",J447,0)</f>
        <v>0</v>
      </c>
      <c r="BI447" s="140">
        <f>IF(N447="nulová",J447,0)</f>
        <v>0</v>
      </c>
      <c r="BJ447" s="17" t="s">
        <v>135</v>
      </c>
      <c r="BK447" s="140">
        <f>ROUND(I447*H447,2)</f>
        <v>0</v>
      </c>
      <c r="BL447" s="17" t="s">
        <v>135</v>
      </c>
      <c r="BM447" s="139" t="s">
        <v>1384</v>
      </c>
    </row>
    <row r="448" spans="1:65" s="2" customFormat="1">
      <c r="A448" s="29"/>
      <c r="B448" s="30"/>
      <c r="C448" s="29"/>
      <c r="D448" s="172" t="s">
        <v>875</v>
      </c>
      <c r="E448" s="29"/>
      <c r="F448" s="173" t="s">
        <v>1385</v>
      </c>
      <c r="G448" s="29"/>
      <c r="H448" s="29"/>
      <c r="I448" s="29"/>
      <c r="J448" s="29"/>
      <c r="K448" s="29"/>
      <c r="L448" s="30"/>
      <c r="M448" s="143"/>
      <c r="N448" s="144"/>
      <c r="O448" s="51"/>
      <c r="P448" s="51"/>
      <c r="Q448" s="51"/>
      <c r="R448" s="51"/>
      <c r="S448" s="51"/>
      <c r="T448" s="52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T448" s="17" t="s">
        <v>875</v>
      </c>
      <c r="AU448" s="17" t="s">
        <v>77</v>
      </c>
    </row>
    <row r="449" spans="1:65" s="2" customFormat="1" ht="29.25">
      <c r="A449" s="29"/>
      <c r="B449" s="30"/>
      <c r="C449" s="29"/>
      <c r="D449" s="141" t="s">
        <v>136</v>
      </c>
      <c r="E449" s="29"/>
      <c r="F449" s="142" t="s">
        <v>1386</v>
      </c>
      <c r="G449" s="29"/>
      <c r="H449" s="29"/>
      <c r="I449" s="29"/>
      <c r="J449" s="29"/>
      <c r="K449" s="29"/>
      <c r="L449" s="30"/>
      <c r="M449" s="143"/>
      <c r="N449" s="144"/>
      <c r="O449" s="51"/>
      <c r="P449" s="51"/>
      <c r="Q449" s="51"/>
      <c r="R449" s="51"/>
      <c r="S449" s="51"/>
      <c r="T449" s="52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T449" s="17" t="s">
        <v>136</v>
      </c>
      <c r="AU449" s="17" t="s">
        <v>77</v>
      </c>
    </row>
    <row r="450" spans="1:65" s="11" customFormat="1" ht="25.9" customHeight="1">
      <c r="B450" s="118"/>
      <c r="D450" s="119" t="s">
        <v>68</v>
      </c>
      <c r="E450" s="120" t="s">
        <v>1387</v>
      </c>
      <c r="F450" s="120" t="s">
        <v>1388</v>
      </c>
      <c r="J450" s="121">
        <f>BK450</f>
        <v>0</v>
      </c>
      <c r="L450" s="118"/>
      <c r="M450" s="122"/>
      <c r="N450" s="123"/>
      <c r="O450" s="123"/>
      <c r="P450" s="124">
        <f>SUM(P451:P455)</f>
        <v>0</v>
      </c>
      <c r="Q450" s="123"/>
      <c r="R450" s="124">
        <f>SUM(R451:R455)</f>
        <v>0</v>
      </c>
      <c r="S450" s="123"/>
      <c r="T450" s="125">
        <f>SUM(T451:T455)</f>
        <v>0</v>
      </c>
      <c r="AR450" s="119" t="s">
        <v>141</v>
      </c>
      <c r="AT450" s="126" t="s">
        <v>68</v>
      </c>
      <c r="AU450" s="126" t="s">
        <v>69</v>
      </c>
      <c r="AY450" s="119" t="s">
        <v>129</v>
      </c>
      <c r="BK450" s="127">
        <f>SUM(BK451:BK455)</f>
        <v>0</v>
      </c>
    </row>
    <row r="451" spans="1:65" s="2" customFormat="1" ht="16.5" customHeight="1">
      <c r="A451" s="29"/>
      <c r="B451" s="128"/>
      <c r="C451" s="129" t="s">
        <v>838</v>
      </c>
      <c r="D451" s="129" t="s">
        <v>130</v>
      </c>
      <c r="E451" s="130" t="s">
        <v>1389</v>
      </c>
      <c r="F451" s="131" t="s">
        <v>1388</v>
      </c>
      <c r="G451" s="132" t="s">
        <v>1360</v>
      </c>
      <c r="H451" s="133">
        <v>1</v>
      </c>
      <c r="I451" s="134">
        <v>0</v>
      </c>
      <c r="J451" s="134">
        <f>ROUND(I451*H451,2)</f>
        <v>0</v>
      </c>
      <c r="K451" s="131" t="s">
        <v>874</v>
      </c>
      <c r="L451" s="30"/>
      <c r="M451" s="135" t="s">
        <v>3</v>
      </c>
      <c r="N451" s="136" t="s">
        <v>42</v>
      </c>
      <c r="O451" s="137">
        <v>0</v>
      </c>
      <c r="P451" s="137">
        <f>O451*H451</f>
        <v>0</v>
      </c>
      <c r="Q451" s="137">
        <v>0</v>
      </c>
      <c r="R451" s="137">
        <f>Q451*H451</f>
        <v>0</v>
      </c>
      <c r="S451" s="137">
        <v>0</v>
      </c>
      <c r="T451" s="138">
        <f>S451*H451</f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39" t="s">
        <v>135</v>
      </c>
      <c r="AT451" s="139" t="s">
        <v>130</v>
      </c>
      <c r="AU451" s="139" t="s">
        <v>77</v>
      </c>
      <c r="AY451" s="17" t="s">
        <v>129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7" t="s">
        <v>135</v>
      </c>
      <c r="BK451" s="140">
        <f>ROUND(I451*H451,2)</f>
        <v>0</v>
      </c>
      <c r="BL451" s="17" t="s">
        <v>135</v>
      </c>
      <c r="BM451" s="139" t="s">
        <v>139</v>
      </c>
    </row>
    <row r="452" spans="1:65" s="2" customFormat="1">
      <c r="A452" s="29"/>
      <c r="B452" s="30"/>
      <c r="C452" s="29"/>
      <c r="D452" s="172" t="s">
        <v>875</v>
      </c>
      <c r="E452" s="29"/>
      <c r="F452" s="173" t="s">
        <v>1390</v>
      </c>
      <c r="G452" s="29"/>
      <c r="H452" s="29"/>
      <c r="I452" s="29"/>
      <c r="J452" s="29"/>
      <c r="K452" s="29"/>
      <c r="L452" s="30"/>
      <c r="M452" s="143"/>
      <c r="N452" s="144"/>
      <c r="O452" s="51"/>
      <c r="P452" s="51"/>
      <c r="Q452" s="51"/>
      <c r="R452" s="51"/>
      <c r="S452" s="51"/>
      <c r="T452" s="52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T452" s="17" t="s">
        <v>875</v>
      </c>
      <c r="AU452" s="17" t="s">
        <v>77</v>
      </c>
    </row>
    <row r="453" spans="1:65" s="2" customFormat="1" ht="29.25">
      <c r="A453" s="29"/>
      <c r="B453" s="30"/>
      <c r="C453" s="29"/>
      <c r="D453" s="141" t="s">
        <v>136</v>
      </c>
      <c r="E453" s="29"/>
      <c r="F453" s="142" t="s">
        <v>1391</v>
      </c>
      <c r="G453" s="29"/>
      <c r="H453" s="29"/>
      <c r="I453" s="29"/>
      <c r="J453" s="29"/>
      <c r="K453" s="29"/>
      <c r="L453" s="30"/>
      <c r="M453" s="143"/>
      <c r="N453" s="144"/>
      <c r="O453" s="51"/>
      <c r="P453" s="51"/>
      <c r="Q453" s="51"/>
      <c r="R453" s="51"/>
      <c r="S453" s="51"/>
      <c r="T453" s="52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T453" s="17" t="s">
        <v>136</v>
      </c>
      <c r="AU453" s="17" t="s">
        <v>77</v>
      </c>
    </row>
    <row r="454" spans="1:65" s="2" customFormat="1" ht="16.5" customHeight="1">
      <c r="A454" s="29"/>
      <c r="B454" s="128"/>
      <c r="C454" s="129" t="s">
        <v>1392</v>
      </c>
      <c r="D454" s="129" t="s">
        <v>130</v>
      </c>
      <c r="E454" s="130" t="s">
        <v>1393</v>
      </c>
      <c r="F454" s="131" t="s">
        <v>1394</v>
      </c>
      <c r="G454" s="132" t="s">
        <v>1395</v>
      </c>
      <c r="H454" s="133">
        <v>1</v>
      </c>
      <c r="I454" s="134">
        <v>0</v>
      </c>
      <c r="J454" s="134">
        <f>ROUND(I454*H454,2)</f>
        <v>0</v>
      </c>
      <c r="K454" s="131" t="s">
        <v>870</v>
      </c>
      <c r="L454" s="30"/>
      <c r="M454" s="135" t="s">
        <v>3</v>
      </c>
      <c r="N454" s="136" t="s">
        <v>42</v>
      </c>
      <c r="O454" s="137">
        <v>0</v>
      </c>
      <c r="P454" s="137">
        <f>O454*H454</f>
        <v>0</v>
      </c>
      <c r="Q454" s="137">
        <v>0</v>
      </c>
      <c r="R454" s="137">
        <f>Q454*H454</f>
        <v>0</v>
      </c>
      <c r="S454" s="137">
        <v>0</v>
      </c>
      <c r="T454" s="138">
        <f>S454*H454</f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39" t="s">
        <v>135</v>
      </c>
      <c r="AT454" s="139" t="s">
        <v>130</v>
      </c>
      <c r="AU454" s="139" t="s">
        <v>77</v>
      </c>
      <c r="AY454" s="17" t="s">
        <v>129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7" t="s">
        <v>135</v>
      </c>
      <c r="BK454" s="140">
        <f>ROUND(I454*H454,2)</f>
        <v>0</v>
      </c>
      <c r="BL454" s="17" t="s">
        <v>135</v>
      </c>
      <c r="BM454" s="139" t="s">
        <v>1396</v>
      </c>
    </row>
    <row r="455" spans="1:65" s="2" customFormat="1" ht="29.25">
      <c r="A455" s="29"/>
      <c r="B455" s="30"/>
      <c r="C455" s="29"/>
      <c r="D455" s="141" t="s">
        <v>136</v>
      </c>
      <c r="E455" s="29"/>
      <c r="F455" s="142" t="s">
        <v>1397</v>
      </c>
      <c r="G455" s="29"/>
      <c r="H455" s="29"/>
      <c r="I455" s="29"/>
      <c r="J455" s="29"/>
      <c r="K455" s="29"/>
      <c r="L455" s="30"/>
      <c r="M455" s="143"/>
      <c r="N455" s="144"/>
      <c r="O455" s="51"/>
      <c r="P455" s="51"/>
      <c r="Q455" s="51"/>
      <c r="R455" s="51"/>
      <c r="S455" s="51"/>
      <c r="T455" s="52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T455" s="17" t="s">
        <v>136</v>
      </c>
      <c r="AU455" s="17" t="s">
        <v>77</v>
      </c>
    </row>
    <row r="456" spans="1:65" s="11" customFormat="1" ht="25.9" customHeight="1">
      <c r="B456" s="118"/>
      <c r="D456" s="119" t="s">
        <v>68</v>
      </c>
      <c r="E456" s="120" t="s">
        <v>1398</v>
      </c>
      <c r="F456" s="120" t="s">
        <v>1399</v>
      </c>
      <c r="J456" s="121">
        <f>BK456</f>
        <v>0</v>
      </c>
      <c r="L456" s="118"/>
      <c r="M456" s="122"/>
      <c r="N456" s="123"/>
      <c r="O456" s="123"/>
      <c r="P456" s="124">
        <f>SUM(P457:P459)</f>
        <v>0</v>
      </c>
      <c r="Q456" s="123"/>
      <c r="R456" s="124">
        <f>SUM(R457:R459)</f>
        <v>0</v>
      </c>
      <c r="S456" s="123"/>
      <c r="T456" s="125">
        <f>SUM(T457:T459)</f>
        <v>0</v>
      </c>
      <c r="AR456" s="119" t="s">
        <v>141</v>
      </c>
      <c r="AT456" s="126" t="s">
        <v>68</v>
      </c>
      <c r="AU456" s="126" t="s">
        <v>69</v>
      </c>
      <c r="AY456" s="119" t="s">
        <v>129</v>
      </c>
      <c r="BK456" s="127">
        <f>SUM(BK457:BK459)</f>
        <v>0</v>
      </c>
    </row>
    <row r="457" spans="1:65" s="2" customFormat="1" ht="16.5" customHeight="1">
      <c r="A457" s="29"/>
      <c r="B457" s="128"/>
      <c r="C457" s="129" t="s">
        <v>840</v>
      </c>
      <c r="D457" s="129" t="s">
        <v>130</v>
      </c>
      <c r="E457" s="130" t="s">
        <v>1400</v>
      </c>
      <c r="F457" s="131" t="s">
        <v>1401</v>
      </c>
      <c r="G457" s="132" t="s">
        <v>1360</v>
      </c>
      <c r="H457" s="133">
        <v>1</v>
      </c>
      <c r="I457" s="134">
        <v>0</v>
      </c>
      <c r="J457" s="134">
        <f>ROUND(I457*H457,2)</f>
        <v>0</v>
      </c>
      <c r="K457" s="131" t="s">
        <v>874</v>
      </c>
      <c r="L457" s="30"/>
      <c r="M457" s="135" t="s">
        <v>3</v>
      </c>
      <c r="N457" s="136" t="s">
        <v>42</v>
      </c>
      <c r="O457" s="137">
        <v>0</v>
      </c>
      <c r="P457" s="137">
        <f>O457*H457</f>
        <v>0</v>
      </c>
      <c r="Q457" s="137">
        <v>0</v>
      </c>
      <c r="R457" s="137">
        <f>Q457*H457</f>
        <v>0</v>
      </c>
      <c r="S457" s="137">
        <v>0</v>
      </c>
      <c r="T457" s="138">
        <f>S457*H457</f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39" t="s">
        <v>135</v>
      </c>
      <c r="AT457" s="139" t="s">
        <v>130</v>
      </c>
      <c r="AU457" s="139" t="s">
        <v>77</v>
      </c>
      <c r="AY457" s="17" t="s">
        <v>129</v>
      </c>
      <c r="BE457" s="140">
        <f>IF(N457="základní",J457,0)</f>
        <v>0</v>
      </c>
      <c r="BF457" s="140">
        <f>IF(N457="snížená",J457,0)</f>
        <v>0</v>
      </c>
      <c r="BG457" s="140">
        <f>IF(N457="zákl. přenesená",J457,0)</f>
        <v>0</v>
      </c>
      <c r="BH457" s="140">
        <f>IF(N457="sníž. přenesená",J457,0)</f>
        <v>0</v>
      </c>
      <c r="BI457" s="140">
        <f>IF(N457="nulová",J457,0)</f>
        <v>0</v>
      </c>
      <c r="BJ457" s="17" t="s">
        <v>135</v>
      </c>
      <c r="BK457" s="140">
        <f>ROUND(I457*H457,2)</f>
        <v>0</v>
      </c>
      <c r="BL457" s="17" t="s">
        <v>135</v>
      </c>
      <c r="BM457" s="139" t="s">
        <v>1402</v>
      </c>
    </row>
    <row r="458" spans="1:65" s="2" customFormat="1">
      <c r="A458" s="29"/>
      <c r="B458" s="30"/>
      <c r="C458" s="29"/>
      <c r="D458" s="172" t="s">
        <v>875</v>
      </c>
      <c r="E458" s="29"/>
      <c r="F458" s="173" t="s">
        <v>1403</v>
      </c>
      <c r="G458" s="29"/>
      <c r="H458" s="29"/>
      <c r="I458" s="29"/>
      <c r="J458" s="29"/>
      <c r="K458" s="29"/>
      <c r="L458" s="30"/>
      <c r="M458" s="143"/>
      <c r="N458" s="144"/>
      <c r="O458" s="51"/>
      <c r="P458" s="51"/>
      <c r="Q458" s="51"/>
      <c r="R458" s="51"/>
      <c r="S458" s="51"/>
      <c r="T458" s="52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T458" s="17" t="s">
        <v>875</v>
      </c>
      <c r="AU458" s="17" t="s">
        <v>77</v>
      </c>
    </row>
    <row r="459" spans="1:65" s="2" customFormat="1" ht="29.25">
      <c r="A459" s="29"/>
      <c r="B459" s="30"/>
      <c r="C459" s="29"/>
      <c r="D459" s="141" t="s">
        <v>136</v>
      </c>
      <c r="E459" s="29"/>
      <c r="F459" s="142" t="s">
        <v>1404</v>
      </c>
      <c r="G459" s="29"/>
      <c r="H459" s="29"/>
      <c r="I459" s="29"/>
      <c r="J459" s="29"/>
      <c r="K459" s="29"/>
      <c r="L459" s="30"/>
      <c r="M459" s="143"/>
      <c r="N459" s="144"/>
      <c r="O459" s="51"/>
      <c r="P459" s="51"/>
      <c r="Q459" s="51"/>
      <c r="R459" s="51"/>
      <c r="S459" s="51"/>
      <c r="T459" s="52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T459" s="17" t="s">
        <v>136</v>
      </c>
      <c r="AU459" s="17" t="s">
        <v>77</v>
      </c>
    </row>
    <row r="460" spans="1:65" s="11" customFormat="1" ht="25.9" customHeight="1">
      <c r="B460" s="118"/>
      <c r="D460" s="119" t="s">
        <v>68</v>
      </c>
      <c r="E460" s="120" t="s">
        <v>1405</v>
      </c>
      <c r="F460" s="120" t="s">
        <v>1406</v>
      </c>
      <c r="J460" s="121">
        <f>BK460</f>
        <v>0</v>
      </c>
      <c r="L460" s="118"/>
      <c r="M460" s="122"/>
      <c r="N460" s="123"/>
      <c r="O460" s="123"/>
      <c r="P460" s="124">
        <f>SUM(P461:P472)</f>
        <v>0</v>
      </c>
      <c r="Q460" s="123"/>
      <c r="R460" s="124">
        <f>SUM(R461:R472)</f>
        <v>0</v>
      </c>
      <c r="S460" s="123"/>
      <c r="T460" s="125">
        <f>SUM(T461:T472)</f>
        <v>0</v>
      </c>
      <c r="AR460" s="119" t="s">
        <v>141</v>
      </c>
      <c r="AT460" s="126" t="s">
        <v>68</v>
      </c>
      <c r="AU460" s="126" t="s">
        <v>69</v>
      </c>
      <c r="AY460" s="119" t="s">
        <v>129</v>
      </c>
      <c r="BK460" s="127">
        <f>SUM(BK461:BK472)</f>
        <v>0</v>
      </c>
    </row>
    <row r="461" spans="1:65" s="2" customFormat="1" ht="16.5" customHeight="1">
      <c r="A461" s="29"/>
      <c r="B461" s="128"/>
      <c r="C461" s="129" t="s">
        <v>1407</v>
      </c>
      <c r="D461" s="129" t="s">
        <v>130</v>
      </c>
      <c r="E461" s="130" t="s">
        <v>1408</v>
      </c>
      <c r="F461" s="131" t="s">
        <v>1406</v>
      </c>
      <c r="G461" s="132" t="s">
        <v>1360</v>
      </c>
      <c r="H461" s="133">
        <v>1</v>
      </c>
      <c r="I461" s="134">
        <v>0</v>
      </c>
      <c r="J461" s="134">
        <f>ROUND(I461*H461,2)</f>
        <v>0</v>
      </c>
      <c r="K461" s="131" t="s">
        <v>874</v>
      </c>
      <c r="L461" s="30"/>
      <c r="M461" s="135" t="s">
        <v>3</v>
      </c>
      <c r="N461" s="136" t="s">
        <v>42</v>
      </c>
      <c r="O461" s="137">
        <v>0</v>
      </c>
      <c r="P461" s="137">
        <f>O461*H461</f>
        <v>0</v>
      </c>
      <c r="Q461" s="137">
        <v>0</v>
      </c>
      <c r="R461" s="137">
        <f>Q461*H461</f>
        <v>0</v>
      </c>
      <c r="S461" s="137">
        <v>0</v>
      </c>
      <c r="T461" s="138">
        <f>S461*H461</f>
        <v>0</v>
      </c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R461" s="139" t="s">
        <v>135</v>
      </c>
      <c r="AT461" s="139" t="s">
        <v>130</v>
      </c>
      <c r="AU461" s="139" t="s">
        <v>77</v>
      </c>
      <c r="AY461" s="17" t="s">
        <v>129</v>
      </c>
      <c r="BE461" s="140">
        <f>IF(N461="základní",J461,0)</f>
        <v>0</v>
      </c>
      <c r="BF461" s="140">
        <f>IF(N461="snížená",J461,0)</f>
        <v>0</v>
      </c>
      <c r="BG461" s="140">
        <f>IF(N461="zákl. přenesená",J461,0)</f>
        <v>0</v>
      </c>
      <c r="BH461" s="140">
        <f>IF(N461="sníž. přenesená",J461,0)</f>
        <v>0</v>
      </c>
      <c r="BI461" s="140">
        <f>IF(N461="nulová",J461,0)</f>
        <v>0</v>
      </c>
      <c r="BJ461" s="17" t="s">
        <v>135</v>
      </c>
      <c r="BK461" s="140">
        <f>ROUND(I461*H461,2)</f>
        <v>0</v>
      </c>
      <c r="BL461" s="17" t="s">
        <v>135</v>
      </c>
      <c r="BM461" s="139" t="s">
        <v>1409</v>
      </c>
    </row>
    <row r="462" spans="1:65" s="2" customFormat="1">
      <c r="A462" s="29"/>
      <c r="B462" s="30"/>
      <c r="C462" s="29"/>
      <c r="D462" s="172" t="s">
        <v>875</v>
      </c>
      <c r="E462" s="29"/>
      <c r="F462" s="173" t="s">
        <v>1410</v>
      </c>
      <c r="G462" s="29"/>
      <c r="H462" s="29"/>
      <c r="I462" s="29"/>
      <c r="J462" s="29"/>
      <c r="K462" s="29"/>
      <c r="L462" s="30"/>
      <c r="M462" s="143"/>
      <c r="N462" s="144"/>
      <c r="O462" s="51"/>
      <c r="P462" s="51"/>
      <c r="Q462" s="51"/>
      <c r="R462" s="51"/>
      <c r="S462" s="51"/>
      <c r="T462" s="52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T462" s="17" t="s">
        <v>875</v>
      </c>
      <c r="AU462" s="17" t="s">
        <v>77</v>
      </c>
    </row>
    <row r="463" spans="1:65" s="2" customFormat="1" ht="29.25">
      <c r="A463" s="29"/>
      <c r="B463" s="30"/>
      <c r="C463" s="29"/>
      <c r="D463" s="141" t="s">
        <v>136</v>
      </c>
      <c r="E463" s="29"/>
      <c r="F463" s="142" t="s">
        <v>1411</v>
      </c>
      <c r="G463" s="29"/>
      <c r="H463" s="29"/>
      <c r="I463" s="29"/>
      <c r="J463" s="29"/>
      <c r="K463" s="29"/>
      <c r="L463" s="30"/>
      <c r="M463" s="143"/>
      <c r="N463" s="144"/>
      <c r="O463" s="51"/>
      <c r="P463" s="51"/>
      <c r="Q463" s="51"/>
      <c r="R463" s="51"/>
      <c r="S463" s="51"/>
      <c r="T463" s="52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T463" s="17" t="s">
        <v>136</v>
      </c>
      <c r="AU463" s="17" t="s">
        <v>77</v>
      </c>
    </row>
    <row r="464" spans="1:65" s="2" customFormat="1" ht="16.5" customHeight="1">
      <c r="A464" s="29"/>
      <c r="B464" s="128"/>
      <c r="C464" s="129" t="s">
        <v>845</v>
      </c>
      <c r="D464" s="129" t="s">
        <v>130</v>
      </c>
      <c r="E464" s="130" t="s">
        <v>1412</v>
      </c>
      <c r="F464" s="131" t="s">
        <v>1413</v>
      </c>
      <c r="G464" s="132" t="s">
        <v>1360</v>
      </c>
      <c r="H464" s="133">
        <v>1</v>
      </c>
      <c r="I464" s="134">
        <v>0</v>
      </c>
      <c r="J464" s="134">
        <f>ROUND(I464*H464,2)</f>
        <v>0</v>
      </c>
      <c r="K464" s="131" t="s">
        <v>874</v>
      </c>
      <c r="L464" s="30"/>
      <c r="M464" s="135" t="s">
        <v>3</v>
      </c>
      <c r="N464" s="136" t="s">
        <v>42</v>
      </c>
      <c r="O464" s="137">
        <v>0</v>
      </c>
      <c r="P464" s="137">
        <f>O464*H464</f>
        <v>0</v>
      </c>
      <c r="Q464" s="137">
        <v>0</v>
      </c>
      <c r="R464" s="137">
        <f>Q464*H464</f>
        <v>0</v>
      </c>
      <c r="S464" s="137">
        <v>0</v>
      </c>
      <c r="T464" s="138">
        <f>S464*H464</f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39" t="s">
        <v>135</v>
      </c>
      <c r="AT464" s="139" t="s">
        <v>130</v>
      </c>
      <c r="AU464" s="139" t="s">
        <v>77</v>
      </c>
      <c r="AY464" s="17" t="s">
        <v>129</v>
      </c>
      <c r="BE464" s="140">
        <f>IF(N464="základní",J464,0)</f>
        <v>0</v>
      </c>
      <c r="BF464" s="140">
        <f>IF(N464="snížená",J464,0)</f>
        <v>0</v>
      </c>
      <c r="BG464" s="140">
        <f>IF(N464="zákl. přenesená",J464,0)</f>
        <v>0</v>
      </c>
      <c r="BH464" s="140">
        <f>IF(N464="sníž. přenesená",J464,0)</f>
        <v>0</v>
      </c>
      <c r="BI464" s="140">
        <f>IF(N464="nulová",J464,0)</f>
        <v>0</v>
      </c>
      <c r="BJ464" s="17" t="s">
        <v>135</v>
      </c>
      <c r="BK464" s="140">
        <f>ROUND(I464*H464,2)</f>
        <v>0</v>
      </c>
      <c r="BL464" s="17" t="s">
        <v>135</v>
      </c>
      <c r="BM464" s="139" t="s">
        <v>1414</v>
      </c>
    </row>
    <row r="465" spans="1:65" s="2" customFormat="1">
      <c r="A465" s="29"/>
      <c r="B465" s="30"/>
      <c r="C465" s="29"/>
      <c r="D465" s="172" t="s">
        <v>875</v>
      </c>
      <c r="E465" s="29"/>
      <c r="F465" s="173" t="s">
        <v>1415</v>
      </c>
      <c r="G465" s="29"/>
      <c r="H465" s="29"/>
      <c r="I465" s="29"/>
      <c r="J465" s="29"/>
      <c r="K465" s="29"/>
      <c r="L465" s="30"/>
      <c r="M465" s="143"/>
      <c r="N465" s="144"/>
      <c r="O465" s="51"/>
      <c r="P465" s="51"/>
      <c r="Q465" s="51"/>
      <c r="R465" s="51"/>
      <c r="S465" s="51"/>
      <c r="T465" s="52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T465" s="17" t="s">
        <v>875</v>
      </c>
      <c r="AU465" s="17" t="s">
        <v>77</v>
      </c>
    </row>
    <row r="466" spans="1:65" s="2" customFormat="1" ht="29.25">
      <c r="A466" s="29"/>
      <c r="B466" s="30"/>
      <c r="C466" s="29"/>
      <c r="D466" s="141" t="s">
        <v>136</v>
      </c>
      <c r="E466" s="29"/>
      <c r="F466" s="142" t="s">
        <v>1416</v>
      </c>
      <c r="G466" s="29"/>
      <c r="H466" s="29"/>
      <c r="I466" s="29"/>
      <c r="J466" s="29"/>
      <c r="K466" s="29"/>
      <c r="L466" s="30"/>
      <c r="M466" s="143"/>
      <c r="N466" s="144"/>
      <c r="O466" s="51"/>
      <c r="P466" s="51"/>
      <c r="Q466" s="51"/>
      <c r="R466" s="51"/>
      <c r="S466" s="51"/>
      <c r="T466" s="52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T466" s="17" t="s">
        <v>136</v>
      </c>
      <c r="AU466" s="17" t="s">
        <v>77</v>
      </c>
    </row>
    <row r="467" spans="1:65" s="2" customFormat="1" ht="16.5" customHeight="1">
      <c r="A467" s="29"/>
      <c r="B467" s="128"/>
      <c r="C467" s="129" t="s">
        <v>1417</v>
      </c>
      <c r="D467" s="129" t="s">
        <v>130</v>
      </c>
      <c r="E467" s="130" t="s">
        <v>1418</v>
      </c>
      <c r="F467" s="131" t="s">
        <v>1419</v>
      </c>
      <c r="G467" s="132" t="s">
        <v>1360</v>
      </c>
      <c r="H467" s="133">
        <v>1</v>
      </c>
      <c r="I467" s="134">
        <v>0</v>
      </c>
      <c r="J467" s="134">
        <f>ROUND(I467*H467,2)</f>
        <v>0</v>
      </c>
      <c r="K467" s="131" t="s">
        <v>874</v>
      </c>
      <c r="L467" s="30"/>
      <c r="M467" s="135" t="s">
        <v>3</v>
      </c>
      <c r="N467" s="136" t="s">
        <v>42</v>
      </c>
      <c r="O467" s="137">
        <v>0</v>
      </c>
      <c r="P467" s="137">
        <f>O467*H467</f>
        <v>0</v>
      </c>
      <c r="Q467" s="137">
        <v>0</v>
      </c>
      <c r="R467" s="137">
        <f>Q467*H467</f>
        <v>0</v>
      </c>
      <c r="S467" s="137">
        <v>0</v>
      </c>
      <c r="T467" s="138">
        <f>S467*H467</f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39" t="s">
        <v>135</v>
      </c>
      <c r="AT467" s="139" t="s">
        <v>130</v>
      </c>
      <c r="AU467" s="139" t="s">
        <v>77</v>
      </c>
      <c r="AY467" s="17" t="s">
        <v>129</v>
      </c>
      <c r="BE467" s="140">
        <f>IF(N467="základní",J467,0)</f>
        <v>0</v>
      </c>
      <c r="BF467" s="140">
        <f>IF(N467="snížená",J467,0)</f>
        <v>0</v>
      </c>
      <c r="BG467" s="140">
        <f>IF(N467="zákl. přenesená",J467,0)</f>
        <v>0</v>
      </c>
      <c r="BH467" s="140">
        <f>IF(N467="sníž. přenesená",J467,0)</f>
        <v>0</v>
      </c>
      <c r="BI467" s="140">
        <f>IF(N467="nulová",J467,0)</f>
        <v>0</v>
      </c>
      <c r="BJ467" s="17" t="s">
        <v>135</v>
      </c>
      <c r="BK467" s="140">
        <f>ROUND(I467*H467,2)</f>
        <v>0</v>
      </c>
      <c r="BL467" s="17" t="s">
        <v>135</v>
      </c>
      <c r="BM467" s="139" t="s">
        <v>1420</v>
      </c>
    </row>
    <row r="468" spans="1:65" s="2" customFormat="1">
      <c r="A468" s="29"/>
      <c r="B468" s="30"/>
      <c r="C468" s="29"/>
      <c r="D468" s="172" t="s">
        <v>875</v>
      </c>
      <c r="E468" s="29"/>
      <c r="F468" s="173" t="s">
        <v>1421</v>
      </c>
      <c r="G468" s="29"/>
      <c r="H468" s="29"/>
      <c r="I468" s="29"/>
      <c r="J468" s="29"/>
      <c r="K468" s="29"/>
      <c r="L468" s="30"/>
      <c r="M468" s="143"/>
      <c r="N468" s="144"/>
      <c r="O468" s="51"/>
      <c r="P468" s="51"/>
      <c r="Q468" s="51"/>
      <c r="R468" s="51"/>
      <c r="S468" s="51"/>
      <c r="T468" s="52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T468" s="17" t="s">
        <v>875</v>
      </c>
      <c r="AU468" s="17" t="s">
        <v>77</v>
      </c>
    </row>
    <row r="469" spans="1:65" s="2" customFormat="1" ht="29.25">
      <c r="A469" s="29"/>
      <c r="B469" s="30"/>
      <c r="C469" s="29"/>
      <c r="D469" s="141" t="s">
        <v>136</v>
      </c>
      <c r="E469" s="29"/>
      <c r="F469" s="142" t="s">
        <v>1422</v>
      </c>
      <c r="G469" s="29"/>
      <c r="H469" s="29"/>
      <c r="I469" s="29"/>
      <c r="J469" s="29"/>
      <c r="K469" s="29"/>
      <c r="L469" s="30"/>
      <c r="M469" s="143"/>
      <c r="N469" s="144"/>
      <c r="O469" s="51"/>
      <c r="P469" s="51"/>
      <c r="Q469" s="51"/>
      <c r="R469" s="51"/>
      <c r="S469" s="51"/>
      <c r="T469" s="52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T469" s="17" t="s">
        <v>136</v>
      </c>
      <c r="AU469" s="17" t="s">
        <v>77</v>
      </c>
    </row>
    <row r="470" spans="1:65" s="2" customFormat="1" ht="16.5" customHeight="1">
      <c r="A470" s="29"/>
      <c r="B470" s="128"/>
      <c r="C470" s="129" t="s">
        <v>848</v>
      </c>
      <c r="D470" s="129" t="s">
        <v>130</v>
      </c>
      <c r="E470" s="130" t="s">
        <v>1423</v>
      </c>
      <c r="F470" s="131" t="s">
        <v>1424</v>
      </c>
      <c r="G470" s="132" t="s">
        <v>1360</v>
      </c>
      <c r="H470" s="133">
        <v>1</v>
      </c>
      <c r="I470" s="134">
        <v>0</v>
      </c>
      <c r="J470" s="134">
        <f>ROUND(I470*H470,2)</f>
        <v>0</v>
      </c>
      <c r="K470" s="131" t="s">
        <v>874</v>
      </c>
      <c r="L470" s="30"/>
      <c r="M470" s="135" t="s">
        <v>3</v>
      </c>
      <c r="N470" s="136" t="s">
        <v>42</v>
      </c>
      <c r="O470" s="137">
        <v>0</v>
      </c>
      <c r="P470" s="137">
        <f>O470*H470</f>
        <v>0</v>
      </c>
      <c r="Q470" s="137">
        <v>0</v>
      </c>
      <c r="R470" s="137">
        <f>Q470*H470</f>
        <v>0</v>
      </c>
      <c r="S470" s="137">
        <v>0</v>
      </c>
      <c r="T470" s="138">
        <f>S470*H470</f>
        <v>0</v>
      </c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R470" s="139" t="s">
        <v>135</v>
      </c>
      <c r="AT470" s="139" t="s">
        <v>130</v>
      </c>
      <c r="AU470" s="139" t="s">
        <v>77</v>
      </c>
      <c r="AY470" s="17" t="s">
        <v>129</v>
      </c>
      <c r="BE470" s="140">
        <f>IF(N470="základní",J470,0)</f>
        <v>0</v>
      </c>
      <c r="BF470" s="140">
        <f>IF(N470="snížená",J470,0)</f>
        <v>0</v>
      </c>
      <c r="BG470" s="140">
        <f>IF(N470="zákl. přenesená",J470,0)</f>
        <v>0</v>
      </c>
      <c r="BH470" s="140">
        <f>IF(N470="sníž. přenesená",J470,0)</f>
        <v>0</v>
      </c>
      <c r="BI470" s="140">
        <f>IF(N470="nulová",J470,0)</f>
        <v>0</v>
      </c>
      <c r="BJ470" s="17" t="s">
        <v>135</v>
      </c>
      <c r="BK470" s="140">
        <f>ROUND(I470*H470,2)</f>
        <v>0</v>
      </c>
      <c r="BL470" s="17" t="s">
        <v>135</v>
      </c>
      <c r="BM470" s="139" t="s">
        <v>1425</v>
      </c>
    </row>
    <row r="471" spans="1:65" s="2" customFormat="1">
      <c r="A471" s="29"/>
      <c r="B471" s="30"/>
      <c r="C471" s="29"/>
      <c r="D471" s="172" t="s">
        <v>875</v>
      </c>
      <c r="E471" s="29"/>
      <c r="F471" s="173" t="s">
        <v>1426</v>
      </c>
      <c r="G471" s="29"/>
      <c r="H471" s="29"/>
      <c r="I471" s="29"/>
      <c r="J471" s="29"/>
      <c r="K471" s="29"/>
      <c r="L471" s="30"/>
      <c r="M471" s="143"/>
      <c r="N471" s="144"/>
      <c r="O471" s="51"/>
      <c r="P471" s="51"/>
      <c r="Q471" s="51"/>
      <c r="R471" s="51"/>
      <c r="S471" s="51"/>
      <c r="T471" s="52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T471" s="17" t="s">
        <v>875</v>
      </c>
      <c r="AU471" s="17" t="s">
        <v>77</v>
      </c>
    </row>
    <row r="472" spans="1:65" s="2" customFormat="1" ht="29.25">
      <c r="A472" s="29"/>
      <c r="B472" s="30"/>
      <c r="C472" s="29"/>
      <c r="D472" s="141" t="s">
        <v>136</v>
      </c>
      <c r="E472" s="29"/>
      <c r="F472" s="142" t="s">
        <v>1427</v>
      </c>
      <c r="G472" s="29"/>
      <c r="H472" s="29"/>
      <c r="I472" s="29"/>
      <c r="J472" s="29"/>
      <c r="K472" s="29"/>
      <c r="L472" s="30"/>
      <c r="M472" s="168"/>
      <c r="N472" s="169"/>
      <c r="O472" s="170"/>
      <c r="P472" s="170"/>
      <c r="Q472" s="170"/>
      <c r="R472" s="170"/>
      <c r="S472" s="170"/>
      <c r="T472" s="171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T472" s="17" t="s">
        <v>136</v>
      </c>
      <c r="AU472" s="17" t="s">
        <v>77</v>
      </c>
    </row>
    <row r="473" spans="1:65" s="2" customFormat="1" ht="6.95" customHeight="1">
      <c r="A473" s="29"/>
      <c r="B473" s="40"/>
      <c r="C473" s="41"/>
      <c r="D473" s="41"/>
      <c r="E473" s="41"/>
      <c r="F473" s="41"/>
      <c r="G473" s="41"/>
      <c r="H473" s="41"/>
      <c r="I473" s="41"/>
      <c r="J473" s="41"/>
      <c r="K473" s="41"/>
      <c r="L473" s="30"/>
      <c r="M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</row>
  </sheetData>
  <autoFilter ref="C98:K472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4" r:id="rId1"/>
    <hyperlink ref="F107" r:id="rId2"/>
    <hyperlink ref="F112" r:id="rId3"/>
    <hyperlink ref="F115" r:id="rId4"/>
    <hyperlink ref="F118" r:id="rId5"/>
    <hyperlink ref="F121" r:id="rId6"/>
    <hyperlink ref="F124" r:id="rId7"/>
    <hyperlink ref="F129" r:id="rId8"/>
    <hyperlink ref="F134" r:id="rId9"/>
    <hyperlink ref="F139" r:id="rId10"/>
    <hyperlink ref="F144" r:id="rId11"/>
    <hyperlink ref="F149" r:id="rId12"/>
    <hyperlink ref="F153" r:id="rId13"/>
    <hyperlink ref="F156" r:id="rId14"/>
    <hyperlink ref="F161" r:id="rId15"/>
    <hyperlink ref="F164" r:id="rId16"/>
    <hyperlink ref="F167" r:id="rId17"/>
    <hyperlink ref="F170" r:id="rId18"/>
    <hyperlink ref="F173" r:id="rId19"/>
    <hyperlink ref="F178" r:id="rId20"/>
    <hyperlink ref="F181" r:id="rId21"/>
    <hyperlink ref="F184" r:id="rId22"/>
    <hyperlink ref="F187" r:id="rId23"/>
    <hyperlink ref="F190" r:id="rId24"/>
    <hyperlink ref="F194" r:id="rId25"/>
    <hyperlink ref="F198" r:id="rId26"/>
    <hyperlink ref="F210" r:id="rId27"/>
    <hyperlink ref="F213" r:id="rId28"/>
    <hyperlink ref="F221" r:id="rId29"/>
    <hyperlink ref="F224" r:id="rId30"/>
    <hyperlink ref="F227" r:id="rId31"/>
    <hyperlink ref="F230" r:id="rId32"/>
    <hyperlink ref="F233" r:id="rId33"/>
    <hyperlink ref="F239" r:id="rId34"/>
    <hyperlink ref="F243" r:id="rId35"/>
    <hyperlink ref="F248" r:id="rId36"/>
    <hyperlink ref="F255" r:id="rId37"/>
    <hyperlink ref="F260" r:id="rId38"/>
    <hyperlink ref="F265" r:id="rId39"/>
    <hyperlink ref="F268" r:id="rId40"/>
    <hyperlink ref="F280" r:id="rId41"/>
    <hyperlink ref="F284" r:id="rId42"/>
    <hyperlink ref="F287" r:id="rId43"/>
    <hyperlink ref="F297" r:id="rId44"/>
    <hyperlink ref="F302" r:id="rId45"/>
    <hyperlink ref="F305" r:id="rId46"/>
    <hyperlink ref="F308" r:id="rId47"/>
    <hyperlink ref="F311" r:id="rId48"/>
    <hyperlink ref="F315" r:id="rId49"/>
    <hyperlink ref="F320" r:id="rId50"/>
    <hyperlink ref="F335" r:id="rId51"/>
    <hyperlink ref="F340" r:id="rId52"/>
    <hyperlink ref="F345" r:id="rId53"/>
    <hyperlink ref="F348" r:id="rId54"/>
    <hyperlink ref="F351" r:id="rId55"/>
    <hyperlink ref="F356" r:id="rId56"/>
    <hyperlink ref="F359" r:id="rId57"/>
    <hyperlink ref="F367" r:id="rId58"/>
    <hyperlink ref="F372" r:id="rId59"/>
    <hyperlink ref="F377" r:id="rId60"/>
    <hyperlink ref="F380" r:id="rId61"/>
    <hyperlink ref="F384" r:id="rId62"/>
    <hyperlink ref="F389" r:id="rId63"/>
    <hyperlink ref="F394" r:id="rId64"/>
    <hyperlink ref="F397" r:id="rId65"/>
    <hyperlink ref="F401" r:id="rId66"/>
    <hyperlink ref="F404" r:id="rId67"/>
    <hyperlink ref="F409" r:id="rId68"/>
    <hyperlink ref="F414" r:id="rId69"/>
    <hyperlink ref="F419" r:id="rId70"/>
    <hyperlink ref="F422" r:id="rId71"/>
    <hyperlink ref="F425" r:id="rId72"/>
    <hyperlink ref="F428" r:id="rId73"/>
    <hyperlink ref="F431" r:id="rId74"/>
    <hyperlink ref="F435" r:id="rId75"/>
    <hyperlink ref="F438" r:id="rId76"/>
    <hyperlink ref="F442" r:id="rId77"/>
    <hyperlink ref="F445" r:id="rId78"/>
    <hyperlink ref="F448" r:id="rId79"/>
    <hyperlink ref="F452" r:id="rId80"/>
    <hyperlink ref="F458" r:id="rId81"/>
    <hyperlink ref="F462" r:id="rId82"/>
    <hyperlink ref="F465" r:id="rId83"/>
    <hyperlink ref="F468" r:id="rId84"/>
    <hyperlink ref="F471" r:id="rId8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0"/>
  <sheetViews>
    <sheetView showGridLines="0" topLeftCell="A7" workbookViewId="0">
      <selection activeCell="I150" sqref="I15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55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100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89" t="str">
        <f>'Rekapitulace stavby'!K6</f>
        <v>Rekonstrukce železniční zastávky Skrbeň</v>
      </c>
      <c r="F7" s="290"/>
      <c r="G7" s="290"/>
      <c r="H7" s="290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9" t="s">
        <v>1428</v>
      </c>
      <c r="F9" s="288"/>
      <c r="G9" s="288"/>
      <c r="H9" s="288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64" t="str">
        <f>'Rekapitulace stavby'!E14</f>
        <v xml:space="preserve"> </v>
      </c>
      <c r="F18" s="264"/>
      <c r="G18" s="264"/>
      <c r="H18" s="264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ROUND(J82,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ROUND((SUM(BE82:BE149)),  2)</f>
        <v>0</v>
      </c>
      <c r="G33" s="29"/>
      <c r="H33" s="29"/>
      <c r="I33" s="94">
        <v>0.21</v>
      </c>
      <c r="J33" s="93">
        <f>ROUND(((SUM(BE82:BE149))*I33),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ROUND((SUM(BF82:BF149)),  2)</f>
        <v>0</v>
      </c>
      <c r="G34" s="29"/>
      <c r="H34" s="29"/>
      <c r="I34" s="94">
        <v>0.15</v>
      </c>
      <c r="J34" s="93">
        <f>ROUND(((SUM(BF82:BF149))*I34),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ROUND((SUM(BG82:BG149)),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ROUND((SUM(BH82:BH149)),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ROUND((SUM(BI82:BI149)),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89" t="str">
        <f>E7</f>
        <v>Rekonstrukce železniční zastávky Skrbeň</v>
      </c>
      <c r="F48" s="290"/>
      <c r="G48" s="290"/>
      <c r="H48" s="290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79" t="str">
        <f>E9</f>
        <v>SO 07 - Elektrická přípojka NN</v>
      </c>
      <c r="F50" s="288"/>
      <c r="G50" s="288"/>
      <c r="H50" s="288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J82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1429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1:47" s="9" customFormat="1" ht="24.95" customHeight="1">
      <c r="B61" s="104"/>
      <c r="D61" s="105" t="s">
        <v>1430</v>
      </c>
      <c r="E61" s="106"/>
      <c r="F61" s="106"/>
      <c r="G61" s="106"/>
      <c r="H61" s="106"/>
      <c r="I61" s="106"/>
      <c r="J61" s="107">
        <f>J90</f>
        <v>0</v>
      </c>
      <c r="L61" s="104"/>
    </row>
    <row r="62" spans="1:47" s="9" customFormat="1" ht="24.95" customHeight="1">
      <c r="B62" s="104"/>
      <c r="D62" s="105" t="s">
        <v>1431</v>
      </c>
      <c r="E62" s="106"/>
      <c r="F62" s="106"/>
      <c r="G62" s="106"/>
      <c r="H62" s="106"/>
      <c r="I62" s="106"/>
      <c r="J62" s="107">
        <f>J107</f>
        <v>0</v>
      </c>
      <c r="L62" s="104"/>
    </row>
    <row r="63" spans="1:47" s="2" customFormat="1" ht="21.75" customHeight="1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8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2" customFormat="1" ht="6.95" customHeight="1">
      <c r="A64" s="2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8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8" spans="1:31" s="2" customFormat="1" ht="6.95" customHeight="1">
      <c r="A68" s="29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24.95" customHeight="1">
      <c r="A69" s="29"/>
      <c r="B69" s="30"/>
      <c r="C69" s="21" t="s">
        <v>115</v>
      </c>
      <c r="D69" s="29"/>
      <c r="E69" s="29"/>
      <c r="F69" s="29"/>
      <c r="G69" s="29"/>
      <c r="H69" s="29"/>
      <c r="I69" s="29"/>
      <c r="J69" s="29"/>
      <c r="K69" s="29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2" customHeight="1">
      <c r="A71" s="29"/>
      <c r="B71" s="30"/>
      <c r="C71" s="26" t="s">
        <v>15</v>
      </c>
      <c r="D71" s="29"/>
      <c r="E71" s="29"/>
      <c r="F71" s="29"/>
      <c r="G71" s="29"/>
      <c r="H71" s="29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6.5" customHeight="1">
      <c r="A72" s="29"/>
      <c r="B72" s="30"/>
      <c r="C72" s="29"/>
      <c r="D72" s="29"/>
      <c r="E72" s="289" t="str">
        <f>E7</f>
        <v>Rekonstrukce železniční zastávky Skrbeň</v>
      </c>
      <c r="F72" s="290"/>
      <c r="G72" s="290"/>
      <c r="H72" s="290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6" t="s">
        <v>105</v>
      </c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279" t="str">
        <f>E9</f>
        <v>SO 07 - Elektrická přípojka NN</v>
      </c>
      <c r="F74" s="288"/>
      <c r="G74" s="288"/>
      <c r="H74" s="288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6" t="s">
        <v>19</v>
      </c>
      <c r="D76" s="29"/>
      <c r="E76" s="29"/>
      <c r="F76" s="24" t="str">
        <f>F12</f>
        <v xml:space="preserve"> </v>
      </c>
      <c r="G76" s="29"/>
      <c r="H76" s="29"/>
      <c r="I76" s="26" t="s">
        <v>21</v>
      </c>
      <c r="J76" s="48" t="str">
        <f>IF(J12="","",J12)</f>
        <v>7. 9. 2023</v>
      </c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2" customHeight="1">
      <c r="A78" s="29"/>
      <c r="B78" s="30"/>
      <c r="C78" s="26" t="s">
        <v>23</v>
      </c>
      <c r="D78" s="29"/>
      <c r="E78" s="29"/>
      <c r="F78" s="24" t="str">
        <f>E15</f>
        <v>Správa železnic, státní organizace</v>
      </c>
      <c r="G78" s="29"/>
      <c r="H78" s="29"/>
      <c r="I78" s="26" t="s">
        <v>29</v>
      </c>
      <c r="J78" s="27" t="str">
        <f>E21</f>
        <v>DRAWINGS s.r.o.</v>
      </c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>
      <c r="A79" s="29"/>
      <c r="B79" s="30"/>
      <c r="C79" s="26" t="s">
        <v>27</v>
      </c>
      <c r="D79" s="29"/>
      <c r="E79" s="29"/>
      <c r="F79" s="24" t="str">
        <f>IF(E18="","",E18)</f>
        <v xml:space="preserve"> </v>
      </c>
      <c r="G79" s="29"/>
      <c r="H79" s="29"/>
      <c r="I79" s="26" t="s">
        <v>32</v>
      </c>
      <c r="J79" s="27" t="str">
        <f>E24</f>
        <v xml:space="preserve"> </v>
      </c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0.3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0" customFormat="1" ht="29.25" customHeight="1">
      <c r="A81" s="108"/>
      <c r="B81" s="109"/>
      <c r="C81" s="110" t="s">
        <v>116</v>
      </c>
      <c r="D81" s="111" t="s">
        <v>54</v>
      </c>
      <c r="E81" s="111" t="s">
        <v>50</v>
      </c>
      <c r="F81" s="111" t="s">
        <v>51</v>
      </c>
      <c r="G81" s="111" t="s">
        <v>117</v>
      </c>
      <c r="H81" s="111" t="s">
        <v>118</v>
      </c>
      <c r="I81" s="111" t="s">
        <v>119</v>
      </c>
      <c r="J81" s="111" t="s">
        <v>109</v>
      </c>
      <c r="K81" s="112" t="s">
        <v>120</v>
      </c>
      <c r="L81" s="113"/>
      <c r="M81" s="55" t="s">
        <v>3</v>
      </c>
      <c r="N81" s="56" t="s">
        <v>39</v>
      </c>
      <c r="O81" s="56" t="s">
        <v>121</v>
      </c>
      <c r="P81" s="56" t="s">
        <v>122</v>
      </c>
      <c r="Q81" s="56" t="s">
        <v>123</v>
      </c>
      <c r="R81" s="56" t="s">
        <v>124</v>
      </c>
      <c r="S81" s="56" t="s">
        <v>125</v>
      </c>
      <c r="T81" s="57" t="s">
        <v>126</v>
      </c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</row>
    <row r="82" spans="1:65" s="2" customFormat="1" ht="22.9" customHeight="1">
      <c r="A82" s="29"/>
      <c r="B82" s="30"/>
      <c r="C82" s="62" t="s">
        <v>127</v>
      </c>
      <c r="D82" s="29"/>
      <c r="E82" s="29"/>
      <c r="F82" s="29"/>
      <c r="G82" s="29"/>
      <c r="H82" s="29"/>
      <c r="I82" s="29"/>
      <c r="J82" s="114">
        <f>BK82</f>
        <v>0</v>
      </c>
      <c r="K82" s="29"/>
      <c r="L82" s="30"/>
      <c r="M82" s="58"/>
      <c r="N82" s="49"/>
      <c r="O82" s="59"/>
      <c r="P82" s="115">
        <f>P83+P90+P107</f>
        <v>0</v>
      </c>
      <c r="Q82" s="59"/>
      <c r="R82" s="115">
        <f>R83+R90+R107</f>
        <v>0</v>
      </c>
      <c r="S82" s="59"/>
      <c r="T82" s="116">
        <f>T83+T90+T107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7" t="s">
        <v>68</v>
      </c>
      <c r="AU82" s="17" t="s">
        <v>110</v>
      </c>
      <c r="BK82" s="117">
        <f>BK83+BK90+BK107</f>
        <v>0</v>
      </c>
    </row>
    <row r="83" spans="1:65" s="11" customFormat="1" ht="25.9" customHeight="1">
      <c r="B83" s="118"/>
      <c r="D83" s="119" t="s">
        <v>68</v>
      </c>
      <c r="E83" s="120" t="s">
        <v>69</v>
      </c>
      <c r="F83" s="120" t="s">
        <v>1432</v>
      </c>
      <c r="J83" s="121">
        <f>BK83</f>
        <v>0</v>
      </c>
      <c r="L83" s="118"/>
      <c r="M83" s="122"/>
      <c r="N83" s="123"/>
      <c r="O83" s="123"/>
      <c r="P83" s="124">
        <f>SUM(P84:P89)</f>
        <v>0</v>
      </c>
      <c r="Q83" s="123"/>
      <c r="R83" s="124">
        <f>SUM(R84:R89)</f>
        <v>0</v>
      </c>
      <c r="S83" s="123"/>
      <c r="T83" s="125">
        <f>SUM(T84:T89)</f>
        <v>0</v>
      </c>
      <c r="AR83" s="119" t="s">
        <v>77</v>
      </c>
      <c r="AT83" s="126" t="s">
        <v>68</v>
      </c>
      <c r="AU83" s="126" t="s">
        <v>69</v>
      </c>
      <c r="AY83" s="119" t="s">
        <v>129</v>
      </c>
      <c r="BK83" s="127">
        <f>SUM(BK84:BK89)</f>
        <v>0</v>
      </c>
    </row>
    <row r="84" spans="1:65" s="2" customFormat="1" ht="24.2" customHeight="1">
      <c r="A84" s="29"/>
      <c r="B84" s="128"/>
      <c r="C84" s="129" t="s">
        <v>77</v>
      </c>
      <c r="D84" s="129" t="s">
        <v>130</v>
      </c>
      <c r="E84" s="130" t="s">
        <v>1433</v>
      </c>
      <c r="F84" s="131" t="s">
        <v>404</v>
      </c>
      <c r="G84" s="132" t="s">
        <v>272</v>
      </c>
      <c r="H84" s="133">
        <v>2.16</v>
      </c>
      <c r="I84" s="134">
        <v>0</v>
      </c>
      <c r="J84" s="134">
        <f>ROUND(I84*H84,2)</f>
        <v>0</v>
      </c>
      <c r="K84" s="131" t="s">
        <v>134</v>
      </c>
      <c r="L84" s="30"/>
      <c r="M84" s="135" t="s">
        <v>3</v>
      </c>
      <c r="N84" s="136" t="s">
        <v>42</v>
      </c>
      <c r="O84" s="137">
        <v>0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39" t="s">
        <v>135</v>
      </c>
      <c r="AT84" s="139" t="s">
        <v>130</v>
      </c>
      <c r="AU84" s="139" t="s">
        <v>77</v>
      </c>
      <c r="AY84" s="17" t="s">
        <v>129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7" t="s">
        <v>135</v>
      </c>
      <c r="BK84" s="140">
        <f>ROUND(I84*H84,2)</f>
        <v>0</v>
      </c>
      <c r="BL84" s="17" t="s">
        <v>135</v>
      </c>
      <c r="BM84" s="139" t="s">
        <v>79</v>
      </c>
    </row>
    <row r="85" spans="1:65" s="2" customFormat="1" ht="58.5">
      <c r="A85" s="29"/>
      <c r="B85" s="30"/>
      <c r="C85" s="29"/>
      <c r="D85" s="141" t="s">
        <v>136</v>
      </c>
      <c r="E85" s="29"/>
      <c r="F85" s="142" t="s">
        <v>1434</v>
      </c>
      <c r="G85" s="29"/>
      <c r="H85" s="29"/>
      <c r="I85" s="29"/>
      <c r="J85" s="29"/>
      <c r="K85" s="29"/>
      <c r="L85" s="30"/>
      <c r="M85" s="143"/>
      <c r="N85" s="144"/>
      <c r="O85" s="51"/>
      <c r="P85" s="51"/>
      <c r="Q85" s="51"/>
      <c r="R85" s="51"/>
      <c r="S85" s="51"/>
      <c r="T85" s="52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136</v>
      </c>
      <c r="AU85" s="17" t="s">
        <v>77</v>
      </c>
    </row>
    <row r="86" spans="1:65" s="2" customFormat="1" ht="16.5" customHeight="1">
      <c r="A86" s="29"/>
      <c r="B86" s="128"/>
      <c r="C86" s="129" t="s">
        <v>79</v>
      </c>
      <c r="D86" s="129" t="s">
        <v>130</v>
      </c>
      <c r="E86" s="130" t="s">
        <v>1435</v>
      </c>
      <c r="F86" s="131" t="s">
        <v>1436</v>
      </c>
      <c r="G86" s="132" t="s">
        <v>1437</v>
      </c>
      <c r="H86" s="133">
        <v>1</v>
      </c>
      <c r="I86" s="134">
        <v>0</v>
      </c>
      <c r="J86" s="134">
        <f>ROUND(I86*H86,2)</f>
        <v>0</v>
      </c>
      <c r="K86" s="131" t="s">
        <v>134</v>
      </c>
      <c r="L86" s="30"/>
      <c r="M86" s="135" t="s">
        <v>3</v>
      </c>
      <c r="N86" s="136" t="s">
        <v>42</v>
      </c>
      <c r="O86" s="137">
        <v>0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39" t="s">
        <v>135</v>
      </c>
      <c r="AT86" s="139" t="s">
        <v>130</v>
      </c>
      <c r="AU86" s="139" t="s">
        <v>77</v>
      </c>
      <c r="AY86" s="17" t="s">
        <v>129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7" t="s">
        <v>135</v>
      </c>
      <c r="BK86" s="140">
        <f>ROUND(I86*H86,2)</f>
        <v>0</v>
      </c>
      <c r="BL86" s="17" t="s">
        <v>135</v>
      </c>
      <c r="BM86" s="139" t="s">
        <v>135</v>
      </c>
    </row>
    <row r="87" spans="1:65" s="2" customFormat="1" ht="19.5">
      <c r="A87" s="29"/>
      <c r="B87" s="30"/>
      <c r="C87" s="29"/>
      <c r="D87" s="141" t="s">
        <v>136</v>
      </c>
      <c r="E87" s="29"/>
      <c r="F87" s="142" t="s">
        <v>1438</v>
      </c>
      <c r="G87" s="29"/>
      <c r="H87" s="29"/>
      <c r="I87" s="29"/>
      <c r="J87" s="29"/>
      <c r="K87" s="29"/>
      <c r="L87" s="30"/>
      <c r="M87" s="143"/>
      <c r="N87" s="144"/>
      <c r="O87" s="51"/>
      <c r="P87" s="51"/>
      <c r="Q87" s="51"/>
      <c r="R87" s="51"/>
      <c r="S87" s="51"/>
      <c r="T87" s="52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136</v>
      </c>
      <c r="AU87" s="17" t="s">
        <v>77</v>
      </c>
    </row>
    <row r="88" spans="1:65" s="2" customFormat="1" ht="16.5" customHeight="1">
      <c r="A88" s="29"/>
      <c r="B88" s="128"/>
      <c r="C88" s="129" t="s">
        <v>147</v>
      </c>
      <c r="D88" s="129" t="s">
        <v>130</v>
      </c>
      <c r="E88" s="130" t="s">
        <v>1439</v>
      </c>
      <c r="F88" s="131" t="s">
        <v>1440</v>
      </c>
      <c r="G88" s="132" t="s">
        <v>133</v>
      </c>
      <c r="H88" s="133">
        <v>0.9</v>
      </c>
      <c r="I88" s="134">
        <v>0</v>
      </c>
      <c r="J88" s="134">
        <f>ROUND(I88*H88,2)</f>
        <v>0</v>
      </c>
      <c r="K88" s="131" t="s">
        <v>134</v>
      </c>
      <c r="L88" s="30"/>
      <c r="M88" s="135" t="s">
        <v>3</v>
      </c>
      <c r="N88" s="136" t="s">
        <v>42</v>
      </c>
      <c r="O88" s="137">
        <v>0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39" t="s">
        <v>135</v>
      </c>
      <c r="AT88" s="139" t="s">
        <v>130</v>
      </c>
      <c r="AU88" s="139" t="s">
        <v>77</v>
      </c>
      <c r="AY88" s="17" t="s">
        <v>129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135</v>
      </c>
      <c r="BK88" s="140">
        <f>ROUND(I88*H88,2)</f>
        <v>0</v>
      </c>
      <c r="BL88" s="17" t="s">
        <v>135</v>
      </c>
      <c r="BM88" s="139" t="s">
        <v>150</v>
      </c>
    </row>
    <row r="89" spans="1:65" s="2" customFormat="1" ht="48.75">
      <c r="A89" s="29"/>
      <c r="B89" s="30"/>
      <c r="C89" s="29"/>
      <c r="D89" s="141" t="s">
        <v>136</v>
      </c>
      <c r="E89" s="29"/>
      <c r="F89" s="142" t="s">
        <v>1441</v>
      </c>
      <c r="G89" s="29"/>
      <c r="H89" s="29"/>
      <c r="I89" s="29"/>
      <c r="J89" s="29"/>
      <c r="K89" s="29"/>
      <c r="L89" s="30"/>
      <c r="M89" s="143"/>
      <c r="N89" s="144"/>
      <c r="O89" s="51"/>
      <c r="P89" s="51"/>
      <c r="Q89" s="51"/>
      <c r="R89" s="51"/>
      <c r="S89" s="51"/>
      <c r="T89" s="52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136</v>
      </c>
      <c r="AU89" s="17" t="s">
        <v>77</v>
      </c>
    </row>
    <row r="90" spans="1:65" s="11" customFormat="1" ht="25.9" customHeight="1">
      <c r="B90" s="118"/>
      <c r="D90" s="119" t="s">
        <v>68</v>
      </c>
      <c r="E90" s="120" t="s">
        <v>605</v>
      </c>
      <c r="F90" s="120" t="s">
        <v>1442</v>
      </c>
      <c r="J90" s="121">
        <f>BK90</f>
        <v>0</v>
      </c>
      <c r="L90" s="118"/>
      <c r="M90" s="122"/>
      <c r="N90" s="123"/>
      <c r="O90" s="123"/>
      <c r="P90" s="124">
        <f>SUM(P91:P106)</f>
        <v>0</v>
      </c>
      <c r="Q90" s="123"/>
      <c r="R90" s="124">
        <f>SUM(R91:R106)</f>
        <v>0</v>
      </c>
      <c r="S90" s="123"/>
      <c r="T90" s="125">
        <f>SUM(T91:T106)</f>
        <v>0</v>
      </c>
      <c r="AR90" s="119" t="s">
        <v>77</v>
      </c>
      <c r="AT90" s="126" t="s">
        <v>68</v>
      </c>
      <c r="AU90" s="126" t="s">
        <v>69</v>
      </c>
      <c r="AY90" s="119" t="s">
        <v>129</v>
      </c>
      <c r="BK90" s="127">
        <f>SUM(BK91:BK106)</f>
        <v>0</v>
      </c>
    </row>
    <row r="91" spans="1:65" s="2" customFormat="1" ht="21.75" customHeight="1">
      <c r="A91" s="29"/>
      <c r="B91" s="128"/>
      <c r="C91" s="129" t="s">
        <v>135</v>
      </c>
      <c r="D91" s="129" t="s">
        <v>130</v>
      </c>
      <c r="E91" s="130" t="s">
        <v>1443</v>
      </c>
      <c r="F91" s="131" t="s">
        <v>1444</v>
      </c>
      <c r="G91" s="132" t="s">
        <v>174</v>
      </c>
      <c r="H91" s="133">
        <v>4</v>
      </c>
      <c r="I91" s="134">
        <v>0</v>
      </c>
      <c r="J91" s="134">
        <f>ROUND(I91*H91,2)</f>
        <v>0</v>
      </c>
      <c r="K91" s="131" t="s">
        <v>134</v>
      </c>
      <c r="L91" s="30"/>
      <c r="M91" s="135" t="s">
        <v>3</v>
      </c>
      <c r="N91" s="136" t="s">
        <v>42</v>
      </c>
      <c r="O91" s="137">
        <v>0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39" t="s">
        <v>135</v>
      </c>
      <c r="AT91" s="139" t="s">
        <v>130</v>
      </c>
      <c r="AU91" s="139" t="s">
        <v>77</v>
      </c>
      <c r="AY91" s="17" t="s">
        <v>129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135</v>
      </c>
      <c r="BK91" s="140">
        <f>ROUND(I91*H91,2)</f>
        <v>0</v>
      </c>
      <c r="BL91" s="17" t="s">
        <v>135</v>
      </c>
      <c r="BM91" s="139" t="s">
        <v>155</v>
      </c>
    </row>
    <row r="92" spans="1:65" s="2" customFormat="1" ht="19.5">
      <c r="A92" s="29"/>
      <c r="B92" s="30"/>
      <c r="C92" s="29"/>
      <c r="D92" s="141" t="s">
        <v>136</v>
      </c>
      <c r="E92" s="29"/>
      <c r="F92" s="142" t="s">
        <v>1445</v>
      </c>
      <c r="G92" s="29"/>
      <c r="H92" s="29"/>
      <c r="I92" s="29"/>
      <c r="J92" s="29"/>
      <c r="K92" s="29"/>
      <c r="L92" s="30"/>
      <c r="M92" s="143"/>
      <c r="N92" s="144"/>
      <c r="O92" s="51"/>
      <c r="P92" s="51"/>
      <c r="Q92" s="51"/>
      <c r="R92" s="51"/>
      <c r="S92" s="51"/>
      <c r="T92" s="52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T92" s="17" t="s">
        <v>136</v>
      </c>
      <c r="AU92" s="17" t="s">
        <v>77</v>
      </c>
    </row>
    <row r="93" spans="1:65" s="2" customFormat="1" ht="16.5" customHeight="1">
      <c r="A93" s="29"/>
      <c r="B93" s="128"/>
      <c r="C93" s="129" t="s">
        <v>141</v>
      </c>
      <c r="D93" s="129" t="s">
        <v>130</v>
      </c>
      <c r="E93" s="130" t="s">
        <v>1446</v>
      </c>
      <c r="F93" s="131" t="s">
        <v>1447</v>
      </c>
      <c r="G93" s="132" t="s">
        <v>174</v>
      </c>
      <c r="H93" s="133">
        <v>4</v>
      </c>
      <c r="I93" s="134">
        <v>0</v>
      </c>
      <c r="J93" s="134">
        <f>ROUND(I93*H93,2)</f>
        <v>0</v>
      </c>
      <c r="K93" s="131" t="s">
        <v>134</v>
      </c>
      <c r="L93" s="30"/>
      <c r="M93" s="135" t="s">
        <v>3</v>
      </c>
      <c r="N93" s="136" t="s">
        <v>42</v>
      </c>
      <c r="O93" s="137">
        <v>0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39" t="s">
        <v>135</v>
      </c>
      <c r="AT93" s="139" t="s">
        <v>130</v>
      </c>
      <c r="AU93" s="139" t="s">
        <v>77</v>
      </c>
      <c r="AY93" s="17" t="s">
        <v>129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135</v>
      </c>
      <c r="BK93" s="140">
        <f>ROUND(I93*H93,2)</f>
        <v>0</v>
      </c>
      <c r="BL93" s="17" t="s">
        <v>135</v>
      </c>
      <c r="BM93" s="139" t="s">
        <v>159</v>
      </c>
    </row>
    <row r="94" spans="1:65" s="2" customFormat="1" ht="39">
      <c r="A94" s="29"/>
      <c r="B94" s="30"/>
      <c r="C94" s="29"/>
      <c r="D94" s="141" t="s">
        <v>136</v>
      </c>
      <c r="E94" s="29"/>
      <c r="F94" s="142" t="s">
        <v>1448</v>
      </c>
      <c r="G94" s="29"/>
      <c r="H94" s="29"/>
      <c r="I94" s="29"/>
      <c r="J94" s="29"/>
      <c r="K94" s="29"/>
      <c r="L94" s="30"/>
      <c r="M94" s="143"/>
      <c r="N94" s="144"/>
      <c r="O94" s="51"/>
      <c r="P94" s="51"/>
      <c r="Q94" s="51"/>
      <c r="R94" s="51"/>
      <c r="S94" s="51"/>
      <c r="T94" s="52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7" t="s">
        <v>136</v>
      </c>
      <c r="AU94" s="17" t="s">
        <v>77</v>
      </c>
    </row>
    <row r="95" spans="1:65" s="2" customFormat="1" ht="16.5" customHeight="1">
      <c r="A95" s="29"/>
      <c r="B95" s="128"/>
      <c r="C95" s="129" t="s">
        <v>150</v>
      </c>
      <c r="D95" s="129" t="s">
        <v>130</v>
      </c>
      <c r="E95" s="130" t="s">
        <v>1449</v>
      </c>
      <c r="F95" s="131" t="s">
        <v>1450</v>
      </c>
      <c r="G95" s="132" t="s">
        <v>154</v>
      </c>
      <c r="H95" s="133">
        <v>35</v>
      </c>
      <c r="I95" s="134">
        <v>0</v>
      </c>
      <c r="J95" s="134">
        <f>ROUND(I95*H95,2)</f>
        <v>0</v>
      </c>
      <c r="K95" s="131" t="s">
        <v>134</v>
      </c>
      <c r="L95" s="30"/>
      <c r="M95" s="135" t="s">
        <v>3</v>
      </c>
      <c r="N95" s="136" t="s">
        <v>42</v>
      </c>
      <c r="O95" s="137">
        <v>0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39" t="s">
        <v>135</v>
      </c>
      <c r="AT95" s="139" t="s">
        <v>130</v>
      </c>
      <c r="AU95" s="139" t="s">
        <v>77</v>
      </c>
      <c r="AY95" s="17" t="s">
        <v>129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135</v>
      </c>
      <c r="BK95" s="140">
        <f>ROUND(I95*H95,2)</f>
        <v>0</v>
      </c>
      <c r="BL95" s="17" t="s">
        <v>135</v>
      </c>
      <c r="BM95" s="139" t="s">
        <v>163</v>
      </c>
    </row>
    <row r="96" spans="1:65" s="2" customFormat="1" ht="29.25">
      <c r="A96" s="29"/>
      <c r="B96" s="30"/>
      <c r="C96" s="29"/>
      <c r="D96" s="141" t="s">
        <v>136</v>
      </c>
      <c r="E96" s="29"/>
      <c r="F96" s="142" t="s">
        <v>1451</v>
      </c>
      <c r="G96" s="29"/>
      <c r="H96" s="29"/>
      <c r="I96" s="29"/>
      <c r="J96" s="29"/>
      <c r="K96" s="29"/>
      <c r="L96" s="30"/>
      <c r="M96" s="143"/>
      <c r="N96" s="144"/>
      <c r="O96" s="51"/>
      <c r="P96" s="51"/>
      <c r="Q96" s="51"/>
      <c r="R96" s="51"/>
      <c r="S96" s="51"/>
      <c r="T96" s="52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7" t="s">
        <v>136</v>
      </c>
      <c r="AU96" s="17" t="s">
        <v>77</v>
      </c>
    </row>
    <row r="97" spans="1:65" s="2" customFormat="1" ht="16.5" customHeight="1">
      <c r="A97" s="29"/>
      <c r="B97" s="128"/>
      <c r="C97" s="129" t="s">
        <v>166</v>
      </c>
      <c r="D97" s="129" t="s">
        <v>130</v>
      </c>
      <c r="E97" s="130" t="s">
        <v>1452</v>
      </c>
      <c r="F97" s="131" t="s">
        <v>1453</v>
      </c>
      <c r="G97" s="132" t="s">
        <v>154</v>
      </c>
      <c r="H97" s="133">
        <v>35</v>
      </c>
      <c r="I97" s="134">
        <v>0</v>
      </c>
      <c r="J97" s="134">
        <f>ROUND(I97*H97,2)</f>
        <v>0</v>
      </c>
      <c r="K97" s="131" t="s">
        <v>134</v>
      </c>
      <c r="L97" s="30"/>
      <c r="M97" s="135" t="s">
        <v>3</v>
      </c>
      <c r="N97" s="136" t="s">
        <v>42</v>
      </c>
      <c r="O97" s="137">
        <v>0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39" t="s">
        <v>135</v>
      </c>
      <c r="AT97" s="139" t="s">
        <v>130</v>
      </c>
      <c r="AU97" s="139" t="s">
        <v>77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135</v>
      </c>
      <c r="BK97" s="140">
        <f>ROUND(I97*H97,2)</f>
        <v>0</v>
      </c>
      <c r="BL97" s="17" t="s">
        <v>135</v>
      </c>
      <c r="BM97" s="139" t="s">
        <v>169</v>
      </c>
    </row>
    <row r="98" spans="1:65" s="2" customFormat="1" ht="48.75">
      <c r="A98" s="29"/>
      <c r="B98" s="30"/>
      <c r="C98" s="29"/>
      <c r="D98" s="141" t="s">
        <v>136</v>
      </c>
      <c r="E98" s="29"/>
      <c r="F98" s="142" t="s">
        <v>1454</v>
      </c>
      <c r="G98" s="29"/>
      <c r="H98" s="29"/>
      <c r="I98" s="29"/>
      <c r="J98" s="29"/>
      <c r="K98" s="29"/>
      <c r="L98" s="30"/>
      <c r="M98" s="143"/>
      <c r="N98" s="144"/>
      <c r="O98" s="51"/>
      <c r="P98" s="51"/>
      <c r="Q98" s="51"/>
      <c r="R98" s="51"/>
      <c r="S98" s="51"/>
      <c r="T98" s="52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136</v>
      </c>
      <c r="AU98" s="17" t="s">
        <v>77</v>
      </c>
    </row>
    <row r="99" spans="1:65" s="2" customFormat="1" ht="16.5" customHeight="1">
      <c r="A99" s="29"/>
      <c r="B99" s="128"/>
      <c r="C99" s="129" t="s">
        <v>155</v>
      </c>
      <c r="D99" s="129" t="s">
        <v>130</v>
      </c>
      <c r="E99" s="130" t="s">
        <v>1455</v>
      </c>
      <c r="F99" s="131" t="s">
        <v>1456</v>
      </c>
      <c r="G99" s="132" t="s">
        <v>174</v>
      </c>
      <c r="H99" s="133">
        <v>10</v>
      </c>
      <c r="I99" s="134">
        <v>0</v>
      </c>
      <c r="J99" s="134">
        <f>ROUND(I99*H99,2)</f>
        <v>0</v>
      </c>
      <c r="K99" s="131" t="s">
        <v>134</v>
      </c>
      <c r="L99" s="30"/>
      <c r="M99" s="135" t="s">
        <v>3</v>
      </c>
      <c r="N99" s="136" t="s">
        <v>42</v>
      </c>
      <c r="O99" s="137">
        <v>0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39" t="s">
        <v>135</v>
      </c>
      <c r="AT99" s="139" t="s">
        <v>130</v>
      </c>
      <c r="AU99" s="139" t="s">
        <v>77</v>
      </c>
      <c r="AY99" s="17" t="s">
        <v>129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135</v>
      </c>
      <c r="BK99" s="140">
        <f>ROUND(I99*H99,2)</f>
        <v>0</v>
      </c>
      <c r="BL99" s="17" t="s">
        <v>135</v>
      </c>
      <c r="BM99" s="139" t="s">
        <v>175</v>
      </c>
    </row>
    <row r="100" spans="1:65" s="2" customFormat="1" ht="19.5">
      <c r="A100" s="29"/>
      <c r="B100" s="30"/>
      <c r="C100" s="29"/>
      <c r="D100" s="141" t="s">
        <v>136</v>
      </c>
      <c r="E100" s="29"/>
      <c r="F100" s="142" t="s">
        <v>1457</v>
      </c>
      <c r="G100" s="29"/>
      <c r="H100" s="29"/>
      <c r="I100" s="29"/>
      <c r="J100" s="29"/>
      <c r="K100" s="29"/>
      <c r="L100" s="30"/>
      <c r="M100" s="143"/>
      <c r="N100" s="144"/>
      <c r="O100" s="51"/>
      <c r="P100" s="51"/>
      <c r="Q100" s="51"/>
      <c r="R100" s="51"/>
      <c r="S100" s="51"/>
      <c r="T100" s="52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136</v>
      </c>
      <c r="AU100" s="17" t="s">
        <v>77</v>
      </c>
    </row>
    <row r="101" spans="1:65" s="2" customFormat="1" ht="16.5" customHeight="1">
      <c r="A101" s="29"/>
      <c r="B101" s="128"/>
      <c r="C101" s="129" t="s">
        <v>178</v>
      </c>
      <c r="D101" s="129" t="s">
        <v>130</v>
      </c>
      <c r="E101" s="130" t="s">
        <v>1458</v>
      </c>
      <c r="F101" s="131" t="s">
        <v>1459</v>
      </c>
      <c r="G101" s="132" t="s">
        <v>174</v>
      </c>
      <c r="H101" s="133">
        <v>4</v>
      </c>
      <c r="I101" s="134">
        <v>0</v>
      </c>
      <c r="J101" s="134">
        <f>ROUND(I101*H101,2)</f>
        <v>0</v>
      </c>
      <c r="K101" s="131" t="s">
        <v>134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181</v>
      </c>
    </row>
    <row r="102" spans="1:65" s="2" customFormat="1" ht="39">
      <c r="A102" s="29"/>
      <c r="B102" s="30"/>
      <c r="C102" s="29"/>
      <c r="D102" s="141" t="s">
        <v>136</v>
      </c>
      <c r="E102" s="29"/>
      <c r="F102" s="142" t="s">
        <v>1460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2" customFormat="1" ht="21.75" customHeight="1">
      <c r="A103" s="29"/>
      <c r="B103" s="128"/>
      <c r="C103" s="129" t="s">
        <v>159</v>
      </c>
      <c r="D103" s="129" t="s">
        <v>130</v>
      </c>
      <c r="E103" s="130" t="s">
        <v>1461</v>
      </c>
      <c r="F103" s="131" t="s">
        <v>1462</v>
      </c>
      <c r="G103" s="132" t="s">
        <v>174</v>
      </c>
      <c r="H103" s="133">
        <v>2</v>
      </c>
      <c r="I103" s="134">
        <v>0</v>
      </c>
      <c r="J103" s="134">
        <f>ROUND(I103*H103,2)</f>
        <v>0</v>
      </c>
      <c r="K103" s="131" t="s">
        <v>134</v>
      </c>
      <c r="L103" s="30"/>
      <c r="M103" s="135" t="s">
        <v>3</v>
      </c>
      <c r="N103" s="136" t="s">
        <v>42</v>
      </c>
      <c r="O103" s="137">
        <v>0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39" t="s">
        <v>135</v>
      </c>
      <c r="AT103" s="139" t="s">
        <v>130</v>
      </c>
      <c r="AU103" s="139" t="s">
        <v>77</v>
      </c>
      <c r="AY103" s="17" t="s">
        <v>129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135</v>
      </c>
      <c r="BK103" s="140">
        <f>ROUND(I103*H103,2)</f>
        <v>0</v>
      </c>
      <c r="BL103" s="17" t="s">
        <v>135</v>
      </c>
      <c r="BM103" s="139" t="s">
        <v>187</v>
      </c>
    </row>
    <row r="104" spans="1:65" s="2" customFormat="1" ht="29.25">
      <c r="A104" s="29"/>
      <c r="B104" s="30"/>
      <c r="C104" s="29"/>
      <c r="D104" s="141" t="s">
        <v>136</v>
      </c>
      <c r="E104" s="29"/>
      <c r="F104" s="142" t="s">
        <v>1463</v>
      </c>
      <c r="G104" s="29"/>
      <c r="H104" s="29"/>
      <c r="I104" s="29"/>
      <c r="J104" s="29"/>
      <c r="K104" s="29"/>
      <c r="L104" s="30"/>
      <c r="M104" s="143"/>
      <c r="N104" s="144"/>
      <c r="O104" s="51"/>
      <c r="P104" s="51"/>
      <c r="Q104" s="51"/>
      <c r="R104" s="51"/>
      <c r="S104" s="51"/>
      <c r="T104" s="52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136</v>
      </c>
      <c r="AU104" s="17" t="s">
        <v>77</v>
      </c>
    </row>
    <row r="105" spans="1:65" s="2" customFormat="1" ht="16.5" customHeight="1">
      <c r="A105" s="29"/>
      <c r="B105" s="128"/>
      <c r="C105" s="129" t="s">
        <v>190</v>
      </c>
      <c r="D105" s="129" t="s">
        <v>130</v>
      </c>
      <c r="E105" s="130" t="s">
        <v>1464</v>
      </c>
      <c r="F105" s="131" t="s">
        <v>1465</v>
      </c>
      <c r="G105" s="132" t="s">
        <v>154</v>
      </c>
      <c r="H105" s="133">
        <v>35</v>
      </c>
      <c r="I105" s="134">
        <v>0</v>
      </c>
      <c r="J105" s="134">
        <f>ROUND(I105*H105,2)</f>
        <v>0</v>
      </c>
      <c r="K105" s="131" t="s">
        <v>134</v>
      </c>
      <c r="L105" s="30"/>
      <c r="M105" s="135" t="s">
        <v>3</v>
      </c>
      <c r="N105" s="136" t="s">
        <v>42</v>
      </c>
      <c r="O105" s="137">
        <v>0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39" t="s">
        <v>135</v>
      </c>
      <c r="AT105" s="139" t="s">
        <v>130</v>
      </c>
      <c r="AU105" s="139" t="s">
        <v>77</v>
      </c>
      <c r="AY105" s="17" t="s">
        <v>129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135</v>
      </c>
      <c r="BK105" s="140">
        <f>ROUND(I105*H105,2)</f>
        <v>0</v>
      </c>
      <c r="BL105" s="17" t="s">
        <v>135</v>
      </c>
      <c r="BM105" s="139" t="s">
        <v>193</v>
      </c>
    </row>
    <row r="106" spans="1:65" s="2" customFormat="1" ht="39">
      <c r="A106" s="29"/>
      <c r="B106" s="30"/>
      <c r="C106" s="29"/>
      <c r="D106" s="141" t="s">
        <v>136</v>
      </c>
      <c r="E106" s="29"/>
      <c r="F106" s="142" t="s">
        <v>1466</v>
      </c>
      <c r="G106" s="29"/>
      <c r="H106" s="29"/>
      <c r="I106" s="29"/>
      <c r="J106" s="29"/>
      <c r="K106" s="29"/>
      <c r="L106" s="30"/>
      <c r="M106" s="143"/>
      <c r="N106" s="144"/>
      <c r="O106" s="51"/>
      <c r="P106" s="51"/>
      <c r="Q106" s="51"/>
      <c r="R106" s="51"/>
      <c r="S106" s="51"/>
      <c r="T106" s="52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7" t="s">
        <v>136</v>
      </c>
      <c r="AU106" s="17" t="s">
        <v>77</v>
      </c>
    </row>
    <row r="107" spans="1:65" s="11" customFormat="1" ht="25.9" customHeight="1">
      <c r="B107" s="118"/>
      <c r="D107" s="119" t="s">
        <v>68</v>
      </c>
      <c r="E107" s="120" t="s">
        <v>744</v>
      </c>
      <c r="F107" s="120" t="s">
        <v>1104</v>
      </c>
      <c r="J107" s="121">
        <f>BK107</f>
        <v>0</v>
      </c>
      <c r="L107" s="118"/>
      <c r="M107" s="122"/>
      <c r="N107" s="123"/>
      <c r="O107" s="123"/>
      <c r="P107" s="124">
        <f>SUM(P108:P149)</f>
        <v>0</v>
      </c>
      <c r="Q107" s="123"/>
      <c r="R107" s="124">
        <f>SUM(R108:R149)</f>
        <v>0</v>
      </c>
      <c r="S107" s="123"/>
      <c r="T107" s="125">
        <f>SUM(T108:T149)</f>
        <v>0</v>
      </c>
      <c r="AR107" s="119" t="s">
        <v>77</v>
      </c>
      <c r="AT107" s="126" t="s">
        <v>68</v>
      </c>
      <c r="AU107" s="126" t="s">
        <v>69</v>
      </c>
      <c r="AY107" s="119" t="s">
        <v>129</v>
      </c>
      <c r="BK107" s="127">
        <f>SUM(BK108:BK149)</f>
        <v>0</v>
      </c>
    </row>
    <row r="108" spans="1:65" s="2" customFormat="1" ht="16.5" customHeight="1">
      <c r="A108" s="29"/>
      <c r="B108" s="128"/>
      <c r="C108" s="129" t="s">
        <v>163</v>
      </c>
      <c r="D108" s="129" t="s">
        <v>130</v>
      </c>
      <c r="E108" s="130" t="s">
        <v>1467</v>
      </c>
      <c r="F108" s="131" t="s">
        <v>1468</v>
      </c>
      <c r="G108" s="132" t="s">
        <v>1469</v>
      </c>
      <c r="H108" s="133">
        <v>43.2</v>
      </c>
      <c r="I108" s="134">
        <v>0</v>
      </c>
      <c r="J108" s="134">
        <f>ROUND(I108*H108,2)</f>
        <v>0</v>
      </c>
      <c r="K108" s="131" t="s">
        <v>134</v>
      </c>
      <c r="L108" s="30"/>
      <c r="M108" s="135" t="s">
        <v>3</v>
      </c>
      <c r="N108" s="136" t="s">
        <v>42</v>
      </c>
      <c r="O108" s="137">
        <v>0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39" t="s">
        <v>135</v>
      </c>
      <c r="AT108" s="139" t="s">
        <v>130</v>
      </c>
      <c r="AU108" s="139" t="s">
        <v>77</v>
      </c>
      <c r="AY108" s="17" t="s">
        <v>129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135</v>
      </c>
      <c r="BK108" s="140">
        <f>ROUND(I108*H108,2)</f>
        <v>0</v>
      </c>
      <c r="BL108" s="17" t="s">
        <v>135</v>
      </c>
      <c r="BM108" s="139" t="s">
        <v>199</v>
      </c>
    </row>
    <row r="109" spans="1:65" s="2" customFormat="1" ht="48.75">
      <c r="A109" s="29"/>
      <c r="B109" s="30"/>
      <c r="C109" s="29"/>
      <c r="D109" s="141" t="s">
        <v>136</v>
      </c>
      <c r="E109" s="29"/>
      <c r="F109" s="142" t="s">
        <v>1470</v>
      </c>
      <c r="G109" s="29"/>
      <c r="H109" s="29"/>
      <c r="I109" s="29"/>
      <c r="J109" s="29"/>
      <c r="K109" s="29"/>
      <c r="L109" s="30"/>
      <c r="M109" s="143"/>
      <c r="N109" s="144"/>
      <c r="O109" s="51"/>
      <c r="P109" s="51"/>
      <c r="Q109" s="51"/>
      <c r="R109" s="51"/>
      <c r="S109" s="51"/>
      <c r="T109" s="52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136</v>
      </c>
      <c r="AU109" s="17" t="s">
        <v>77</v>
      </c>
    </row>
    <row r="110" spans="1:65" s="2" customFormat="1" ht="16.5" customHeight="1">
      <c r="A110" s="29"/>
      <c r="B110" s="128"/>
      <c r="C110" s="129" t="s">
        <v>201</v>
      </c>
      <c r="D110" s="129" t="s">
        <v>130</v>
      </c>
      <c r="E110" s="130" t="s">
        <v>1471</v>
      </c>
      <c r="F110" s="131" t="s">
        <v>1472</v>
      </c>
      <c r="G110" s="132" t="s">
        <v>154</v>
      </c>
      <c r="H110" s="133">
        <v>2</v>
      </c>
      <c r="I110" s="134">
        <v>0</v>
      </c>
      <c r="J110" s="134">
        <f>ROUND(I110*H110,2)</f>
        <v>0</v>
      </c>
      <c r="K110" s="131" t="s">
        <v>134</v>
      </c>
      <c r="L110" s="30"/>
      <c r="M110" s="135" t="s">
        <v>3</v>
      </c>
      <c r="N110" s="136" t="s">
        <v>42</v>
      </c>
      <c r="O110" s="137">
        <v>0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39" t="s">
        <v>135</v>
      </c>
      <c r="AT110" s="139" t="s">
        <v>130</v>
      </c>
      <c r="AU110" s="139" t="s">
        <v>77</v>
      </c>
      <c r="AY110" s="17" t="s">
        <v>129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7" t="s">
        <v>135</v>
      </c>
      <c r="BK110" s="140">
        <f>ROUND(I110*H110,2)</f>
        <v>0</v>
      </c>
      <c r="BL110" s="17" t="s">
        <v>135</v>
      </c>
      <c r="BM110" s="139" t="s">
        <v>204</v>
      </c>
    </row>
    <row r="111" spans="1:65" s="2" customFormat="1" ht="29.25">
      <c r="A111" s="29"/>
      <c r="B111" s="30"/>
      <c r="C111" s="29"/>
      <c r="D111" s="141" t="s">
        <v>136</v>
      </c>
      <c r="E111" s="29"/>
      <c r="F111" s="142" t="s">
        <v>1473</v>
      </c>
      <c r="G111" s="29"/>
      <c r="H111" s="29"/>
      <c r="I111" s="29"/>
      <c r="J111" s="29"/>
      <c r="K111" s="29"/>
      <c r="L111" s="30"/>
      <c r="M111" s="143"/>
      <c r="N111" s="144"/>
      <c r="O111" s="51"/>
      <c r="P111" s="51"/>
      <c r="Q111" s="51"/>
      <c r="R111" s="51"/>
      <c r="S111" s="51"/>
      <c r="T111" s="52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7" t="s">
        <v>136</v>
      </c>
      <c r="AU111" s="17" t="s">
        <v>77</v>
      </c>
    </row>
    <row r="112" spans="1:65" s="2" customFormat="1" ht="16.5" customHeight="1">
      <c r="A112" s="29"/>
      <c r="B112" s="128"/>
      <c r="C112" s="129" t="s">
        <v>169</v>
      </c>
      <c r="D112" s="129" t="s">
        <v>130</v>
      </c>
      <c r="E112" s="130" t="s">
        <v>1474</v>
      </c>
      <c r="F112" s="131" t="s">
        <v>1475</v>
      </c>
      <c r="G112" s="132" t="s">
        <v>154</v>
      </c>
      <c r="H112" s="133">
        <v>7</v>
      </c>
      <c r="I112" s="134">
        <v>0</v>
      </c>
      <c r="J112" s="134">
        <f>ROUND(I112*H112,2)</f>
        <v>0</v>
      </c>
      <c r="K112" s="131" t="s">
        <v>134</v>
      </c>
      <c r="L112" s="30"/>
      <c r="M112" s="135" t="s">
        <v>3</v>
      </c>
      <c r="N112" s="136" t="s">
        <v>42</v>
      </c>
      <c r="O112" s="137">
        <v>0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39" t="s">
        <v>135</v>
      </c>
      <c r="AT112" s="139" t="s">
        <v>130</v>
      </c>
      <c r="AU112" s="139" t="s">
        <v>77</v>
      </c>
      <c r="AY112" s="17" t="s">
        <v>129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135</v>
      </c>
      <c r="BK112" s="140">
        <f>ROUND(I112*H112,2)</f>
        <v>0</v>
      </c>
      <c r="BL112" s="17" t="s">
        <v>135</v>
      </c>
      <c r="BM112" s="139" t="s">
        <v>208</v>
      </c>
    </row>
    <row r="113" spans="1:65" s="2" customFormat="1" ht="29.25">
      <c r="A113" s="29"/>
      <c r="B113" s="30"/>
      <c r="C113" s="29"/>
      <c r="D113" s="141" t="s">
        <v>136</v>
      </c>
      <c r="E113" s="29"/>
      <c r="F113" s="142" t="s">
        <v>1473</v>
      </c>
      <c r="G113" s="29"/>
      <c r="H113" s="29"/>
      <c r="I113" s="29"/>
      <c r="J113" s="29"/>
      <c r="K113" s="29"/>
      <c r="L113" s="30"/>
      <c r="M113" s="143"/>
      <c r="N113" s="144"/>
      <c r="O113" s="51"/>
      <c r="P113" s="51"/>
      <c r="Q113" s="51"/>
      <c r="R113" s="51"/>
      <c r="S113" s="51"/>
      <c r="T113" s="52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136</v>
      </c>
      <c r="AU113" s="17" t="s">
        <v>77</v>
      </c>
    </row>
    <row r="114" spans="1:65" s="2" customFormat="1" ht="16.5" customHeight="1">
      <c r="A114" s="29"/>
      <c r="B114" s="128"/>
      <c r="C114" s="129" t="s">
        <v>9</v>
      </c>
      <c r="D114" s="129" t="s">
        <v>130</v>
      </c>
      <c r="E114" s="130" t="s">
        <v>1476</v>
      </c>
      <c r="F114" s="131" t="s">
        <v>1477</v>
      </c>
      <c r="G114" s="132" t="s">
        <v>154</v>
      </c>
      <c r="H114" s="133">
        <v>62</v>
      </c>
      <c r="I114" s="134">
        <v>0</v>
      </c>
      <c r="J114" s="134">
        <f>ROUND(I114*H114,2)</f>
        <v>0</v>
      </c>
      <c r="K114" s="131" t="s">
        <v>134</v>
      </c>
      <c r="L114" s="30"/>
      <c r="M114" s="135" t="s">
        <v>3</v>
      </c>
      <c r="N114" s="136" t="s">
        <v>42</v>
      </c>
      <c r="O114" s="137">
        <v>0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39" t="s">
        <v>135</v>
      </c>
      <c r="AT114" s="139" t="s">
        <v>130</v>
      </c>
      <c r="AU114" s="139" t="s">
        <v>77</v>
      </c>
      <c r="AY114" s="17" t="s">
        <v>129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135</v>
      </c>
      <c r="BK114" s="140">
        <f>ROUND(I114*H114,2)</f>
        <v>0</v>
      </c>
      <c r="BL114" s="17" t="s">
        <v>135</v>
      </c>
      <c r="BM114" s="139" t="s">
        <v>211</v>
      </c>
    </row>
    <row r="115" spans="1:65" s="2" customFormat="1" ht="29.25">
      <c r="A115" s="29"/>
      <c r="B115" s="30"/>
      <c r="C115" s="29"/>
      <c r="D115" s="141" t="s">
        <v>136</v>
      </c>
      <c r="E115" s="29"/>
      <c r="F115" s="142" t="s">
        <v>1473</v>
      </c>
      <c r="G115" s="29"/>
      <c r="H115" s="29"/>
      <c r="I115" s="29"/>
      <c r="J115" s="29"/>
      <c r="K115" s="29"/>
      <c r="L115" s="30"/>
      <c r="M115" s="143"/>
      <c r="N115" s="144"/>
      <c r="O115" s="51"/>
      <c r="P115" s="51"/>
      <c r="Q115" s="51"/>
      <c r="R115" s="51"/>
      <c r="S115" s="51"/>
      <c r="T115" s="52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7" t="s">
        <v>136</v>
      </c>
      <c r="AU115" s="17" t="s">
        <v>77</v>
      </c>
    </row>
    <row r="116" spans="1:65" s="2" customFormat="1" ht="16.5" customHeight="1">
      <c r="A116" s="29"/>
      <c r="B116" s="128"/>
      <c r="C116" s="129" t="s">
        <v>175</v>
      </c>
      <c r="D116" s="129" t="s">
        <v>130</v>
      </c>
      <c r="E116" s="130" t="s">
        <v>1478</v>
      </c>
      <c r="F116" s="131" t="s">
        <v>1479</v>
      </c>
      <c r="G116" s="132" t="s">
        <v>174</v>
      </c>
      <c r="H116" s="133">
        <v>6</v>
      </c>
      <c r="I116" s="134">
        <v>0</v>
      </c>
      <c r="J116" s="134">
        <f>ROUND(I116*H116,2)</f>
        <v>0</v>
      </c>
      <c r="K116" s="131" t="s">
        <v>134</v>
      </c>
      <c r="L116" s="30"/>
      <c r="M116" s="135" t="s">
        <v>3</v>
      </c>
      <c r="N116" s="136" t="s">
        <v>42</v>
      </c>
      <c r="O116" s="137">
        <v>0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39" t="s">
        <v>135</v>
      </c>
      <c r="AT116" s="139" t="s">
        <v>130</v>
      </c>
      <c r="AU116" s="139" t="s">
        <v>77</v>
      </c>
      <c r="AY116" s="17" t="s">
        <v>129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7" t="s">
        <v>135</v>
      </c>
      <c r="BK116" s="140">
        <f>ROUND(I116*H116,2)</f>
        <v>0</v>
      </c>
      <c r="BL116" s="17" t="s">
        <v>135</v>
      </c>
      <c r="BM116" s="139" t="s">
        <v>215</v>
      </c>
    </row>
    <row r="117" spans="1:65" s="2" customFormat="1" ht="29.25">
      <c r="A117" s="29"/>
      <c r="B117" s="30"/>
      <c r="C117" s="29"/>
      <c r="D117" s="141" t="s">
        <v>136</v>
      </c>
      <c r="E117" s="29"/>
      <c r="F117" s="142" t="s">
        <v>1480</v>
      </c>
      <c r="G117" s="29"/>
      <c r="H117" s="29"/>
      <c r="I117" s="29"/>
      <c r="J117" s="29"/>
      <c r="K117" s="29"/>
      <c r="L117" s="30"/>
      <c r="M117" s="143"/>
      <c r="N117" s="144"/>
      <c r="O117" s="51"/>
      <c r="P117" s="51"/>
      <c r="Q117" s="51"/>
      <c r="R117" s="51"/>
      <c r="S117" s="51"/>
      <c r="T117" s="52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7" t="s">
        <v>136</v>
      </c>
      <c r="AU117" s="17" t="s">
        <v>77</v>
      </c>
    </row>
    <row r="118" spans="1:65" s="2" customFormat="1" ht="16.5" customHeight="1">
      <c r="A118" s="29"/>
      <c r="B118" s="128"/>
      <c r="C118" s="129" t="s">
        <v>217</v>
      </c>
      <c r="D118" s="129" t="s">
        <v>130</v>
      </c>
      <c r="E118" s="130" t="s">
        <v>1481</v>
      </c>
      <c r="F118" s="131" t="s">
        <v>1482</v>
      </c>
      <c r="G118" s="132" t="s">
        <v>174</v>
      </c>
      <c r="H118" s="133">
        <v>2</v>
      </c>
      <c r="I118" s="134">
        <v>0</v>
      </c>
      <c r="J118" s="134">
        <f>ROUND(I118*H118,2)</f>
        <v>0</v>
      </c>
      <c r="K118" s="131" t="s">
        <v>134</v>
      </c>
      <c r="L118" s="30"/>
      <c r="M118" s="135" t="s">
        <v>3</v>
      </c>
      <c r="N118" s="136" t="s">
        <v>42</v>
      </c>
      <c r="O118" s="137">
        <v>0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39" t="s">
        <v>135</v>
      </c>
      <c r="AT118" s="139" t="s">
        <v>130</v>
      </c>
      <c r="AU118" s="139" t="s">
        <v>77</v>
      </c>
      <c r="AY118" s="17" t="s">
        <v>129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7" t="s">
        <v>135</v>
      </c>
      <c r="BK118" s="140">
        <f>ROUND(I118*H118,2)</f>
        <v>0</v>
      </c>
      <c r="BL118" s="17" t="s">
        <v>135</v>
      </c>
      <c r="BM118" s="139" t="s">
        <v>221</v>
      </c>
    </row>
    <row r="119" spans="1:65" s="2" customFormat="1" ht="29.25">
      <c r="A119" s="29"/>
      <c r="B119" s="30"/>
      <c r="C119" s="29"/>
      <c r="D119" s="141" t="s">
        <v>136</v>
      </c>
      <c r="E119" s="29"/>
      <c r="F119" s="142" t="s">
        <v>1480</v>
      </c>
      <c r="G119" s="29"/>
      <c r="H119" s="29"/>
      <c r="I119" s="29"/>
      <c r="J119" s="29"/>
      <c r="K119" s="29"/>
      <c r="L119" s="30"/>
      <c r="M119" s="143"/>
      <c r="N119" s="144"/>
      <c r="O119" s="51"/>
      <c r="P119" s="51"/>
      <c r="Q119" s="51"/>
      <c r="R119" s="51"/>
      <c r="S119" s="51"/>
      <c r="T119" s="52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136</v>
      </c>
      <c r="AU119" s="17" t="s">
        <v>77</v>
      </c>
    </row>
    <row r="120" spans="1:65" s="2" customFormat="1" ht="21.75" customHeight="1">
      <c r="A120" s="29"/>
      <c r="B120" s="128"/>
      <c r="C120" s="129" t="s">
        <v>181</v>
      </c>
      <c r="D120" s="129" t="s">
        <v>130</v>
      </c>
      <c r="E120" s="130" t="s">
        <v>1483</v>
      </c>
      <c r="F120" s="131" t="s">
        <v>1484</v>
      </c>
      <c r="G120" s="132" t="s">
        <v>174</v>
      </c>
      <c r="H120" s="133">
        <v>6</v>
      </c>
      <c r="I120" s="134">
        <v>0</v>
      </c>
      <c r="J120" s="134">
        <f>ROUND(I120*H120,2)</f>
        <v>0</v>
      </c>
      <c r="K120" s="131" t="s">
        <v>134</v>
      </c>
      <c r="L120" s="30"/>
      <c r="M120" s="135" t="s">
        <v>3</v>
      </c>
      <c r="N120" s="136" t="s">
        <v>42</v>
      </c>
      <c r="O120" s="137">
        <v>0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39" t="s">
        <v>135</v>
      </c>
      <c r="AT120" s="139" t="s">
        <v>130</v>
      </c>
      <c r="AU120" s="139" t="s">
        <v>77</v>
      </c>
      <c r="AY120" s="17" t="s">
        <v>129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135</v>
      </c>
      <c r="BK120" s="140">
        <f>ROUND(I120*H120,2)</f>
        <v>0</v>
      </c>
      <c r="BL120" s="17" t="s">
        <v>135</v>
      </c>
      <c r="BM120" s="139" t="s">
        <v>226</v>
      </c>
    </row>
    <row r="121" spans="1:65" s="2" customFormat="1" ht="29.25">
      <c r="A121" s="29"/>
      <c r="B121" s="30"/>
      <c r="C121" s="29"/>
      <c r="D121" s="141" t="s">
        <v>136</v>
      </c>
      <c r="E121" s="29"/>
      <c r="F121" s="142" t="s">
        <v>1480</v>
      </c>
      <c r="G121" s="29"/>
      <c r="H121" s="29"/>
      <c r="I121" s="29"/>
      <c r="J121" s="29"/>
      <c r="K121" s="29"/>
      <c r="L121" s="30"/>
      <c r="M121" s="143"/>
      <c r="N121" s="144"/>
      <c r="O121" s="51"/>
      <c r="P121" s="51"/>
      <c r="Q121" s="51"/>
      <c r="R121" s="51"/>
      <c r="S121" s="51"/>
      <c r="T121" s="5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136</v>
      </c>
      <c r="AU121" s="17" t="s">
        <v>77</v>
      </c>
    </row>
    <row r="122" spans="1:65" s="2" customFormat="1" ht="16.5" customHeight="1">
      <c r="A122" s="29"/>
      <c r="B122" s="128"/>
      <c r="C122" s="129" t="s">
        <v>230</v>
      </c>
      <c r="D122" s="129" t="s">
        <v>130</v>
      </c>
      <c r="E122" s="130" t="s">
        <v>1485</v>
      </c>
      <c r="F122" s="131" t="s">
        <v>1486</v>
      </c>
      <c r="G122" s="132" t="s">
        <v>154</v>
      </c>
      <c r="H122" s="133">
        <v>35</v>
      </c>
      <c r="I122" s="134">
        <v>0</v>
      </c>
      <c r="J122" s="134">
        <f>ROUND(I122*H122,2)</f>
        <v>0</v>
      </c>
      <c r="K122" s="131" t="s">
        <v>134</v>
      </c>
      <c r="L122" s="30"/>
      <c r="M122" s="135" t="s">
        <v>3</v>
      </c>
      <c r="N122" s="136" t="s">
        <v>42</v>
      </c>
      <c r="O122" s="137">
        <v>0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39" t="s">
        <v>135</v>
      </c>
      <c r="AT122" s="139" t="s">
        <v>130</v>
      </c>
      <c r="AU122" s="139" t="s">
        <v>77</v>
      </c>
      <c r="AY122" s="17" t="s">
        <v>129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135</v>
      </c>
      <c r="BK122" s="140">
        <f>ROUND(I122*H122,2)</f>
        <v>0</v>
      </c>
      <c r="BL122" s="17" t="s">
        <v>135</v>
      </c>
      <c r="BM122" s="139" t="s">
        <v>233</v>
      </c>
    </row>
    <row r="123" spans="1:65" s="2" customFormat="1" ht="29.25">
      <c r="A123" s="29"/>
      <c r="B123" s="30"/>
      <c r="C123" s="29"/>
      <c r="D123" s="141" t="s">
        <v>136</v>
      </c>
      <c r="E123" s="29"/>
      <c r="F123" s="142" t="s">
        <v>1487</v>
      </c>
      <c r="G123" s="29"/>
      <c r="H123" s="29"/>
      <c r="I123" s="29"/>
      <c r="J123" s="29"/>
      <c r="K123" s="29"/>
      <c r="L123" s="30"/>
      <c r="M123" s="143"/>
      <c r="N123" s="144"/>
      <c r="O123" s="51"/>
      <c r="P123" s="51"/>
      <c r="Q123" s="51"/>
      <c r="R123" s="51"/>
      <c r="S123" s="51"/>
      <c r="T123" s="52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136</v>
      </c>
      <c r="AU123" s="17" t="s">
        <v>77</v>
      </c>
    </row>
    <row r="124" spans="1:65" s="2" customFormat="1" ht="16.5" customHeight="1">
      <c r="A124" s="29"/>
      <c r="B124" s="128"/>
      <c r="C124" s="129" t="s">
        <v>187</v>
      </c>
      <c r="D124" s="129" t="s">
        <v>130</v>
      </c>
      <c r="E124" s="130" t="s">
        <v>1488</v>
      </c>
      <c r="F124" s="131" t="s">
        <v>1489</v>
      </c>
      <c r="G124" s="132" t="s">
        <v>174</v>
      </c>
      <c r="H124" s="133">
        <v>10</v>
      </c>
      <c r="I124" s="134">
        <v>0</v>
      </c>
      <c r="J124" s="134">
        <f>ROUND(I124*H124,2)</f>
        <v>0</v>
      </c>
      <c r="K124" s="131" t="s">
        <v>134</v>
      </c>
      <c r="L124" s="30"/>
      <c r="M124" s="135" t="s">
        <v>3</v>
      </c>
      <c r="N124" s="136" t="s">
        <v>42</v>
      </c>
      <c r="O124" s="137">
        <v>0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9" t="s">
        <v>135</v>
      </c>
      <c r="AT124" s="139" t="s">
        <v>130</v>
      </c>
      <c r="AU124" s="139" t="s">
        <v>77</v>
      </c>
      <c r="AY124" s="17" t="s">
        <v>129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135</v>
      </c>
      <c r="BK124" s="140">
        <f>ROUND(I124*H124,2)</f>
        <v>0</v>
      </c>
      <c r="BL124" s="17" t="s">
        <v>135</v>
      </c>
      <c r="BM124" s="139" t="s">
        <v>239</v>
      </c>
    </row>
    <row r="125" spans="1:65" s="2" customFormat="1" ht="29.25">
      <c r="A125" s="29"/>
      <c r="B125" s="30"/>
      <c r="C125" s="29"/>
      <c r="D125" s="141" t="s">
        <v>136</v>
      </c>
      <c r="E125" s="29"/>
      <c r="F125" s="142" t="s">
        <v>1490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2" customFormat="1" ht="16.5" customHeight="1">
      <c r="A126" s="29"/>
      <c r="B126" s="128"/>
      <c r="C126" s="129" t="s">
        <v>8</v>
      </c>
      <c r="D126" s="129" t="s">
        <v>130</v>
      </c>
      <c r="E126" s="130" t="s">
        <v>1491</v>
      </c>
      <c r="F126" s="131" t="s">
        <v>1492</v>
      </c>
      <c r="G126" s="132" t="s">
        <v>154</v>
      </c>
      <c r="H126" s="133">
        <v>90</v>
      </c>
      <c r="I126" s="134">
        <v>0</v>
      </c>
      <c r="J126" s="134">
        <f>ROUND(I126*H126,2)</f>
        <v>0</v>
      </c>
      <c r="K126" s="131" t="s">
        <v>134</v>
      </c>
      <c r="L126" s="30"/>
      <c r="M126" s="135" t="s">
        <v>3</v>
      </c>
      <c r="N126" s="136" t="s">
        <v>42</v>
      </c>
      <c r="O126" s="137">
        <v>0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39" t="s">
        <v>135</v>
      </c>
      <c r="AT126" s="139" t="s">
        <v>130</v>
      </c>
      <c r="AU126" s="139" t="s">
        <v>77</v>
      </c>
      <c r="AY126" s="17" t="s">
        <v>129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7" t="s">
        <v>135</v>
      </c>
      <c r="BK126" s="140">
        <f>ROUND(I126*H126,2)</f>
        <v>0</v>
      </c>
      <c r="BL126" s="17" t="s">
        <v>135</v>
      </c>
      <c r="BM126" s="139" t="s">
        <v>244</v>
      </c>
    </row>
    <row r="127" spans="1:65" s="2" customFormat="1" ht="39">
      <c r="A127" s="29"/>
      <c r="B127" s="30"/>
      <c r="C127" s="29"/>
      <c r="D127" s="141" t="s">
        <v>136</v>
      </c>
      <c r="E127" s="29"/>
      <c r="F127" s="142" t="s">
        <v>1493</v>
      </c>
      <c r="G127" s="29"/>
      <c r="H127" s="29"/>
      <c r="I127" s="29"/>
      <c r="J127" s="29"/>
      <c r="K127" s="29"/>
      <c r="L127" s="30"/>
      <c r="M127" s="143"/>
      <c r="N127" s="144"/>
      <c r="O127" s="51"/>
      <c r="P127" s="51"/>
      <c r="Q127" s="51"/>
      <c r="R127" s="51"/>
      <c r="S127" s="51"/>
      <c r="T127" s="52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136</v>
      </c>
      <c r="AU127" s="17" t="s">
        <v>77</v>
      </c>
    </row>
    <row r="128" spans="1:65" s="2" customFormat="1" ht="24.2" customHeight="1">
      <c r="A128" s="29"/>
      <c r="B128" s="128"/>
      <c r="C128" s="129" t="s">
        <v>193</v>
      </c>
      <c r="D128" s="129" t="s">
        <v>130</v>
      </c>
      <c r="E128" s="130" t="s">
        <v>1494</v>
      </c>
      <c r="F128" s="131" t="s">
        <v>1495</v>
      </c>
      <c r="G128" s="132" t="s">
        <v>174</v>
      </c>
      <c r="H128" s="133">
        <v>1</v>
      </c>
      <c r="I128" s="134">
        <v>0</v>
      </c>
      <c r="J128" s="134">
        <f>ROUND(I128*H128,2)</f>
        <v>0</v>
      </c>
      <c r="K128" s="131" t="s">
        <v>134</v>
      </c>
      <c r="L128" s="30"/>
      <c r="M128" s="135" t="s">
        <v>3</v>
      </c>
      <c r="N128" s="136" t="s">
        <v>42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9" t="s">
        <v>135</v>
      </c>
      <c r="AT128" s="139" t="s">
        <v>130</v>
      </c>
      <c r="AU128" s="139" t="s">
        <v>77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135</v>
      </c>
      <c r="BK128" s="140">
        <f>ROUND(I128*H128,2)</f>
        <v>0</v>
      </c>
      <c r="BL128" s="17" t="s">
        <v>135</v>
      </c>
      <c r="BM128" s="139" t="s">
        <v>250</v>
      </c>
    </row>
    <row r="129" spans="1:65" s="2" customFormat="1" ht="29.25">
      <c r="A129" s="29"/>
      <c r="B129" s="30"/>
      <c r="C129" s="29"/>
      <c r="D129" s="141" t="s">
        <v>136</v>
      </c>
      <c r="E129" s="29"/>
      <c r="F129" s="142" t="s">
        <v>1496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136</v>
      </c>
      <c r="AU129" s="17" t="s">
        <v>77</v>
      </c>
    </row>
    <row r="130" spans="1:65" s="2" customFormat="1" ht="16.5" customHeight="1">
      <c r="A130" s="29"/>
      <c r="B130" s="128"/>
      <c r="C130" s="129" t="s">
        <v>253</v>
      </c>
      <c r="D130" s="129" t="s">
        <v>130</v>
      </c>
      <c r="E130" s="130" t="s">
        <v>1497</v>
      </c>
      <c r="F130" s="131" t="s">
        <v>1498</v>
      </c>
      <c r="G130" s="132" t="s">
        <v>174</v>
      </c>
      <c r="H130" s="133">
        <v>5</v>
      </c>
      <c r="I130" s="134">
        <v>0</v>
      </c>
      <c r="J130" s="134">
        <f>ROUND(I130*H130,2)</f>
        <v>0</v>
      </c>
      <c r="K130" s="131" t="s">
        <v>134</v>
      </c>
      <c r="L130" s="30"/>
      <c r="M130" s="135" t="s">
        <v>3</v>
      </c>
      <c r="N130" s="136" t="s">
        <v>42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39" t="s">
        <v>135</v>
      </c>
      <c r="AT130" s="139" t="s">
        <v>130</v>
      </c>
      <c r="AU130" s="139" t="s">
        <v>77</v>
      </c>
      <c r="AY130" s="17" t="s">
        <v>129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135</v>
      </c>
      <c r="BK130" s="140">
        <f>ROUND(I130*H130,2)</f>
        <v>0</v>
      </c>
      <c r="BL130" s="17" t="s">
        <v>135</v>
      </c>
      <c r="BM130" s="139" t="s">
        <v>256</v>
      </c>
    </row>
    <row r="131" spans="1:65" s="2" customFormat="1" ht="39">
      <c r="A131" s="29"/>
      <c r="B131" s="30"/>
      <c r="C131" s="29"/>
      <c r="D131" s="141" t="s">
        <v>136</v>
      </c>
      <c r="E131" s="29"/>
      <c r="F131" s="142" t="s">
        <v>1499</v>
      </c>
      <c r="G131" s="29"/>
      <c r="H131" s="29"/>
      <c r="I131" s="29"/>
      <c r="J131" s="29"/>
      <c r="K131" s="29"/>
      <c r="L131" s="30"/>
      <c r="M131" s="143"/>
      <c r="N131" s="144"/>
      <c r="O131" s="51"/>
      <c r="P131" s="51"/>
      <c r="Q131" s="51"/>
      <c r="R131" s="51"/>
      <c r="S131" s="51"/>
      <c r="T131" s="52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136</v>
      </c>
      <c r="AU131" s="17" t="s">
        <v>77</v>
      </c>
    </row>
    <row r="132" spans="1:65" s="2" customFormat="1" ht="24.2" customHeight="1">
      <c r="A132" s="29"/>
      <c r="B132" s="128"/>
      <c r="C132" s="129" t="s">
        <v>199</v>
      </c>
      <c r="D132" s="129" t="s">
        <v>130</v>
      </c>
      <c r="E132" s="130" t="s">
        <v>1500</v>
      </c>
      <c r="F132" s="131" t="s">
        <v>1501</v>
      </c>
      <c r="G132" s="132" t="s">
        <v>174</v>
      </c>
      <c r="H132" s="133">
        <v>2</v>
      </c>
      <c r="I132" s="134">
        <v>0</v>
      </c>
      <c r="J132" s="134">
        <f>ROUND(I132*H132,2)</f>
        <v>0</v>
      </c>
      <c r="K132" s="131" t="s">
        <v>134</v>
      </c>
      <c r="L132" s="30"/>
      <c r="M132" s="135" t="s">
        <v>3</v>
      </c>
      <c r="N132" s="136" t="s">
        <v>42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39" t="s">
        <v>135</v>
      </c>
      <c r="AT132" s="139" t="s">
        <v>130</v>
      </c>
      <c r="AU132" s="139" t="s">
        <v>77</v>
      </c>
      <c r="AY132" s="17" t="s">
        <v>129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135</v>
      </c>
      <c r="BK132" s="140">
        <f>ROUND(I132*H132,2)</f>
        <v>0</v>
      </c>
      <c r="BL132" s="17" t="s">
        <v>135</v>
      </c>
      <c r="BM132" s="139" t="s">
        <v>260</v>
      </c>
    </row>
    <row r="133" spans="1:65" s="2" customFormat="1" ht="48.75">
      <c r="A133" s="29"/>
      <c r="B133" s="30"/>
      <c r="C133" s="29"/>
      <c r="D133" s="141" t="s">
        <v>136</v>
      </c>
      <c r="E133" s="29"/>
      <c r="F133" s="142" t="s">
        <v>1502</v>
      </c>
      <c r="G133" s="29"/>
      <c r="H133" s="29"/>
      <c r="I133" s="29"/>
      <c r="J133" s="29"/>
      <c r="K133" s="29"/>
      <c r="L133" s="30"/>
      <c r="M133" s="143"/>
      <c r="N133" s="144"/>
      <c r="O133" s="51"/>
      <c r="P133" s="51"/>
      <c r="Q133" s="51"/>
      <c r="R133" s="51"/>
      <c r="S133" s="51"/>
      <c r="T133" s="52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136</v>
      </c>
      <c r="AU133" s="17" t="s">
        <v>77</v>
      </c>
    </row>
    <row r="134" spans="1:65" s="2" customFormat="1" ht="16.5" customHeight="1">
      <c r="A134" s="29"/>
      <c r="B134" s="128"/>
      <c r="C134" s="129" t="s">
        <v>262</v>
      </c>
      <c r="D134" s="129" t="s">
        <v>130</v>
      </c>
      <c r="E134" s="130" t="s">
        <v>1503</v>
      </c>
      <c r="F134" s="131" t="s">
        <v>1504</v>
      </c>
      <c r="G134" s="132" t="s">
        <v>174</v>
      </c>
      <c r="H134" s="133">
        <v>1</v>
      </c>
      <c r="I134" s="134">
        <v>0</v>
      </c>
      <c r="J134" s="134">
        <f>ROUND(I134*H134,2)</f>
        <v>0</v>
      </c>
      <c r="K134" s="131" t="s">
        <v>134</v>
      </c>
      <c r="L134" s="30"/>
      <c r="M134" s="135" t="s">
        <v>3</v>
      </c>
      <c r="N134" s="136" t="s">
        <v>42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39" t="s">
        <v>135</v>
      </c>
      <c r="AT134" s="139" t="s">
        <v>130</v>
      </c>
      <c r="AU134" s="139" t="s">
        <v>77</v>
      </c>
      <c r="AY134" s="17" t="s">
        <v>129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7" t="s">
        <v>135</v>
      </c>
      <c r="BK134" s="140">
        <f>ROUND(I134*H134,2)</f>
        <v>0</v>
      </c>
      <c r="BL134" s="17" t="s">
        <v>135</v>
      </c>
      <c r="BM134" s="139" t="s">
        <v>265</v>
      </c>
    </row>
    <row r="135" spans="1:65" s="2" customFormat="1" ht="29.25">
      <c r="A135" s="29"/>
      <c r="B135" s="30"/>
      <c r="C135" s="29"/>
      <c r="D135" s="141" t="s">
        <v>136</v>
      </c>
      <c r="E135" s="29"/>
      <c r="F135" s="142" t="s">
        <v>1505</v>
      </c>
      <c r="G135" s="29"/>
      <c r="H135" s="29"/>
      <c r="I135" s="29"/>
      <c r="J135" s="29"/>
      <c r="K135" s="29"/>
      <c r="L135" s="30"/>
      <c r="M135" s="143"/>
      <c r="N135" s="144"/>
      <c r="O135" s="51"/>
      <c r="P135" s="51"/>
      <c r="Q135" s="51"/>
      <c r="R135" s="51"/>
      <c r="S135" s="51"/>
      <c r="T135" s="52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7" t="s">
        <v>136</v>
      </c>
      <c r="AU135" s="17" t="s">
        <v>77</v>
      </c>
    </row>
    <row r="136" spans="1:65" s="2" customFormat="1" ht="24.2" customHeight="1">
      <c r="A136" s="29"/>
      <c r="B136" s="128"/>
      <c r="C136" s="129" t="s">
        <v>204</v>
      </c>
      <c r="D136" s="129" t="s">
        <v>130</v>
      </c>
      <c r="E136" s="130" t="s">
        <v>1506</v>
      </c>
      <c r="F136" s="131" t="s">
        <v>1507</v>
      </c>
      <c r="G136" s="132" t="s">
        <v>174</v>
      </c>
      <c r="H136" s="133">
        <v>1</v>
      </c>
      <c r="I136" s="134">
        <v>0</v>
      </c>
      <c r="J136" s="134">
        <f>ROUND(I136*H136,2)</f>
        <v>0</v>
      </c>
      <c r="K136" s="131" t="s">
        <v>134</v>
      </c>
      <c r="L136" s="30"/>
      <c r="M136" s="135" t="s">
        <v>3</v>
      </c>
      <c r="N136" s="136" t="s">
        <v>42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9" t="s">
        <v>135</v>
      </c>
      <c r="AT136" s="139" t="s">
        <v>130</v>
      </c>
      <c r="AU136" s="139" t="s">
        <v>77</v>
      </c>
      <c r="AY136" s="17" t="s">
        <v>129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135</v>
      </c>
      <c r="BK136" s="140">
        <f>ROUND(I136*H136,2)</f>
        <v>0</v>
      </c>
      <c r="BL136" s="17" t="s">
        <v>135</v>
      </c>
      <c r="BM136" s="139" t="s">
        <v>274</v>
      </c>
    </row>
    <row r="137" spans="1:65" s="2" customFormat="1" ht="39">
      <c r="A137" s="29"/>
      <c r="B137" s="30"/>
      <c r="C137" s="29"/>
      <c r="D137" s="141" t="s">
        <v>136</v>
      </c>
      <c r="E137" s="29"/>
      <c r="F137" s="142" t="s">
        <v>1508</v>
      </c>
      <c r="G137" s="29"/>
      <c r="H137" s="29"/>
      <c r="I137" s="29"/>
      <c r="J137" s="29"/>
      <c r="K137" s="29"/>
      <c r="L137" s="30"/>
      <c r="M137" s="143"/>
      <c r="N137" s="144"/>
      <c r="O137" s="51"/>
      <c r="P137" s="51"/>
      <c r="Q137" s="51"/>
      <c r="R137" s="51"/>
      <c r="S137" s="51"/>
      <c r="T137" s="5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136</v>
      </c>
      <c r="AU137" s="17" t="s">
        <v>77</v>
      </c>
    </row>
    <row r="138" spans="1:65" s="2" customFormat="1" ht="16.5" customHeight="1">
      <c r="A138" s="29"/>
      <c r="B138" s="128"/>
      <c r="C138" s="129" t="s">
        <v>277</v>
      </c>
      <c r="D138" s="129" t="s">
        <v>130</v>
      </c>
      <c r="E138" s="130" t="s">
        <v>1509</v>
      </c>
      <c r="F138" s="131" t="s">
        <v>1510</v>
      </c>
      <c r="G138" s="132" t="s">
        <v>174</v>
      </c>
      <c r="H138" s="133">
        <v>1</v>
      </c>
      <c r="I138" s="134">
        <v>0</v>
      </c>
      <c r="J138" s="134">
        <f>ROUND(I138*H138,2)</f>
        <v>0</v>
      </c>
      <c r="K138" s="131" t="s">
        <v>134</v>
      </c>
      <c r="L138" s="30"/>
      <c r="M138" s="135" t="s">
        <v>3</v>
      </c>
      <c r="N138" s="136" t="s">
        <v>42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9" t="s">
        <v>135</v>
      </c>
      <c r="AT138" s="139" t="s">
        <v>130</v>
      </c>
      <c r="AU138" s="139" t="s">
        <v>77</v>
      </c>
      <c r="AY138" s="17" t="s">
        <v>129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7" t="s">
        <v>135</v>
      </c>
      <c r="BK138" s="140">
        <f>ROUND(I138*H138,2)</f>
        <v>0</v>
      </c>
      <c r="BL138" s="17" t="s">
        <v>135</v>
      </c>
      <c r="BM138" s="139" t="s">
        <v>280</v>
      </c>
    </row>
    <row r="139" spans="1:65" s="2" customFormat="1" ht="29.25">
      <c r="A139" s="29"/>
      <c r="B139" s="30"/>
      <c r="C139" s="29"/>
      <c r="D139" s="141" t="s">
        <v>136</v>
      </c>
      <c r="E139" s="29"/>
      <c r="F139" s="142" t="s">
        <v>1511</v>
      </c>
      <c r="G139" s="29"/>
      <c r="H139" s="29"/>
      <c r="I139" s="29"/>
      <c r="J139" s="29"/>
      <c r="K139" s="29"/>
      <c r="L139" s="30"/>
      <c r="M139" s="143"/>
      <c r="N139" s="144"/>
      <c r="O139" s="51"/>
      <c r="P139" s="51"/>
      <c r="Q139" s="51"/>
      <c r="R139" s="51"/>
      <c r="S139" s="51"/>
      <c r="T139" s="52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136</v>
      </c>
      <c r="AU139" s="17" t="s">
        <v>77</v>
      </c>
    </row>
    <row r="140" spans="1:65" s="2" customFormat="1" ht="16.5" customHeight="1">
      <c r="A140" s="29"/>
      <c r="B140" s="128"/>
      <c r="C140" s="129" t="s">
        <v>208</v>
      </c>
      <c r="D140" s="129" t="s">
        <v>130</v>
      </c>
      <c r="E140" s="130" t="s">
        <v>1512</v>
      </c>
      <c r="F140" s="131" t="s">
        <v>1513</v>
      </c>
      <c r="G140" s="132" t="s">
        <v>1514</v>
      </c>
      <c r="H140" s="133">
        <v>32</v>
      </c>
      <c r="I140" s="134">
        <v>0</v>
      </c>
      <c r="J140" s="134">
        <f>ROUND(I140*H140,2)</f>
        <v>0</v>
      </c>
      <c r="K140" s="131" t="s">
        <v>134</v>
      </c>
      <c r="L140" s="30"/>
      <c r="M140" s="135" t="s">
        <v>3</v>
      </c>
      <c r="N140" s="136" t="s">
        <v>42</v>
      </c>
      <c r="O140" s="137">
        <v>0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9" t="s">
        <v>135</v>
      </c>
      <c r="AT140" s="139" t="s">
        <v>130</v>
      </c>
      <c r="AU140" s="139" t="s">
        <v>77</v>
      </c>
      <c r="AY140" s="17" t="s">
        <v>129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135</v>
      </c>
      <c r="BK140" s="140">
        <f>ROUND(I140*H140,2)</f>
        <v>0</v>
      </c>
      <c r="BL140" s="17" t="s">
        <v>135</v>
      </c>
      <c r="BM140" s="139" t="s">
        <v>284</v>
      </c>
    </row>
    <row r="141" spans="1:65" s="2" customFormat="1" ht="29.25">
      <c r="A141" s="29"/>
      <c r="B141" s="30"/>
      <c r="C141" s="29"/>
      <c r="D141" s="141" t="s">
        <v>136</v>
      </c>
      <c r="E141" s="29"/>
      <c r="F141" s="142" t="s">
        <v>1515</v>
      </c>
      <c r="G141" s="29"/>
      <c r="H141" s="29"/>
      <c r="I141" s="29"/>
      <c r="J141" s="29"/>
      <c r="K141" s="29"/>
      <c r="L141" s="30"/>
      <c r="M141" s="143"/>
      <c r="N141" s="144"/>
      <c r="O141" s="51"/>
      <c r="P141" s="51"/>
      <c r="Q141" s="51"/>
      <c r="R141" s="51"/>
      <c r="S141" s="51"/>
      <c r="T141" s="5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7" t="s">
        <v>136</v>
      </c>
      <c r="AU141" s="17" t="s">
        <v>77</v>
      </c>
    </row>
    <row r="142" spans="1:65" s="2" customFormat="1" ht="16.5" customHeight="1">
      <c r="A142" s="29"/>
      <c r="B142" s="128"/>
      <c r="C142" s="129" t="s">
        <v>286</v>
      </c>
      <c r="D142" s="129" t="s">
        <v>130</v>
      </c>
      <c r="E142" s="130" t="s">
        <v>1516</v>
      </c>
      <c r="F142" s="131" t="s">
        <v>1517</v>
      </c>
      <c r="G142" s="132" t="s">
        <v>1514</v>
      </c>
      <c r="H142" s="133">
        <v>8</v>
      </c>
      <c r="I142" s="134">
        <v>0</v>
      </c>
      <c r="J142" s="134">
        <f>ROUND(I142*H142,2)</f>
        <v>0</v>
      </c>
      <c r="K142" s="131" t="s">
        <v>134</v>
      </c>
      <c r="L142" s="30"/>
      <c r="M142" s="135" t="s">
        <v>3</v>
      </c>
      <c r="N142" s="136" t="s">
        <v>42</v>
      </c>
      <c r="O142" s="137">
        <v>0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9" t="s">
        <v>135</v>
      </c>
      <c r="AT142" s="139" t="s">
        <v>130</v>
      </c>
      <c r="AU142" s="139" t="s">
        <v>77</v>
      </c>
      <c r="AY142" s="17" t="s">
        <v>129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135</v>
      </c>
      <c r="BK142" s="140">
        <f>ROUND(I142*H142,2)</f>
        <v>0</v>
      </c>
      <c r="BL142" s="17" t="s">
        <v>135</v>
      </c>
      <c r="BM142" s="139" t="s">
        <v>289</v>
      </c>
    </row>
    <row r="143" spans="1:65" s="2" customFormat="1" ht="29.25">
      <c r="A143" s="29"/>
      <c r="B143" s="30"/>
      <c r="C143" s="29"/>
      <c r="D143" s="141" t="s">
        <v>136</v>
      </c>
      <c r="E143" s="29"/>
      <c r="F143" s="142" t="s">
        <v>1518</v>
      </c>
      <c r="G143" s="29"/>
      <c r="H143" s="29"/>
      <c r="I143" s="29"/>
      <c r="J143" s="29"/>
      <c r="K143" s="29"/>
      <c r="L143" s="30"/>
      <c r="M143" s="143"/>
      <c r="N143" s="144"/>
      <c r="O143" s="51"/>
      <c r="P143" s="51"/>
      <c r="Q143" s="51"/>
      <c r="R143" s="51"/>
      <c r="S143" s="51"/>
      <c r="T143" s="5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7" t="s">
        <v>136</v>
      </c>
      <c r="AU143" s="17" t="s">
        <v>77</v>
      </c>
    </row>
    <row r="144" spans="1:65" s="2" customFormat="1" ht="16.5" customHeight="1">
      <c r="A144" s="29"/>
      <c r="B144" s="128"/>
      <c r="C144" s="129" t="s">
        <v>211</v>
      </c>
      <c r="D144" s="129" t="s">
        <v>130</v>
      </c>
      <c r="E144" s="130" t="s">
        <v>1519</v>
      </c>
      <c r="F144" s="131" t="s">
        <v>1520</v>
      </c>
      <c r="G144" s="132" t="s">
        <v>1514</v>
      </c>
      <c r="H144" s="133">
        <v>4</v>
      </c>
      <c r="I144" s="134">
        <v>0</v>
      </c>
      <c r="J144" s="134">
        <f>ROUND(I144*H144,2)</f>
        <v>0</v>
      </c>
      <c r="K144" s="131" t="s">
        <v>134</v>
      </c>
      <c r="L144" s="30"/>
      <c r="M144" s="135" t="s">
        <v>3</v>
      </c>
      <c r="N144" s="136" t="s">
        <v>42</v>
      </c>
      <c r="O144" s="137">
        <v>0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39" t="s">
        <v>135</v>
      </c>
      <c r="AT144" s="139" t="s">
        <v>130</v>
      </c>
      <c r="AU144" s="139" t="s">
        <v>77</v>
      </c>
      <c r="AY144" s="17" t="s">
        <v>129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7" t="s">
        <v>135</v>
      </c>
      <c r="BK144" s="140">
        <f>ROUND(I144*H144,2)</f>
        <v>0</v>
      </c>
      <c r="BL144" s="17" t="s">
        <v>135</v>
      </c>
      <c r="BM144" s="139" t="s">
        <v>293</v>
      </c>
    </row>
    <row r="145" spans="1:65" s="2" customFormat="1" ht="29.25">
      <c r="A145" s="29"/>
      <c r="B145" s="30"/>
      <c r="C145" s="29"/>
      <c r="D145" s="141" t="s">
        <v>136</v>
      </c>
      <c r="E145" s="29"/>
      <c r="F145" s="142" t="s">
        <v>1521</v>
      </c>
      <c r="G145" s="29"/>
      <c r="H145" s="29"/>
      <c r="I145" s="29"/>
      <c r="J145" s="29"/>
      <c r="K145" s="29"/>
      <c r="L145" s="30"/>
      <c r="M145" s="143"/>
      <c r="N145" s="144"/>
      <c r="O145" s="51"/>
      <c r="P145" s="51"/>
      <c r="Q145" s="51"/>
      <c r="R145" s="51"/>
      <c r="S145" s="51"/>
      <c r="T145" s="5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136</v>
      </c>
      <c r="AU145" s="17" t="s">
        <v>77</v>
      </c>
    </row>
    <row r="146" spans="1:65" s="2" customFormat="1" ht="16.5" customHeight="1">
      <c r="A146" s="29"/>
      <c r="B146" s="128"/>
      <c r="C146" s="129" t="s">
        <v>582</v>
      </c>
      <c r="D146" s="129" t="s">
        <v>130</v>
      </c>
      <c r="E146" s="130" t="s">
        <v>1522</v>
      </c>
      <c r="F146" s="131" t="s">
        <v>1523</v>
      </c>
      <c r="G146" s="132" t="s">
        <v>1514</v>
      </c>
      <c r="H146" s="133">
        <v>8</v>
      </c>
      <c r="I146" s="134">
        <v>0</v>
      </c>
      <c r="J146" s="134">
        <f>ROUND(I146*H146,2)</f>
        <v>0</v>
      </c>
      <c r="K146" s="131" t="s">
        <v>134</v>
      </c>
      <c r="L146" s="30"/>
      <c r="M146" s="135" t="s">
        <v>3</v>
      </c>
      <c r="N146" s="136" t="s">
        <v>42</v>
      </c>
      <c r="O146" s="137">
        <v>0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135</v>
      </c>
      <c r="AT146" s="139" t="s">
        <v>130</v>
      </c>
      <c r="AU146" s="139" t="s">
        <v>77</v>
      </c>
      <c r="AY146" s="17" t="s">
        <v>129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135</v>
      </c>
      <c r="BK146" s="140">
        <f>ROUND(I146*H146,2)</f>
        <v>0</v>
      </c>
      <c r="BL146" s="17" t="s">
        <v>135</v>
      </c>
      <c r="BM146" s="139" t="s">
        <v>585</v>
      </c>
    </row>
    <row r="147" spans="1:65" s="2" customFormat="1" ht="29.25">
      <c r="A147" s="29"/>
      <c r="B147" s="30"/>
      <c r="C147" s="29"/>
      <c r="D147" s="141" t="s">
        <v>136</v>
      </c>
      <c r="E147" s="29"/>
      <c r="F147" s="142" t="s">
        <v>1524</v>
      </c>
      <c r="G147" s="29"/>
      <c r="H147" s="29"/>
      <c r="I147" s="29"/>
      <c r="J147" s="29"/>
      <c r="K147" s="29"/>
      <c r="L147" s="30"/>
      <c r="M147" s="143"/>
      <c r="N147" s="144"/>
      <c r="O147" s="51"/>
      <c r="P147" s="51"/>
      <c r="Q147" s="51"/>
      <c r="R147" s="51"/>
      <c r="S147" s="51"/>
      <c r="T147" s="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136</v>
      </c>
      <c r="AU147" s="17" t="s">
        <v>77</v>
      </c>
    </row>
    <row r="148" spans="1:65" s="2" customFormat="1" ht="24.2" customHeight="1">
      <c r="A148" s="29"/>
      <c r="B148" s="128"/>
      <c r="C148" s="129" t="s">
        <v>215</v>
      </c>
      <c r="D148" s="129" t="s">
        <v>130</v>
      </c>
      <c r="E148" s="130" t="s">
        <v>1525</v>
      </c>
      <c r="F148" s="131" t="s">
        <v>1526</v>
      </c>
      <c r="G148" s="132" t="s">
        <v>174</v>
      </c>
      <c r="H148" s="133">
        <v>1</v>
      </c>
      <c r="I148" s="134">
        <v>0</v>
      </c>
      <c r="J148" s="134">
        <f>ROUND(I148*H148,2)</f>
        <v>0</v>
      </c>
      <c r="K148" s="131" t="s">
        <v>134</v>
      </c>
      <c r="L148" s="30"/>
      <c r="M148" s="135" t="s">
        <v>3</v>
      </c>
      <c r="N148" s="136" t="s">
        <v>42</v>
      </c>
      <c r="O148" s="137">
        <v>0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589</v>
      </c>
    </row>
    <row r="149" spans="1:65" s="2" customFormat="1" ht="48.75">
      <c r="A149" s="29"/>
      <c r="B149" s="30"/>
      <c r="C149" s="29"/>
      <c r="D149" s="141" t="s">
        <v>136</v>
      </c>
      <c r="E149" s="29"/>
      <c r="F149" s="142" t="s">
        <v>1502</v>
      </c>
      <c r="G149" s="29"/>
      <c r="H149" s="29"/>
      <c r="I149" s="29"/>
      <c r="J149" s="29"/>
      <c r="K149" s="29"/>
      <c r="L149" s="30"/>
      <c r="M149" s="168"/>
      <c r="N149" s="169"/>
      <c r="O149" s="170"/>
      <c r="P149" s="170"/>
      <c r="Q149" s="170"/>
      <c r="R149" s="170"/>
      <c r="S149" s="170"/>
      <c r="T149" s="171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136</v>
      </c>
      <c r="AU149" s="17" t="s">
        <v>77</v>
      </c>
    </row>
    <row r="150" spans="1:65" s="2" customFormat="1" ht="6.95" customHeight="1">
      <c r="A150" s="29"/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autoFilter ref="C81:K14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SO 01 - Železniční svršek</vt:lpstr>
      <vt:lpstr>SO 01.1 - Železniční svrš...</vt:lpstr>
      <vt:lpstr>SO 02 - Železniční spodek</vt:lpstr>
      <vt:lpstr>SO 03 -  Přejezdová konst...</vt:lpstr>
      <vt:lpstr>SO 04 - Nástupiště</vt:lpstr>
      <vt:lpstr>SO 05 - Úprava komunikace</vt:lpstr>
      <vt:lpstr>SO 06 1.0 - Přístřešek pr...</vt:lpstr>
      <vt:lpstr>SO 07 - Elektrická přípoj...</vt:lpstr>
      <vt:lpstr>SO 08 - Osvětlení nástupiště</vt:lpstr>
      <vt:lpstr>Pokyny pro vyplnění</vt:lpstr>
      <vt:lpstr>'Rekapitulace stavby'!Názvy_tisku</vt:lpstr>
      <vt:lpstr>'SO 01 - Železniční svršek'!Názvy_tisku</vt:lpstr>
      <vt:lpstr>'SO 01.1 - Železniční svrš...'!Názvy_tisku</vt:lpstr>
      <vt:lpstr>'SO 02 - Železniční spodek'!Názvy_tisku</vt:lpstr>
      <vt:lpstr>'SO 03 -  Přejezdová konst...'!Názvy_tisku</vt:lpstr>
      <vt:lpstr>'SO 04 - Nástupiště'!Názvy_tisku</vt:lpstr>
      <vt:lpstr>'SO 05 - Úprava komunikace'!Názvy_tisku</vt:lpstr>
      <vt:lpstr>'SO 06 1.0 - Přístřešek pr...'!Názvy_tisku</vt:lpstr>
      <vt:lpstr>'SO 07 - Elektrická přípoj...'!Názvy_tisku</vt:lpstr>
      <vt:lpstr>'SO 08 - Osvětlení nástupiště'!Názvy_tisku</vt:lpstr>
      <vt:lpstr>'Pokyny pro vyplnění'!Oblast_tisku</vt:lpstr>
      <vt:lpstr>'Rekapitulace stavby'!Oblast_tisku</vt:lpstr>
      <vt:lpstr>'SO 01 - Železniční svršek'!Oblast_tisku</vt:lpstr>
      <vt:lpstr>'SO 01.1 - Železniční svrš...'!Oblast_tisku</vt:lpstr>
      <vt:lpstr>'SO 02 - Železniční spodek'!Oblast_tisku</vt:lpstr>
      <vt:lpstr>'SO 03 -  Přejezdová konst...'!Oblast_tisku</vt:lpstr>
      <vt:lpstr>'SO 04 - Nástupiště'!Oblast_tisku</vt:lpstr>
      <vt:lpstr>'SO 05 - Úprava komunikace'!Oblast_tisku</vt:lpstr>
      <vt:lpstr>'SO 06 1.0 - Přístřešek pr...'!Oblast_tisku</vt:lpstr>
      <vt:lpstr>'SO 07 - Elektrická přípoj...'!Oblast_tisku</vt:lpstr>
      <vt:lpstr>'SO 08 - Osvětlení nástupiště'!Oblast_tisku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Křemínský Petr, Ing.</dc:creator>
  <cp:lastModifiedBy>Srovnal Otakar, Ing.</cp:lastModifiedBy>
  <dcterms:created xsi:type="dcterms:W3CDTF">2023-09-13T06:11:03Z</dcterms:created>
  <dcterms:modified xsi:type="dcterms:W3CDTF">2024-01-22T11:33:49Z</dcterms:modified>
</cp:coreProperties>
</file>