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worksheets/sheet54.xml" ContentType="application/vnd.openxmlformats-officedocument.spreadsheetml.worksheet+xml"/>
  <Override PartName="/xl/drawings/drawing54.xml" ContentType="application/vnd.openxmlformats-officedocument.drawing+xml"/>
  <Override PartName="/xl/worksheets/sheet55.xml" ContentType="application/vnd.openxmlformats-officedocument.spreadsheetml.worksheet+xml"/>
  <Override PartName="/xl/drawings/drawing55.xml" ContentType="application/vnd.openxmlformats-officedocument.drawing+xml"/>
  <Override PartName="/xl/worksheets/sheet56.xml" ContentType="application/vnd.openxmlformats-officedocument.spreadsheetml.worksheet+xml"/>
  <Override PartName="/xl/drawings/drawing56.xml" ContentType="application/vnd.openxmlformats-officedocument.drawing+xml"/>
  <Override PartName="/xl/worksheets/sheet57.xml" ContentType="application/vnd.openxmlformats-officedocument.spreadsheetml.worksheet+xml"/>
  <Override PartName="/xl/drawings/drawing57.xml" ContentType="application/vnd.openxmlformats-officedocument.drawing+xml"/>
  <Override PartName="/xl/worksheets/sheet58.xml" ContentType="application/vnd.openxmlformats-officedocument.spreadsheetml.worksheet+xml"/>
  <Override PartName="/xl/drawings/drawing58.xml" ContentType="application/vnd.openxmlformats-officedocument.drawing+xml"/>
  <Override PartName="/xl/worksheets/sheet59.xml" ContentType="application/vnd.openxmlformats-officedocument.spreadsheetml.worksheet+xml"/>
  <Override PartName="/xl/drawings/drawing59.xml" ContentType="application/vnd.openxmlformats-officedocument.drawing+xml"/>
  <Override PartName="/xl/worksheets/sheet60.xml" ContentType="application/vnd.openxmlformats-officedocument.spreadsheetml.worksheet+xml"/>
  <Override PartName="/xl/drawings/drawing6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02" sheetId="2" r:id="rId2"/>
    <sheet name="PS 03" sheetId="3" r:id="rId3"/>
    <sheet name="PS 04" sheetId="4" r:id="rId4"/>
    <sheet name="PS 05" sheetId="5" r:id="rId5"/>
    <sheet name="PS 06" sheetId="6" r:id="rId6"/>
    <sheet name="PS 08.01" sheetId="7" r:id="rId7"/>
    <sheet name="PS 08.02" sheetId="8" r:id="rId8"/>
    <sheet name="PS 11" sheetId="9" r:id="rId9"/>
    <sheet name="PS 12" sheetId="10" r:id="rId10"/>
    <sheet name="PS 21" sheetId="11" r:id="rId11"/>
    <sheet name="PS 22" sheetId="12" r:id="rId12"/>
    <sheet name="SO 01.01" sheetId="13" r:id="rId13"/>
    <sheet name="SO 01.02" sheetId="14" r:id="rId14"/>
    <sheet name="SO 01.03" sheetId="15" r:id="rId15"/>
    <sheet name="SO 01.04" sheetId="16" r:id="rId16"/>
    <sheet name="SO 01.05" sheetId="17" r:id="rId17"/>
    <sheet name="SO 01.05a" sheetId="18" r:id="rId18"/>
    <sheet name="SO 01.06" sheetId="19" r:id="rId19"/>
    <sheet name="SO 02" sheetId="20" r:id="rId20"/>
    <sheet name="SO 03.01" sheetId="21" r:id="rId21"/>
    <sheet name="SO 03.03" sheetId="22" r:id="rId22"/>
    <sheet name="SO 03.03a" sheetId="23" r:id="rId23"/>
    <sheet name="SO 03.04" sheetId="24" r:id="rId24"/>
    <sheet name="SO 04.01" sheetId="25" r:id="rId25"/>
    <sheet name="SO 04.02" sheetId="26" r:id="rId26"/>
    <sheet name="SO 04.03" sheetId="27" r:id="rId27"/>
    <sheet name="SO 04.04" sheetId="28" r:id="rId28"/>
    <sheet name="SO 04.05" sheetId="29" r:id="rId29"/>
    <sheet name="SO 04.06" sheetId="30" r:id="rId30"/>
    <sheet name="SO 04.07" sheetId="31" r:id="rId31"/>
    <sheet name="SO 04.07a" sheetId="32" r:id="rId32"/>
    <sheet name="SO 04.08" sheetId="33" r:id="rId33"/>
    <sheet name="SO 04.09" sheetId="34" r:id="rId34"/>
    <sheet name="SO 04.10" sheetId="35" r:id="rId35"/>
    <sheet name="SO 04.11" sheetId="36" r:id="rId36"/>
    <sheet name="SO 05" sheetId="37" r:id="rId37"/>
    <sheet name="SO 07" sheetId="38" r:id="rId38"/>
    <sheet name="SO 11" sheetId="39" r:id="rId39"/>
    <sheet name="SO 20.01" sheetId="40" r:id="rId40"/>
    <sheet name="SO 20.02" sheetId="41" r:id="rId41"/>
    <sheet name="SO 20.03" sheetId="42" r:id="rId42"/>
    <sheet name="SO 20.04" sheetId="43" r:id="rId43"/>
    <sheet name="SO 20.05" sheetId="44" r:id="rId44"/>
    <sheet name="SO 20.05a" sheetId="45" r:id="rId45"/>
    <sheet name="SO 20.06" sheetId="46" r:id="rId46"/>
    <sheet name="SO 20.07" sheetId="47" r:id="rId47"/>
    <sheet name="SO 20.08" sheetId="48" r:id="rId48"/>
    <sheet name="SO 21" sheetId="49" r:id="rId49"/>
    <sheet name="PS 07" sheetId="50" r:id="rId50"/>
    <sheet name="PS 13" sheetId="51" r:id="rId51"/>
    <sheet name="SO 06" sheetId="52" r:id="rId52"/>
    <sheet name="SO 08" sheetId="53" r:id="rId53"/>
    <sheet name="SO 09" sheetId="54" r:id="rId54"/>
    <sheet name="SO 10" sheetId="55" r:id="rId55"/>
    <sheet name="SO 12" sheetId="56" r:id="rId56"/>
    <sheet name="PS 31" sheetId="57" r:id="rId57"/>
    <sheet name="SO 30.01" sheetId="58" r:id="rId58"/>
    <sheet name="SO 30.03" sheetId="59" r:id="rId59"/>
    <sheet name="SO 98-98" sheetId="60" r:id="rId60"/>
  </sheets>
  <definedNames/>
  <calcPr/>
  <webPublishing/>
</workbook>
</file>

<file path=xl/sharedStrings.xml><?xml version="1.0" encoding="utf-8"?>
<sst xmlns="http://schemas.openxmlformats.org/spreadsheetml/2006/main" count="37698" uniqueCount="5014">
  <si>
    <t>Aspe</t>
  </si>
  <si>
    <t>Rekapitulace ceny</t>
  </si>
  <si>
    <t>2023</t>
  </si>
  <si>
    <t>Výstavba MES ČT</t>
  </si>
  <si>
    <t>var. 1</t>
  </si>
  <si>
    <t/>
  </si>
  <si>
    <t>Celková cena bez DPH:</t>
  </si>
  <si>
    <t>Celková cena s DPH:</t>
  </si>
  <si>
    <t>Objekt</t>
  </si>
  <si>
    <t>Popis</t>
  </si>
  <si>
    <t>Cena bez DPH</t>
  </si>
  <si>
    <t>DPH</t>
  </si>
  <si>
    <t>Cena s DPH</t>
  </si>
  <si>
    <t>Počet neoceněných položek</t>
  </si>
  <si>
    <t>I.</t>
  </si>
  <si>
    <t>Rekonstrukce dílenského zázemí MES Český Těšín</t>
  </si>
  <si>
    <t xml:space="preserve">  PS 02</t>
  </si>
  <si>
    <t>Lakovací kabina</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</si>
  <si>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</si>
  <si>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</si>
  <si>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</si>
  <si>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</si>
  <si>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</si>
  <si>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</si>
  <si>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</si>
  <si>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</si>
  <si>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</si>
  <si>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</si>
  <si>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</si>
  <si>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</si>
  <si>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</si>
  <si>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</si>
  <si>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</si>
  <si>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</si>
  <si>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</si>
  <si>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</si>
  <si>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</si>
  <si>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</si>
  <si>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</si>
  <si>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</si>
  <si>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</si>
  <si>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</si>
  <si>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</si>
  <si>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</si>
  <si>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</si>
  <si>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</si>
  <si>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02</t>
  </si>
  <si>
    <t>SD</t>
  </si>
  <si>
    <t>22-M</t>
  </si>
  <si>
    <t>Montáže technologických zařízení</t>
  </si>
  <si>
    <t>P</t>
  </si>
  <si>
    <t>1</t>
  </si>
  <si>
    <t>01R</t>
  </si>
  <si>
    <t>Kombinovaná lakovací a sušící kabina</t>
  </si>
  <si>
    <t>KPL</t>
  </si>
  <si>
    <t>R-položka</t>
  </si>
  <si>
    <t>PP</t>
  </si>
  <si>
    <t>VV</t>
  </si>
  <si>
    <t>TS</t>
  </si>
  <si>
    <t>02R</t>
  </si>
  <si>
    <t>VZT zařízení</t>
  </si>
  <si>
    <t xml:space="preserve">  PS 03</t>
  </si>
  <si>
    <t>Montážní jáma</t>
  </si>
  <si>
    <t>PS 03</t>
  </si>
  <si>
    <t>03R</t>
  </si>
  <si>
    <t>Montážní jáma s příslušenstvím</t>
  </si>
  <si>
    <t xml:space="preserve">  PS 04</t>
  </si>
  <si>
    <t>Dopravní a manipulační zařízení</t>
  </si>
  <si>
    <t>PS 04</t>
  </si>
  <si>
    <t>01</t>
  </si>
  <si>
    <t>04R</t>
  </si>
  <si>
    <t>Mostový jeřáb</t>
  </si>
  <si>
    <t>05R</t>
  </si>
  <si>
    <t>Krytá třecí trolej</t>
  </si>
  <si>
    <t>M</t>
  </si>
  <si>
    <t>06R</t>
  </si>
  <si>
    <t>Jeřábová kolejnice - 110 m</t>
  </si>
  <si>
    <t>02</t>
  </si>
  <si>
    <t>Montáž</t>
  </si>
  <si>
    <t>4</t>
  </si>
  <si>
    <t>07R</t>
  </si>
  <si>
    <t>Položky 01R, 02R, 03R</t>
  </si>
  <si>
    <t xml:space="preserve">  PS 05</t>
  </si>
  <si>
    <t>Elektrická silnoproudá a slaboproudá zařízení</t>
  </si>
  <si>
    <t>PS 05</t>
  </si>
  <si>
    <t>740</t>
  </si>
  <si>
    <t>Elektromontáže - zkoušky a revize</t>
  </si>
  <si>
    <t>210280003</t>
  </si>
  <si>
    <t>Zkoušky a prohlídky elektrických rozvodů a zařízení celková prohlídka, zkoušení, měření a vyhotovení revizní zprávy pro objem montážních prací přes 500 do 1000</t>
  </si>
  <si>
    <t>KUS</t>
  </si>
  <si>
    <t>CS ÚRS 2023 02</t>
  </si>
  <si>
    <t>Zkoušky a prohlídky elektrických rozvodů a zařízení celková prohlídka, zkoušení, měření a vyhotovení revizní zprávy pro objem montážních prací přes 500 do 1000 tisíc Kč</t>
  </si>
  <si>
    <t>741811012</t>
  </si>
  <si>
    <t>Zkoušky a prohlídky rozvodných zařízení kontrola rozváděčů nn, (1 pole) silových, hmotnosti přes 200 do 300 kg</t>
  </si>
  <si>
    <t>7498151020</t>
  </si>
  <si>
    <t>Provedení technické prohlídky a zkoušky na silnoproudém zařízení, zařízení TV, zařízení NS, transformoven, EPZ pro opravné práce pro objem investičních nákladů</t>
  </si>
  <si>
    <t>Provedení technické prohlídky a zkoušky na silnoproudém zařízení, zařízení TV, zařízení NS, transformoven, EPZ pro opravné práce pro objem investičních nákladů přes 500 do 1000 tisíc Kč, celková prohlídka zařízení provozního souboru nebo stavebního objekt</t>
  </si>
  <si>
    <t>741</t>
  </si>
  <si>
    <t>Elektroinstalace - silnoproud</t>
  </si>
  <si>
    <t>357120000R</t>
  </si>
  <si>
    <t>Rozvaděč R6 (4 pole)</t>
  </si>
  <si>
    <t>5</t>
  </si>
  <si>
    <t>741210006</t>
  </si>
  <si>
    <t>Montáž rozvodnic oceloplechových nebo plastových bez zapojení vodičů běžných, hmotnosti do 300 kg</t>
  </si>
  <si>
    <t>358120000R</t>
  </si>
  <si>
    <t>Skříň ovládací MS</t>
  </si>
  <si>
    <t>7</t>
  </si>
  <si>
    <t>741210124</t>
  </si>
  <si>
    <t>Montáž rozváděčů litinových, hliníkových nebo plastových bez zapojení vodičů skříněk hmotnosti do 50 kg</t>
  </si>
  <si>
    <t>742</t>
  </si>
  <si>
    <t>Elektroinstalace - slaboproud</t>
  </si>
  <si>
    <t>8</t>
  </si>
  <si>
    <t>742121001</t>
  </si>
  <si>
    <t>Montáž kabelů sdělovacích pro vnitřní rozvody počtu žil do 15</t>
  </si>
  <si>
    <t>9</t>
  </si>
  <si>
    <t>341235650R</t>
  </si>
  <si>
    <t>Kabel sdělovací OLFLEX CLASSIC 110 4x0,75</t>
  </si>
  <si>
    <t>10*1.2 Přepočtené koeficientem množství=12.000 [A] 
Celkem: A=12.000 [B]</t>
  </si>
  <si>
    <t>743</t>
  </si>
  <si>
    <t>Elektromontáže - hrubá montáž</t>
  </si>
  <si>
    <t>10</t>
  </si>
  <si>
    <t>14011014</t>
  </si>
  <si>
    <t>trubka ocelová bezešvá hladká jakost 11 353 31,8x2,6mm</t>
  </si>
  <si>
    <t>80*1.05 Přepočtené koeficientem množství=84.000 [A] 
Celkem: A=84.000 [B]</t>
  </si>
  <si>
    <t>11</t>
  </si>
  <si>
    <t>741110333</t>
  </si>
  <si>
    <t>Montáž trubek ochranných s nasunutím nebo našroubováním do krabic ocelových závitových, uložených pevně, O přes 25 do 50 mm</t>
  </si>
  <si>
    <t>12</t>
  </si>
  <si>
    <t>34571022</t>
  </si>
  <si>
    <t>trubka elektroinstalační ohebná kovová D 23/28,9mm</t>
  </si>
  <si>
    <t>13</t>
  </si>
  <si>
    <t>741110401</t>
  </si>
  <si>
    <t>Montáž hadic ochranných s nasunutím do krabic kovových, uložených volně, O do 25 mm</t>
  </si>
  <si>
    <t>14</t>
  </si>
  <si>
    <t>35811321</t>
  </si>
  <si>
    <t>zásuvka nástěnná 400V/230V 16A - 5pól, řazení 3P+N+PE, šroubové svorky</t>
  </si>
  <si>
    <t>15</t>
  </si>
  <si>
    <t>741313052</t>
  </si>
  <si>
    <t>Montáž zásuvek domovních se zapojením vodičů šroubové připojení nástěnných do 25 A, provedení 3P + N + PE</t>
  </si>
  <si>
    <t>16</t>
  </si>
  <si>
    <t>59081452</t>
  </si>
  <si>
    <t>hlásič konvenční tlačítkový červený, prolamovací plast</t>
  </si>
  <si>
    <t>17</t>
  </si>
  <si>
    <t>742210151</t>
  </si>
  <si>
    <t>Montáž hlásiče tlačítkového se sklíčkem</t>
  </si>
  <si>
    <t>18</t>
  </si>
  <si>
    <t>34113035</t>
  </si>
  <si>
    <t>kabel instalační jádro Cu plné izolace PVC plášť PVC 450/750V (CYKY) 5x16mm2</t>
  </si>
  <si>
    <t>160*1.05 Přepočtené koeficientem množství=168.000 [A] 
Celkem: A=168.000 [B]</t>
  </si>
  <si>
    <t>19</t>
  </si>
  <si>
    <t>741122234</t>
  </si>
  <si>
    <t>Montáž kabelů měděných bez ukončení uložených volně nebo v liště plných kulatých (např. CYKY) počtu a průřezu žil 5x16 mm2</t>
  </si>
  <si>
    <t>20</t>
  </si>
  <si>
    <t>34571524</t>
  </si>
  <si>
    <t>krabice pod omítku PVC odbočná čtvercová 125x125mm s víčkem</t>
  </si>
  <si>
    <t>21</t>
  </si>
  <si>
    <t>741112111</t>
  </si>
  <si>
    <t>Montáž krabic elektroinstalačních bez napojení na trubky a lišty, demontáže a montáže víčka a přístroje rozvodek se zapojením vodičů na svorkovnici nástěnných p</t>
  </si>
  <si>
    <t>Montáž krabic elektroinstalačních bez napojení na trubky a lišty, demontáže a montáže víčka a přístroje rozvodek se zapojením vodičů na svorkovnici nástěnných plastových čtyřhranných pro vodiče O do 4 mm2</t>
  </si>
  <si>
    <t>22</t>
  </si>
  <si>
    <t>741112353</t>
  </si>
  <si>
    <t>Montáž krabic pancéřových bez napojení na trubky a lišty a demontáže a montáže víčka otevření nebo uzavření krabic víčkem na 4 šrouby</t>
  </si>
  <si>
    <t>23</t>
  </si>
  <si>
    <t>7421101022R</t>
  </si>
  <si>
    <t>Kabelový žlab drátěný, žárový zinek 60x60 vč. víka a příslušenství</t>
  </si>
  <si>
    <t>24</t>
  </si>
  <si>
    <t>741910412</t>
  </si>
  <si>
    <t>Montáž žlabů bez stojiny a výložníků kovových s podpěrkami a příslušenstvím bez víka, šířky do 100 mm</t>
  </si>
  <si>
    <t>25</t>
  </si>
  <si>
    <t>741910421</t>
  </si>
  <si>
    <t>Montáž žlabů bez stojiny a výložníků kovových s podpěrkami a příslušenstvím uzavření víkem</t>
  </si>
  <si>
    <t>26</t>
  </si>
  <si>
    <t>35432540</t>
  </si>
  <si>
    <t>příchytka kabelová 11-18mm</t>
  </si>
  <si>
    <t>27</t>
  </si>
  <si>
    <t>210021055</t>
  </si>
  <si>
    <t>Montáž příchytek pro kabely dřevěných nebo plastových kovových, průměru do 40 mm</t>
  </si>
  <si>
    <t>28</t>
  </si>
  <si>
    <t>130456019600R</t>
  </si>
  <si>
    <t>Pronájem vysokozdvižné plošiny</t>
  </si>
  <si>
    <t>SH</t>
  </si>
  <si>
    <t>29</t>
  </si>
  <si>
    <t>HZS2221</t>
  </si>
  <si>
    <t>Hodinové zúčtovací sazby profesí PSV provádění stavebních instalací topenář</t>
  </si>
  <si>
    <t>HOD</t>
  </si>
  <si>
    <t>744</t>
  </si>
  <si>
    <t>Elektromontáže - rozvody vodičů měděných</t>
  </si>
  <si>
    <t>30</t>
  </si>
  <si>
    <t>341110000R</t>
  </si>
  <si>
    <t>Kabel silový 3x1,5 RE P60-R</t>
  </si>
  <si>
    <t>190*1.05 Přepočtené koeficientem množství=199.500 [A] 
Celkem: A=199.500 [B]</t>
  </si>
  <si>
    <t>31</t>
  </si>
  <si>
    <t>741122231</t>
  </si>
  <si>
    <t>Montáž kabelů měděných bez ukončení uložených volně nebo v liště plných kulatých (např. CYKY) počtu a průřezu žil 5x1,5 až 2,5 mm2</t>
  </si>
  <si>
    <t>32</t>
  </si>
  <si>
    <t>34111064</t>
  </si>
  <si>
    <t>kabel instalační jádro Cu plné izolace PVC plášť PVC 450/750V (CYKY) 4x2,5mm2</t>
  </si>
  <si>
    <t>140*1.05 Přepočtené koeficientem množství=147.000 [A] 
Celkem: A=147.000 [B]</t>
  </si>
  <si>
    <t>33</t>
  </si>
  <si>
    <t>741122219</t>
  </si>
  <si>
    <t>Montáž kabelů měděných bez ukončení uložených volně nebo v liště plných kulatých (např. CYKY) počtu a průřezu žil 4x1,5 až 2,5 mm2</t>
  </si>
  <si>
    <t>34</t>
  </si>
  <si>
    <t>34111094</t>
  </si>
  <si>
    <t>kabel instalační jádro Cu plné izolace PVC plášť PVC 450/750V (CYKY) 5x2,5mm2</t>
  </si>
  <si>
    <t>290*1.05 Přepočtené koeficientem množství=304.500 [A] 
Celkem: A=304.500 [B]</t>
  </si>
  <si>
    <t>35</t>
  </si>
  <si>
    <t>34111100</t>
  </si>
  <si>
    <t>kabel instalační jádro Cu plné izolace PVC plášť PVC 450/750V (CYKY) 5x6mm2</t>
  </si>
  <si>
    <t>550*1.05 Přepočtené koeficientem množství=577.500 [A] 
Celkem: A=577.500 [B]</t>
  </si>
  <si>
    <t>36</t>
  </si>
  <si>
    <t>741122211</t>
  </si>
  <si>
    <t>Montáž kabelů měděných bez ukončení uložených volně nebo v liště plných kulatých (např. CYKY) počtu a průřezu žil 3x1,5 až 6 mm2</t>
  </si>
  <si>
    <t>37</t>
  </si>
  <si>
    <t>34113034</t>
  </si>
  <si>
    <t>kabel instalační jádro Cu plné izolace PVC plášť PVC 450/750V (CYKY) 5x10mm2</t>
  </si>
  <si>
    <t>50*1.05 Přepočtené koeficientem množství=52.500 [A] 
Celkem: A=52.500 [B]</t>
  </si>
  <si>
    <t>38</t>
  </si>
  <si>
    <t>741122233</t>
  </si>
  <si>
    <t>Montáž kabelů měděných bez ukončení uložených volně nebo v liště plných kulatých (např. CYKY) počtu a průřezu žil 5x10 mm2</t>
  </si>
  <si>
    <t>39</t>
  </si>
  <si>
    <t>34111620</t>
  </si>
  <si>
    <t>kabel silový jádro Cu izolace PVC plášť PVC 0,6/1kV (1-CYKY) 4x35mm2</t>
  </si>
  <si>
    <t>75*1.05 Přepočtené koeficientem množství=78.750 [A] 
Celkem: A=78.750 [B]</t>
  </si>
  <si>
    <t>40</t>
  </si>
  <si>
    <t>741122225</t>
  </si>
  <si>
    <t>Montáž kabelů měděných bez ukončení uložených volně nebo v liště plných kulatých (např. CYKY) počtu a průřezu žil 3x35+25 mm2, 4x35 mm2</t>
  </si>
  <si>
    <t>41</t>
  </si>
  <si>
    <t>34142160R</t>
  </si>
  <si>
    <t>vodič silový s Cu jádrem CYA 25mm2</t>
  </si>
  <si>
    <t>20*1.05 Přepočtené koeficientem množství=21.000 [A] 
Celkem: A=21.000 [B]</t>
  </si>
  <si>
    <t>42</t>
  </si>
  <si>
    <t>741120203</t>
  </si>
  <si>
    <t>Montáž vodičů izolovaných měděných bez ukončení uložených volně plných a laněných s PVC pláštěm, bezhalogenových, ohniodolných (např. CY, CHAH-V) průřezu žíly 2</t>
  </si>
  <si>
    <t>Montáž vodičů izolovaných měděných bez ukončení uložených volně plných a laněných s PVC pláštěm, bezhalogenových, ohniodolných (např. CY, CHAH-V) průřezu žíly 25 až 35 mm2</t>
  </si>
  <si>
    <t>43</t>
  </si>
  <si>
    <t>34113133</t>
  </si>
  <si>
    <t>kabel silový jádro Cu izolace PVC plášť PVC 0,6/1kV (1-CYKY) 4x240mm2</t>
  </si>
  <si>
    <t>60*1.05 Přepočtené koeficientem množství=63.000 [A] 
Celkem: A=63.000 [B]</t>
  </si>
  <si>
    <t>44</t>
  </si>
  <si>
    <t>741122228</t>
  </si>
  <si>
    <t>Montáž kabelů měděných bez ukončení uložených volně nebo v liště plných kulatých (např. CYKY) počtu a průřezu žil 3x185+95 až 240+120 mm2</t>
  </si>
  <si>
    <t>746</t>
  </si>
  <si>
    <t>Elektromontáže - soubory pro vodiče</t>
  </si>
  <si>
    <t>45</t>
  </si>
  <si>
    <t>741130115</t>
  </si>
  <si>
    <t>Ukončení šňůr se zapojením počtu a průřezu žil 3x0,35 až 4 mm2</t>
  </si>
  <si>
    <t>46</t>
  </si>
  <si>
    <t>741130116</t>
  </si>
  <si>
    <t>Ukončení šňůr se zapojením počtu a průřezu žil 3x6 mm2</t>
  </si>
  <si>
    <t>47</t>
  </si>
  <si>
    <t>741130132</t>
  </si>
  <si>
    <t>Ukončení šňůr se zapojením počtu a průřezu žil 4x0,5 až 4 mm2</t>
  </si>
  <si>
    <t>48</t>
  </si>
  <si>
    <t>741130137</t>
  </si>
  <si>
    <t>Ukončení šňůr se zapojením počtu a průřezu žil 4x35 mm2</t>
  </si>
  <si>
    <t>49</t>
  </si>
  <si>
    <t>210100257</t>
  </si>
  <si>
    <t>Ukončení kabelů smršťovací záklopkou nebo páskou se zapojením bez letování počtu a průřezu žil do 4 x 240 mm2</t>
  </si>
  <si>
    <t>50</t>
  </si>
  <si>
    <t>741130144</t>
  </si>
  <si>
    <t>Ukončení šňůr se zapojením počtu a průřezu žil 5x0,5 až 4 mm2</t>
  </si>
  <si>
    <t>51</t>
  </si>
  <si>
    <t>741130145</t>
  </si>
  <si>
    <t>Ukončení šňůr se zapojením počtu a průřezu žil 5x6 mm2</t>
  </si>
  <si>
    <t>52</t>
  </si>
  <si>
    <t>741130146</t>
  </si>
  <si>
    <t>Ukončení šňůr se zapojením počtu a průřezu žil 5x10 mm2</t>
  </si>
  <si>
    <t>53</t>
  </si>
  <si>
    <t>741130147</t>
  </si>
  <si>
    <t>Ukončení šňůr se zapojením počtu a průřezu žil 5x16 mm2</t>
  </si>
  <si>
    <t>747</t>
  </si>
  <si>
    <t>Elektromontáže - kompletace rozvodů</t>
  </si>
  <si>
    <t>54</t>
  </si>
  <si>
    <t>35811685R</t>
  </si>
  <si>
    <t>Vačkový vypínač 400V/10A, v nástěnné krabici IP54, 2x vývodka</t>
  </si>
  <si>
    <t>55</t>
  </si>
  <si>
    <t>741310522</t>
  </si>
  <si>
    <t>Montáž spínačů tří nebo čtyřpólových v krytu se zapojením vodičů vačkových s pojistkami 25 A, počet svorek 3 až 6</t>
  </si>
  <si>
    <t>749</t>
  </si>
  <si>
    <t>Elektromontáže - ostatní práce a konstrukce</t>
  </si>
  <si>
    <t>56</t>
  </si>
  <si>
    <t>13814223R</t>
  </si>
  <si>
    <t>Pomocné konstrukce žárově zinkované (profily, nosníky závitové tyče apod.)</t>
  </si>
  <si>
    <t>KG</t>
  </si>
  <si>
    <t>57</t>
  </si>
  <si>
    <t>741910502</t>
  </si>
  <si>
    <t>Montáž kovových nosných a doplňkových konstrukcí se zhotovením pro rozvodny z profilů ocelových tenkostěnných</t>
  </si>
  <si>
    <t>58</t>
  </si>
  <si>
    <t>02R.2</t>
  </si>
  <si>
    <t>Podružný materiál</t>
  </si>
  <si>
    <t>KOMPL</t>
  </si>
  <si>
    <t>[bez vazby na CS]</t>
  </si>
  <si>
    <t xml:space="preserve">  PS 06</t>
  </si>
  <si>
    <t>ASŘ a MaR</t>
  </si>
  <si>
    <t>PS 06</t>
  </si>
  <si>
    <t>7498151015</t>
  </si>
  <si>
    <t>Provedení technické prohlídky a zkoušky na silnoproudém zařízení, zařízení TV, zařízení NS, transformoven, EPZ pro opravné práce pro objem investičních nákladů přes 100 do 500 tisíc Kč, celková prohlídka zařízení provozního souboru nebo stavebního objektu</t>
  </si>
  <si>
    <t>Elektroinstalace - specifikace</t>
  </si>
  <si>
    <t>357120600R</t>
  </si>
  <si>
    <t>Rozvaděč DT1.1 dle SDP2</t>
  </si>
  <si>
    <t>741210005</t>
  </si>
  <si>
    <t>Montáž rozvodnic oceloplechových nebo plastových bez zapojení vodičů běžných, hmotnosti do 200 kg</t>
  </si>
  <si>
    <t>360120701R</t>
  </si>
  <si>
    <t>Řídící systém v rozvaděči DT1.1, dle specifikace</t>
  </si>
  <si>
    <t>360120702R</t>
  </si>
  <si>
    <t>Úprava stávajícího SW ŘS v rozvaděči DT1, dle specifikace</t>
  </si>
  <si>
    <t>10R</t>
  </si>
  <si>
    <t>SW ŘS v rozvaděči DT1.1, dle specifikace</t>
  </si>
  <si>
    <t>360120800R</t>
  </si>
  <si>
    <t>Úprava SW vizualizace PROMOTIC na dispečinku OŘ Ostrava, dle specifikace</t>
  </si>
  <si>
    <t>360120801R</t>
  </si>
  <si>
    <t>Rozšíření komunikační části vizualizace dispečinku tepelných zdrojů OŘ Ostrava dle SDP 5.3</t>
  </si>
  <si>
    <t>222731501R</t>
  </si>
  <si>
    <t>Instalace SW, konfigurace a uvedení do provozu</t>
  </si>
  <si>
    <t>220611215R</t>
  </si>
  <si>
    <t>Odporový snímač teploty příložný s hlavicí, výstup Ni1000/6180ppm, měřící rozsah –30 °C až +130 °C, dvouvodičové, silikon a silamid, krytí IP 65, vč. vývodky</t>
  </si>
  <si>
    <t>11R</t>
  </si>
  <si>
    <t>Odporový snímač teploty pro venkovní prostředí, výstup Ni1000/6180ppm, měřící rozsah –30 °C až +100 °C, standardní měřící rozsah –30 °C až +60 °C ,dvouvodičové,</t>
  </si>
  <si>
    <t>Odporový snímač teploty pro venkovní prostředí, výstup Ni1000/6180ppm, měřící rozsah –30 °C až +100 °C, standardní měřící rozsah –30 °C až +60 °C ,dvouvodičové, polyamid, krytí IP 65, vč. vývodky</t>
  </si>
  <si>
    <t>210160130R</t>
  </si>
  <si>
    <t>Montáž měřících přístrojů, bez zapojení vodičů ampérmetru</t>
  </si>
  <si>
    <t>741110421</t>
  </si>
  <si>
    <t>Montáž hadic ochranných s nasunutím do krabic kovových, uložených pevně, O do 25 mm</t>
  </si>
  <si>
    <t>34575603</t>
  </si>
  <si>
    <t>žlab kabelový drátěný žárově zinkovaný</t>
  </si>
  <si>
    <t>7421101022R.2</t>
  </si>
  <si>
    <t>Kabelový žlab NEREZ, neděrovaný NIXKZN 50x50, vč.víka a přísl.</t>
  </si>
  <si>
    <t>34571011</t>
  </si>
  <si>
    <t>lišta elektroinstalační vkládací 24x22mm</t>
  </si>
  <si>
    <t>741110511</t>
  </si>
  <si>
    <t>Montáž lišt a kanálků elektroinstalačních se spojkami, ohyby a rohy a s nasunutím do krabic vkládacích s víčkem, šířky do 60 mm</t>
  </si>
  <si>
    <t>12R</t>
  </si>
  <si>
    <t>Rozbočovací krabice, včetně 5x svorek 2,5; 2 x vývodka, IP65</t>
  </si>
  <si>
    <t>34551610R</t>
  </si>
  <si>
    <t>zásuvka jednonásobná s ochr.kolíkem; řazení 2P+PE; 16 A, 250 V AC</t>
  </si>
  <si>
    <t>741313082</t>
  </si>
  <si>
    <t>Montáž zásuvek domovních se zapojením vodičů šroubové připojení venkovní nebo mokré, provedení 2P + PE</t>
  </si>
  <si>
    <t>34111030</t>
  </si>
  <si>
    <t>kabel instalační jádro Cu plné izolace PVC plášť PVC 450/750V (CYKY) 3x1,5mm2</t>
  </si>
  <si>
    <t>34111036</t>
  </si>
  <si>
    <t>Kabel CYKY-J 3x2,5</t>
  </si>
  <si>
    <t>13R</t>
  </si>
  <si>
    <t>Kabel YCY-JZ 4x1</t>
  </si>
  <si>
    <t>30*1.05Přepočtené koeficientem množství   =31.500 [A] 
Celkem: A=31.500 [B]</t>
  </si>
  <si>
    <t>210812031</t>
  </si>
  <si>
    <t>Montáž izolovaných kabelů měděných do 1 kV bez ukončení plných nebo laněných kulatých (např. CYKY, CHKE-R) uložených volně nebo v liště počtu a průřezu žil 4x1,</t>
  </si>
  <si>
    <t>Montáž izolovaných kabelů měděných do 1 kV bez ukončení plných nebo laněných kulatých (např. CYKY, CHKE-R) uložených volně nebo v liště počtu a průřezu žil 4x1,5 až 4 mm2</t>
  </si>
  <si>
    <t>14R</t>
  </si>
  <si>
    <t>Kabel YCY-OZ 2x1</t>
  </si>
  <si>
    <t>275*1.05Přepočtené koeficientem množství=288.750 [A] 
Celkem: A=288.750 [B]</t>
  </si>
  <si>
    <t>210812001</t>
  </si>
  <si>
    <t>Montáž izolovaných kabelů měděných do 1 kV bez ukončení plných nebo laněných kulatých (např. CYKY, CHKE-R) uložených volně nebo v liště počtu a průřezu žil 2x1,</t>
  </si>
  <si>
    <t>Montáž izolovaných kabelů měděných do 1 kV bez ukončení plných nebo laněných kulatých (např. CYKY, CHKE-R) uložených volně nebo v liště počtu a průřezu žil 2x1,5 až 6 mm2</t>
  </si>
  <si>
    <t>15R</t>
  </si>
  <si>
    <t>Kabel YY-JZ 18x0,75</t>
  </si>
  <si>
    <t>85*1.05Přepočtené koeficientem množství   =89.250 [A] 
Celkem: A=89.250 [B]</t>
  </si>
  <si>
    <t>210812101</t>
  </si>
  <si>
    <t>Montáž izolovaných kabelů měděných do 1 kV bez ukončení plných nebo laněných kulatých (např. CYKY, CHKE-R) uložených volně nebo v liště počtu a průřezu žil 19x1</t>
  </si>
  <si>
    <t>Montáž izolovaných kabelů měděných do 1 kV bez ukončení plných nebo laněných kulatých (např. CYKY, CHKE-R) uložených volně nebo v liště počtu a průřezu žil 19x1,5 až 2,5 mm2</t>
  </si>
  <si>
    <t>16R</t>
  </si>
  <si>
    <t>Kabel YY-JZ 7x0,75</t>
  </si>
  <si>
    <t>180*1.05Přepočtené koeficientem množství   =189.000 [A] 
Celkem: A=189.000 [B]</t>
  </si>
  <si>
    <t>210812071</t>
  </si>
  <si>
    <t>Montáž izolovaných kabelů měděných do 1 kV bez ukončení plných nebo laněných kulatých (např. CYKY, CHKE-R) uložených volně nebo v liště počtu a průřezu žil 7x1,</t>
  </si>
  <si>
    <t>Montáž izolovaných kabelů měděných do 1 kV bez ukončení plných nebo laněných kulatých (např. CYKY, CHKE-R) uložených volně nebo v liště počtu a průřezu žil 7x1,5 až 2,5 mm2</t>
  </si>
  <si>
    <t>17R</t>
  </si>
  <si>
    <t>Kabel YY-JZ 4x0,75</t>
  </si>
  <si>
    <t>210812031.1</t>
  </si>
  <si>
    <t>18R</t>
  </si>
  <si>
    <t>Kabel YY-OZ 2x0,75</t>
  </si>
  <si>
    <t>45*1.05Přepočtené koeficientem množství   =47.250 [A] 
Celkem: A=47.250 [B]</t>
  </si>
  <si>
    <t>210812001.1</t>
  </si>
  <si>
    <t>19R</t>
  </si>
  <si>
    <t>Kabel Li2YCY - TP</t>
  </si>
  <si>
    <t>1.05*45=47.250 [A] 
Celkem: A=47.250 [B]</t>
  </si>
  <si>
    <t>210812001.2</t>
  </si>
  <si>
    <t>34140826</t>
  </si>
  <si>
    <t>vodič propojovací jádro Cu plné izolace PVC 450/750V (H07V-U) 1x6mm2</t>
  </si>
  <si>
    <t>45*1.05 Přepočtené koeficientem množství=47.250 [A] 
Celkem: A=47.250 [B]</t>
  </si>
  <si>
    <t>210800411</t>
  </si>
  <si>
    <t>Montáž izolovaných vodičů měděných do 1 kV bez ukončení uložených v trubkách nebo lištách zatažených plných nebo laněných s PVC pláštěm, bezhalogenových, ohniod</t>
  </si>
  <si>
    <t>Montáž izolovaných vodičů měděných do 1 kV bez ukončení uložených v trubkách nebo lištách zatažených plných nebo laněných s PVC pláštěm, bezhalogenových, ohniodolných (např. CY, CHAH-V) průřezu žíly 0,5 až 16 mm2</t>
  </si>
  <si>
    <t>20R</t>
  </si>
  <si>
    <t>741130111</t>
  </si>
  <si>
    <t>Ukončení šňůr se zapojením počtu a průřezu žil 2x0,35 až 4 mm2</t>
  </si>
  <si>
    <t>21R</t>
  </si>
  <si>
    <t>Ukončení šňůra 6x0,5 až 4 mm2 se zapojením</t>
  </si>
  <si>
    <t>22R</t>
  </si>
  <si>
    <t>Ukončení šňůra 10x0,5 až 4 mm2 se zapojením</t>
  </si>
  <si>
    <t>23R</t>
  </si>
  <si>
    <t>Ukončení šňůra 18x0,5 až 2,5 mm2 se zapojením</t>
  </si>
  <si>
    <t>741130151</t>
  </si>
  <si>
    <t>Ukončení šňůr se zapojením počtu a průřezu žil 7x0,5 až 4 mm2</t>
  </si>
  <si>
    <t>13814223R.4</t>
  </si>
  <si>
    <t>Pomocné konstrukce nerez (profily, nosníky závitové tyče apod.)</t>
  </si>
  <si>
    <t xml:space="preserve">  PS 08.01</t>
  </si>
  <si>
    <t>Přípojka zemního plynu</t>
  </si>
  <si>
    <t>PS 08.01</t>
  </si>
  <si>
    <t>Zemní práce</t>
  </si>
  <si>
    <t>131251103</t>
  </si>
  <si>
    <t>Hloubení nezapažených jam a zářezů strojně s urovnáním dna do předepsaného profilu a spádu v hornině třídy těžitelnosti I skupiny 3 přes 50 do 100 m3</t>
  </si>
  <si>
    <t>M3</t>
  </si>
  <si>
    <t>174101101</t>
  </si>
  <si>
    <t>Zásyp sypaninou z jakékoliv horniny strojně s uložením výkopku ve vrstvách se zhutněním jam, šachet, rýh nebo kolem objektů v těchto vykopávkách</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</si>
  <si>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</si>
  <si>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</si>
  <si>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</si>
  <si>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58337331</t>
  </si>
  <si>
    <t>štěrkopísek frakce 0/22</t>
  </si>
  <si>
    <t>T</t>
  </si>
  <si>
    <t>4.175*2 Přepočtené koeficientem množství=8.350 [A]</t>
  </si>
  <si>
    <t>Vodorovné konstrukce</t>
  </si>
  <si>
    <t>451572111</t>
  </si>
  <si>
    <t>Lože pod potrubí, stoky a drobné objekty v otevřeném výkopu z kameniva drobného těženého 0 až 4 mm</t>
  </si>
  <si>
    <t>451573111</t>
  </si>
  <si>
    <t>Lože pod potrubí, stoky a drobné objekty v otevřeném výkopu z písku a štěrkopísku do 63 mm</t>
  </si>
  <si>
    <t>454811112</t>
  </si>
  <si>
    <t>Osazení prostupu z ocelových trub se zajištěním polohy v konstrukci z betonu s přivařením na výztuž průměru přes 600 mm</t>
  </si>
  <si>
    <t>14011054</t>
  </si>
  <si>
    <t>trubka ocelová bezešvá hladká jakost 11 353 82,5x3,6mm</t>
  </si>
  <si>
    <t>Komunikace pozemní</t>
  </si>
  <si>
    <t>599000010R</t>
  </si>
  <si>
    <t>Rozebrání a oprava asfaltové komunikace, řezání, výměna podkladu tl. 30 cm, asfaltobet.7cm</t>
  </si>
  <si>
    <t>M2</t>
  </si>
  <si>
    <t>723</t>
  </si>
  <si>
    <t>Zdravotechnika - vnitřní plynovod</t>
  </si>
  <si>
    <t>42200000R</t>
  </si>
  <si>
    <t>Regulátor tlaku, vstupní tlak 145 kPa, výstupní tlak 5 kPa, max. průtok 60 Nm3/h, médium: zemní plyn</t>
  </si>
  <si>
    <t>723111203</t>
  </si>
  <si>
    <t>Potrubí z ocelových trubek závitových černých spojovaných svařováním, bezešvých běžných DN 20</t>
  </si>
  <si>
    <t>723111205</t>
  </si>
  <si>
    <t>Potrubí z ocelových trubek závitových černých spojovaných svařováním, bezešvých běžných DN 32</t>
  </si>
  <si>
    <t>723111206</t>
  </si>
  <si>
    <t>Potrubí z ocelových trubek závitových černých spojovaných svařováním, bezešvých běžných DN 40</t>
  </si>
  <si>
    <t>723170114</t>
  </si>
  <si>
    <t>Potrubí z plastových trub Pe100 spojovaných elektrotvarovkami PN 0,4 MPa (SDR 11) D 32 x 3,0 mm</t>
  </si>
  <si>
    <t>723228113R</t>
  </si>
  <si>
    <t>Regulátor tlaku montáž</t>
  </si>
  <si>
    <t>723235112R</t>
  </si>
  <si>
    <t>Kohout kulový,vnitřní-vnitřní DN 20</t>
  </si>
  <si>
    <t>723235114R</t>
  </si>
  <si>
    <t>Kohout kulový,vnitřní-vnitřní DN 32</t>
  </si>
  <si>
    <t>723235115R</t>
  </si>
  <si>
    <t>Kohout kulový,vnitřní-vnitřní DN 40</t>
  </si>
  <si>
    <t>723261915</t>
  </si>
  <si>
    <t>Montáž plynoměrů při rekonstrukci plynoinstalací s odvzdušněním a odzkoušením maximální průtok Q (m3/h) 65 m3/h</t>
  </si>
  <si>
    <t>38822277</t>
  </si>
  <si>
    <t>plynoměr membránový Qmax 65m3/h, PN 0,05MPa, DN 80</t>
  </si>
  <si>
    <t>723357000R</t>
  </si>
  <si>
    <t>Úprava stávající HUP vč. nových ocelových dveří</t>
  </si>
  <si>
    <t>998723202</t>
  </si>
  <si>
    <t>Přesun hmot pro vnitřní plynovod stanovený procentní sazbou (%) z ceny vodorovná dopravní vzdálenost do 50 m v objektech výšky přes 6 do 12 m</t>
  </si>
  <si>
    <t>%</t>
  </si>
  <si>
    <t>723160314</t>
  </si>
  <si>
    <t>Přípojky k plynoměrům svařované s ochozem DN 80</t>
  </si>
  <si>
    <t>SOUBOR</t>
  </si>
  <si>
    <t>723190909</t>
  </si>
  <si>
    <t>Opravy plynovodního potrubí neúřední zkouška těsnosti dosavadního potrubí</t>
  </si>
  <si>
    <t>723261916</t>
  </si>
  <si>
    <t>Montáž plynoměrů při rekonstrukci plynoinstalací s odvzdušněním a odzkoušením maximální průtok Q (m3/h) 100 m3/h</t>
  </si>
  <si>
    <t>783</t>
  </si>
  <si>
    <t>Dokončovací práce - nátěry</t>
  </si>
  <si>
    <t>783614551</t>
  </si>
  <si>
    <t>Základní nátěr armatur a kovových potrubí jednonásobný potrubí do DN 50 mm syntetický</t>
  </si>
  <si>
    <t>dvojnásobný nátěr 2*31.5=63.000 [A] 
Celkem: A=63.000 [B]</t>
  </si>
  <si>
    <t>783617511</t>
  </si>
  <si>
    <t>Krycí nátěr (email) armatur a kovových potrubí armatur do DN 100 mm dvojnásobný syntetický standardní</t>
  </si>
  <si>
    <t>Trubní vedení</t>
  </si>
  <si>
    <t>899712111</t>
  </si>
  <si>
    <t>Orientační tabulky na vodovodních a kanalizačních řadech na zdivu</t>
  </si>
  <si>
    <t>899722112</t>
  </si>
  <si>
    <t>Krytí potrubí z plastů výstražnou fólií z PVC šířky 25 cm</t>
  </si>
  <si>
    <t>998</t>
  </si>
  <si>
    <t>Přesun hmot</t>
  </si>
  <si>
    <t>998225111</t>
  </si>
  <si>
    <t>Přesun hmot pro komunikace s krytem z kameniva, monolitickým betonovým nebo živičným dopravní vzdálenost do 200 m jakékoliv délky objektu</t>
  </si>
  <si>
    <t xml:space="preserve">  PS 08.02</t>
  </si>
  <si>
    <t>Rozvody médií</t>
  </si>
  <si>
    <t>PS 08.02</t>
  </si>
  <si>
    <t>174101101.7</t>
  </si>
  <si>
    <t>35-M</t>
  </si>
  <si>
    <t>Montáž čerpadel, kompr.a vodoh.zař.</t>
  </si>
  <si>
    <t>722130232</t>
  </si>
  <si>
    <t>Potrubí z ocelových trubek pozinkovaných závitových svařovaných běžných DN 20</t>
  </si>
  <si>
    <t>734113112R</t>
  </si>
  <si>
    <t>Kohout kulový uzavírací DN 20 s nav.pří.</t>
  </si>
  <si>
    <t>350341140R</t>
  </si>
  <si>
    <t>Průmyslová hadice DN 20 vč. koncovek</t>
  </si>
  <si>
    <t>350520000R</t>
  </si>
  <si>
    <t>Šroubový kompresor s integrovanou sušičkou, výtlačný výkon 60m3/hod D+M</t>
  </si>
  <si>
    <t>27231810R</t>
  </si>
  <si>
    <t>Hadice tlaková na vodu a vzduch d 20/25 mm</t>
  </si>
  <si>
    <t>451572111.6</t>
  </si>
  <si>
    <t>599000010R.1</t>
  </si>
  <si>
    <t>Rozebrání a oprava asfaltové komunikace, řezání, výměna podkladu tl. 30 cm, asfaltobet.7 cm</t>
  </si>
  <si>
    <t>722</t>
  </si>
  <si>
    <t>Zdravotechnika - vnitřní vodovod</t>
  </si>
  <si>
    <t>722130233</t>
  </si>
  <si>
    <t>Potrubí z ocelových trubek pozinkovaných závitových svařovaných běžných DN 25</t>
  </si>
  <si>
    <t>722181222</t>
  </si>
  <si>
    <t>Ochrana potrubí termoizolačními trubicemi z pěnového polyetylenu PE přilepenými v příčných a podélných spojích, tloušťky izolace přes 6 do 9 mm, vnitřního průmě</t>
  </si>
  <si>
    <t>Ochrana potrubí termoizolačními trubicemi z pěnového polyetylenu PE přilepenými v příčných a podélných spojích, tloušťky izolace přes 6 do 9 mm, vnitřního průměru izolace DN přes 22 do 45 mm</t>
  </si>
  <si>
    <t>722215113R</t>
  </si>
  <si>
    <t>Kohout kulový uzavírací DN 25 s nav.pří.</t>
  </si>
  <si>
    <t>722290234</t>
  </si>
  <si>
    <t>Zkoušky, proplach a desinfekce vodovodního potrubí proplach a desinfekce vodovodního potrubí do DN 80</t>
  </si>
  <si>
    <t>722215114R</t>
  </si>
  <si>
    <t>Kohout kulový uzavírací DN 25 s nav.pří. nezamrz.</t>
  </si>
  <si>
    <t>722290246</t>
  </si>
  <si>
    <t>Zkoušky, proplach a desinfekce vodovodního potrubí zkoušky těsnosti vodovodního potrubí plastového do DN 40</t>
  </si>
  <si>
    <t>899712111.1</t>
  </si>
  <si>
    <t xml:space="preserve">  PS 11</t>
  </si>
  <si>
    <t>Demontáže</t>
  </si>
  <si>
    <t>PS 11</t>
  </si>
  <si>
    <t>Demontáže - B.1.01 Kovárna</t>
  </si>
  <si>
    <t>050001000</t>
  </si>
  <si>
    <t>Finanční náklady</t>
  </si>
  <si>
    <t>Finanční náklady na dopravu jeřábu a dalších pomocncýh zařízení pro manipulaci při demontáži1=1.000 [A]</t>
  </si>
  <si>
    <t>HZS2212.1</t>
  </si>
  <si>
    <t>Hodinové zúčtovací sazby profesí PSV provádění stavebních instalací instalatér odborný</t>
  </si>
  <si>
    <t>Demontáž - 8 Ventilátor1=1.000 [A]</t>
  </si>
  <si>
    <t>HZS2231.1</t>
  </si>
  <si>
    <t>Hodinové zúčtovací sazby profesí PSV provádění stavebních instalací elektrikář</t>
  </si>
  <si>
    <t>Odpojení zařizovacích předmětů B.1.01 Kovárna  8=8.000 [A]</t>
  </si>
  <si>
    <t>HZS4131</t>
  </si>
  <si>
    <t>Hodinové zúčtovací sazby ostatních profesí obsluha stavebních strojů a zařízení jeřábník</t>
  </si>
  <si>
    <t>Demontáž - 2 Buchar kompresorový , 1 pracovník 8 hod8  =8.000 [A]</t>
  </si>
  <si>
    <t>HZS4132R</t>
  </si>
  <si>
    <t>Hodinová zúčtovací sazba jeřábu</t>
  </si>
  <si>
    <t>HZS4142</t>
  </si>
  <si>
    <t>Hodinové zúčtovací sazby ostatních profesí obsluha stavebních strojů a zařízení vazač břemen odborný</t>
  </si>
  <si>
    <t>HZS4152.1</t>
  </si>
  <si>
    <t>Hodinové zúčtovací sazby ostatních profesí obsluha stavebních strojů a zařízení mechanik odborný</t>
  </si>
  <si>
    <t>Demontáž - 2 Buchar kompresorový, 2 pracovníci, 5 hod2*5=10.000 [A] 
Demontáž - 3 Kovadlina,  1 pracovníci, 5 hod1*5=5.000 [B] 
Demontáž - 6 Pracovní stůl vč. svěráku, 1 pracovníci, 1hod1*1=1.000 [C] 
Celkem: A+B+C=16.000 [D]</t>
  </si>
  <si>
    <t>Demontáže - B.1.03 Svařovna</t>
  </si>
  <si>
    <t>HZS2212.2</t>
  </si>
  <si>
    <t>Demontáž - 14 Ventilátor   1=1.000 [A]</t>
  </si>
  <si>
    <t>HZS2231.2</t>
  </si>
  <si>
    <t>Odpojení zařizovacích předmětů B.1.03 Svařovna  1=1.000 [A]</t>
  </si>
  <si>
    <t>HZS2492.1</t>
  </si>
  <si>
    <t>Hodinové zúčtovací sazby profesí PSV zednické výpomoci a pomocné práce PSV pomocný dělník PSV</t>
  </si>
  <si>
    <t>Demontáž - 9 Pila pásová, 2 pracovníci, 4hod 2*4=8.000 [A] 
Demontáž - 10 Pracovní stůl vč. svěráku,2 pracovníci, 1hod 2*1=2.000 [B] 
Demontáž - 12 Svářečka WTU200 1 pracovníci, 1hod 1*1=1.000 [C] 
Demontáž - 13 Svařovací stůl 2 pracovníci, 4hod 2*4=8.000 [D] 
Celkem: A+B+C+D=19.000 [E]</t>
  </si>
  <si>
    <t>Demontáže - B.1.04 Zámečnická dílna</t>
  </si>
  <si>
    <t>HZS2212.3</t>
  </si>
  <si>
    <t>Demontáž - 19 Ventilátor   1=1.000 [A]</t>
  </si>
  <si>
    <t>HZS2231.3</t>
  </si>
  <si>
    <t>Odpojení zařizovacích předmětů B.1.04 Zámečnická dílna    1=1.000 [A]</t>
  </si>
  <si>
    <t>HZS2492.2</t>
  </si>
  <si>
    <t>Demontáž - 15 Bruska vrtáků, 1 pracovníci, 2hod 1*2=2.000 [A] 
Demontáž - 17 Pracovní stůl vč. svěráku, brusky ,2 pracovníci, 5hod 2*5=10.000 [B] 
Demontáž - 18 Vrtačka sloupová,  1 pracovníci, 2hod 1*2=2.000 [C] 
Celkem: A+B+C=14.000 [D]</t>
  </si>
  <si>
    <t>Demontáže - B.1.05 Mechanická dílna</t>
  </si>
  <si>
    <t>HZS2492.3</t>
  </si>
  <si>
    <t>Demontáž - 20 Pracovní stůl , 2 pracovníci, 2hod 2*2=4.000 [A] 
Demontáž - 21 Vrtačka stolní , 1 pracovník, 1hod 1*1=1.000 [B] 
Celkem: A+B=5.000 [C]</t>
  </si>
  <si>
    <t>Demontáže - B.1.07 Stolárna</t>
  </si>
  <si>
    <t>HZS2231.4</t>
  </si>
  <si>
    <t>Odpojení zařizovacích předmětů Demontáže - B.1.07 Stolárna    1=1.000 [A]</t>
  </si>
  <si>
    <t>HZS2492.4</t>
  </si>
  <si>
    <t>Demontáž - 22 Bruska stolní,  1 pracovník, 0,5 hod1*0.5=0.500 [A] 
Demontáž - 23 Dřevoobráběcí stroj I., 3 pracovníci, 15 hod 3*15=45.000 [B] 
Demontáž - 24 Dřevoobráběcí stroj II. vč. odsávacího zařízení, 3 pracovníci, 8hod 3*8  =24.000 [C] 
Demontáž - 25 Pila kotoučová ,  1 pracovník, 2 hod1*2=2.000 [D] 
Demontáž - 26 Bruska stojanová,   1 pracovník, 2 hod1*2=2.000 [E] 
Demontáž - 27 Pracovní stůl vč. svěráku,  2 pracovníci, 2hod2*2=4.000 [F] 
Demontáž - 28 Truhlářský stůl , 2 pracovníci, 1 hod2*1 =2.000 [G] 
Demontáž - 29 Vrtačka stolní ,1 pracovník, 2 hod 1*2   =2.000 [H] 
Celkem: A+B+C+D+E+F+G+H=81.500 [I]</t>
  </si>
  <si>
    <t>HZS4152.2</t>
  </si>
  <si>
    <t>mechanik odborný 2 pracovníci, 5 hod2*5=10.000 [A] 
Celkem: A=10.000 [B]</t>
  </si>
  <si>
    <t>Demontáže - B.1.10 Hlavní mechanická dílna</t>
  </si>
  <si>
    <t>HZS2231.5</t>
  </si>
  <si>
    <t>Odpojení zařizovacích předmětů  Demontáž - 30 Ventilátor   1=1.000 [A]</t>
  </si>
  <si>
    <t>HZS2492.5</t>
  </si>
  <si>
    <t>Demontáž - 31 Hydraulický zvedák 4200 kg, 2 pracovníci, 4hod 2*4=8.000 [A] 
Celkem: A=8.000 [B]</t>
  </si>
  <si>
    <t xml:space="preserve">  PS 12</t>
  </si>
  <si>
    <t>Strojní zařízení dílen</t>
  </si>
  <si>
    <t>PS 12</t>
  </si>
  <si>
    <t>050001000.1</t>
  </si>
  <si>
    <t>Finanční náklady na dopravu strojního zařízení a dalších pomocnýh zařízení pro manipulaci při montážích1=1.000 [A] 
Celkem: A=1.000 [B]</t>
  </si>
  <si>
    <t>HZS2212.4</t>
  </si>
  <si>
    <t>Montáže16=16.000 [A] 
Celkem: A=16.000 [B]</t>
  </si>
  <si>
    <t>HZS2231.6</t>
  </si>
  <si>
    <t>Montáž - 1 Bruska dvoukotoučová1=1.000 [A] 
Montáž - 2 Buchar kompresorový1=1.000 [B] 
Montáž - 3 Buchar kovadlina2=2.000 [C] 
Montáž - 5 Bruska vrtáků1=1.000 [D] 
Montáž - 6 Vrtačka sloupová1=1.000 [E] 
Montáž - 9 Vrtačka stolní1=1.000 [F] 
Montáž - 10 Bruska stolní1=1.000 [G] 
Montáž - 11 Dřevoobráběcí stroj I.2=2.000 [H] 
Montáž - 12 Dřevoobráběcí stroj II. vč. odsávacího zařízení2=2.000 [I] 
Montáž - 13 Bruska stojanová1=1.000 [J] 
Montáž - 14 Hydraulický zvedák 4200 kg1=1.000 [K] 
Celkem: A+B+C+D+E+F+G+H+I+J+K=14.000 [L]</t>
  </si>
  <si>
    <t>HZS4131.1</t>
  </si>
  <si>
    <t>Montáž - 2 Buchar kompresorový6=6.000 [A] 
Montáž - 3 Buchar kovadlina6=6.000 [B] 
Montáž - 11 Dřevoobráběcí stroj I.6=6.000 [C] 
Montáž - 12 Dřevoobráběcí stroj II. vč. odsávacího zařízení6=6.000 [D] 
Montáž - 14 Hydraulický zvedák 4200 kg6=6.000 [E] 
Celkem: A+B+C+D+E=30.000 [F]</t>
  </si>
  <si>
    <t>HZS4132R.1</t>
  </si>
  <si>
    <t>HZS4142.1</t>
  </si>
  <si>
    <t>HZS4152.3</t>
  </si>
  <si>
    <t>Seřízení strojů28=28.000 [A] 
Celkem: A=28.000 [B]</t>
  </si>
  <si>
    <t>HZS</t>
  </si>
  <si>
    <t>Hodinové zúčtovací sazby</t>
  </si>
  <si>
    <t>HZS4151</t>
  </si>
  <si>
    <t>Hodinové zúčtovací sazby ostatních profesí obsluha stavebních strojů a zařízení mechanik</t>
  </si>
  <si>
    <t>Montáž - 1 Bruska dvoukotoučová1=1.000 [A] 
Montáž - 2 Buchar kompresorový1=1.000 [B] 
Montáž - 3 Buchar kovadlina20=20.000 [C] 
Montáž - 5 Bruska vrtáků20=20.000 [D] 
Montáž - 6 Vrtačka sloupová10=10.000 [E] 
Montáž - 9 Vrtačka stolní4=4.000 [F] 
Montáž - 10 Bruska stolní1=1.000 [G] 
Montáž - 11 Dřevoobráběcí stroj I.30=30.000 [H] 
Montáž - 12 Dřevoobráběcí stroj II. vč. odsávacího zařízení30=30.000 [I] 
Montáž - 13 Bruska stojanová2=2.000 [J] 
Montáž - 14 Hydraulický zvedák 4200 kg20=20.000 [K] 
Celkem: A+B+C+D+E+F+G+H+I+J+K=139.000 [L]</t>
  </si>
  <si>
    <t xml:space="preserve">  PS 21</t>
  </si>
  <si>
    <t>Patkové zvedáky</t>
  </si>
  <si>
    <t>PS 21</t>
  </si>
  <si>
    <t>24R.1</t>
  </si>
  <si>
    <t>Patkové zvedáky s příslušenstvím</t>
  </si>
  <si>
    <t xml:space="preserve">  PS 22</t>
  </si>
  <si>
    <t>Provozní silnoproudé rozvody</t>
  </si>
  <si>
    <t>PS 22</t>
  </si>
  <si>
    <t>210280001</t>
  </si>
  <si>
    <t>Zkoušky a prohlídky elektrických rozvodů a zařízení celková prohlídka, zkoušení, měření a vyhotovení revizní zprávy pro objem montážních prací do 100 tisíc Kč</t>
  </si>
  <si>
    <t>14011014.3</t>
  </si>
  <si>
    <t>15*1.05 Přepočtené koeficientem množství=15.750 [A] 
Celkem: A=15.750 [B]</t>
  </si>
  <si>
    <t>742110102R</t>
  </si>
  <si>
    <t>215*1.05 Přepočtené koeficientem množství=225.750 [A] 
Celkem: A=225.750 [B]</t>
  </si>
  <si>
    <t>35811075R</t>
  </si>
  <si>
    <t>Zásuvka průmyslová s blokovaným vypínačem, nástěnná, krytí IP67, řazení 3P+N+PE</t>
  </si>
  <si>
    <t>741313223</t>
  </si>
  <si>
    <t>Montáž zásuvek průmyslových se zapojením vodičů nástěnných, provedení IP 67 3P+N+PE 63 A</t>
  </si>
  <si>
    <t>13814223R.3</t>
  </si>
  <si>
    <t>31687052</t>
  </si>
  <si>
    <t>lešení trubkové pohledová plocha 50m2</t>
  </si>
  <si>
    <t>SADA</t>
  </si>
  <si>
    <t xml:space="preserve">  SO 01.01</t>
  </si>
  <si>
    <t>Stavební úpravy objektu_mechanizační středisko</t>
  </si>
  <si>
    <t>SO 01.01</t>
  </si>
  <si>
    <t>113107132</t>
  </si>
  <si>
    <t>Odstranění podkladů nebo krytů ručně s přemístěním hmot na skládku na vzdálenost do 3 m nebo s naložením na dopravní prostředek z betonu prostého, o tl. vrstvy</t>
  </si>
  <si>
    <t>Odstranění podkladů nebo krytů ručně s přemístěním hmot na skládku na vzdálenost do 3 m nebo s naložením na dopravní prostředek z betonu prostého, o tl. vrstvy přes 150 do 300 mm</t>
  </si>
  <si>
    <t>odbourání stávající zpevněné plochy kolem budovy pro zateplení soklu pod úrovní terénu' 
'detail D6' 
0.5*108.1=54.050 [A] 
Celkem: A=54.050 [B]</t>
  </si>
  <si>
    <t>131213702</t>
  </si>
  <si>
    <t>Hloubení nezapažených jam ručně s urovnáním dna do předepsaného profilu a spádu v hornině třídy těžitelnosti I skupiny 3 nesoudržných</t>
  </si>
  <si>
    <t>prohloubení výkopu pod podlahou pro základy brusky a bucharu' 
0.1*(2*3*2)=1.200 [A] 
Celkem: A=1.200 [B]</t>
  </si>
  <si>
    <t>132212131</t>
  </si>
  <si>
    <t>Hloubení nezapažených rýh šířky do 800 mm ručně s urovnáním dna do předepsaného profilu a spádu v hornině třídy těžitelnosti I skupiny 3 soudržných</t>
  </si>
  <si>
    <t>výkop kolem budovy pro zateplení soklu pod úrovní terénu' 
'detail D6' 
0.5*0.3*108.1=16.215 [A] 
'prohloubení pro nájezdy u dveří' 
0.25*(2*2*3+5*2*2)=8.000 [B] 
'prohloubení pro žlab' 
4*0.25*1=1.000 [C] 
Celkem: A+B+C=25.215 [D]</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</si>
  <si>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</si>
  <si>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</si>
  <si>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</si>
  <si>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odvoz přebytečníé zeminy na skládku' 
25.215+1.2-21.575=4.840 [A] 
Celkem: A=4.840 [B]</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</si>
  <si>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</si>
  <si>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</si>
  <si>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4.84*10=48.400 [A] 
Celkem: A=48.400 [B]</t>
  </si>
  <si>
    <t>171201221</t>
  </si>
  <si>
    <t>Poplatek za uložení stavebního odpadu na skládce (skládkovné) zeminy a kamení zatříděného do Katalogu odpadů pod kódem 17 05 04</t>
  </si>
  <si>
    <t>4.84*1.7=8.228 [A] 
Celkem: A=8.228 [B]</t>
  </si>
  <si>
    <t>174151102</t>
  </si>
  <si>
    <t>Zásyp sypaninou z jakékoliv horniny strojně s uložením výkopku ve vrstvách se zhutněním v prostorách s omezeným pohybem stroje s urovnáním povrchu zásypu</t>
  </si>
  <si>
    <t>zásyp montážních jam štěrkopískem' 
'B.1.11' 
(1*5.7+1*7.4*2)*0.57=11.685 [A] 
'B.1.10' 
1*6.6*1.1=7.260 [B] 
Mezisoučet: A+B=18.945 [C] 
'zpětný zásyp kolem budovy po zateplení soklu' 
'detail D6' 
0.5*0.3*108.1=16.215 [D] 
'zpětný zásyp kolem základů brusky a bucharu' 
0.1*(2*3*2-1.8*1.4-1.6*0.8)=0.820 [E] 
'zpětný zásyp kolem nájezdů u dveří' 
0.25*(2*2*3+5*2*2-1.8*1.2*3-3.9*1.2*2)=4.040 [F] 
'zpětný zásyp kolem žlabu' 
4*0.25*1-4*0.25*0.5=0.500 [G] 
Mezisoučet: D+E+F+G=21.575 [H] 
Celkem: A+B+D+E+F+G=40.520 [I]</t>
  </si>
  <si>
    <t>58331200</t>
  </si>
  <si>
    <t>štěrkopísek netříděný</t>
  </si>
  <si>
    <t>zásyp montážních jam' 
18.945*2*1.05=39.785 [A] 
Celkem: A=39.785 [B]</t>
  </si>
  <si>
    <t>181912112</t>
  </si>
  <si>
    <t>Úprava pláně vyrovnáním výškových rozdílů ručně v hornině třídy těžitelnosti I skupiny 3 se zhutněním</t>
  </si>
  <si>
    <t>podlaha P1' 
41.4+25.99+19.91+88.2+15.54=191.040 [A] 
'základ brusky a bucharu' 
1.8*1.4+1.6*0.8=3.800 [B] 
'nájezdy u dveří' 
1.8*1.2*3+3.9*1.2*2=15.840 [C] 
Celkem: A+B+C=210.680 [D]</t>
  </si>
  <si>
    <t>Zakládání</t>
  </si>
  <si>
    <t>275322611</t>
  </si>
  <si>
    <t>Základy z betonu železového (bez výztuže) patky z betonu se zvýšenými nároky na prostředí tř. C 30/37</t>
  </si>
  <si>
    <t>základ bucharu a strusky' 
0.5*(1.8*1.4+1.6*0.8)=1.900 [A] 
Celkem: A=1.900 [B]</t>
  </si>
  <si>
    <t>275351121</t>
  </si>
  <si>
    <t>Bednění základů patek zřízení</t>
  </si>
  <si>
    <t>základ bucharu a strusky' 
0.5*(1.8*2+1.4*2+1.6*2+0.8*2)=5.600 [A] 
Celkem: A=5.600 [B]</t>
  </si>
  <si>
    <t>275351122</t>
  </si>
  <si>
    <t>Bednění základů patek odstranění</t>
  </si>
  <si>
    <t>275362021</t>
  </si>
  <si>
    <t>Výztuž základů patek ze svařovaných sítí z drátů typu KARI</t>
  </si>
  <si>
    <t>základ bucharu a strusky' 
7.9*(1.8*1.4*2+1.6*0.8*2+0.5*(1.8*2+1.4*2+1.6*2+0.8*2))*1.2*0.001=0.125 [A] 
Celkem: A=0.125 [B]</t>
  </si>
  <si>
    <t>Svislé a kompletní konstrukce</t>
  </si>
  <si>
    <t>310238211</t>
  </si>
  <si>
    <t>Zazdívka otvorů ve zdivu nadzákladovém cihlami pálenými plochy přes 0,25 m2 do 1 m2 na maltu vápenocementovou</t>
  </si>
  <si>
    <t>zmenšení otvorů oken' 
0.45*(1.5*3.2-1.2*1.5+1.2*1.5*4-0.9*1.5*4)=2.160 [A] 
Celkem: A=2.160 [B]</t>
  </si>
  <si>
    <t>310279842</t>
  </si>
  <si>
    <t>Zazdívka otvorů ve zdivu nadzákladovém nepálenými tvárnicemi plochy přes 1 m2 do 4 m2 , ve zdi tl. do 300 mm</t>
  </si>
  <si>
    <t>po dveřích' 
0.3*1*2=0.600 [A] 
Celkem: A=0.600 [B]</t>
  </si>
  <si>
    <t>311231117</t>
  </si>
  <si>
    <t>Zdivo z cihel pálených nosné z cihel plných dl. 290 mm P 7 až 15, na maltu ze suché směsi 10 MPa</t>
  </si>
  <si>
    <t>zvýšení průjezdu v hlavní mechanické dílně' 
5.3*0.3*0.65=1.034 [A] 
Celkem: A=1.034 [B]</t>
  </si>
  <si>
    <t>311273121</t>
  </si>
  <si>
    <t>Zdivo tepelněizolační z pórobetonových tvárnic na tenkovrstvou maltu, pevnost tvárnic do P2, objemová hmotnost do 400 kg/m3,součinitel prostupu tepla U přes 0,1</t>
  </si>
  <si>
    <t>Zdivo tepelněizolační z pórobetonových tvárnic na tenkovrstvou maltu, pevnost tvárnic do P2, objemová hmotnost do 400 kg/m3,součinitel prostupu tepla U přes 0,18 do 0,22, tl. zdiva 450 mm</t>
  </si>
  <si>
    <t>zazdívky kolem vrat, oken atd.' 
0.45*(3.2*(0.15*3+0.3)+3.3*2.8-1.5*2.8+1.35*1.5+3*3.2-1.5*3.2)=6.419 [A] 
0.45*(3*3.2-1.2*1.5*2)=2.700 [B] 
Celkem: A+B=9.119 [C]</t>
  </si>
  <si>
    <t>317234410</t>
  </si>
  <si>
    <t>Vyzdívka mezi nosníky cihlami pálenými na maltu cementovou</t>
  </si>
  <si>
    <t>zvětšení průjezdu vrat B.1.11 - 2xI180' 
0.25*0.15*4.5*2=0.338 [A] 
'zvýšení průjezdu v hlavní mechanické dílně' 
0.3*0.25*5.3=0.398 [B] 
'mezi B.1.11 a B.1.14' 
(0.3*0.15*2)*1.5=0.135 [C] 
Celkem: A+B+C=0.871 [D]</t>
  </si>
  <si>
    <t>317941121</t>
  </si>
  <si>
    <t>Osazování ocelových válcovaných nosníků na zdivu I nebo IE nebo U nebo UE nebo L do č. 12 nebo výšky do 120 mm</t>
  </si>
  <si>
    <t>mezi B.1.11 a B.1.14' 
1.5*4*5.94*0.001=0.036 [A] 
Celkem: A=0.036 [B]</t>
  </si>
  <si>
    <t>13010710</t>
  </si>
  <si>
    <t>ocel profilová jakost S235JR (11 375) průřez I (IPN) 80</t>
  </si>
  <si>
    <t>mezi B.1.11 a B.1.14' 
1.5*4*5.94*0.001*1.08=0.038 [A] 
Celkem: A=0.038 [B]</t>
  </si>
  <si>
    <t>317941123</t>
  </si>
  <si>
    <t>Osazování ocelových válcovaných nosníků na zdivu I nebo IE nebo U nebo UE nebo L č. 14 až 22 nebo výšky do 220 mm</t>
  </si>
  <si>
    <t>zvětšení průjezdu vrat B.1.11 - 2xI180' 
21.9*4.5*2*0.001=0.197 [A] 
'zvýšení průjezdu v hlavní mechanické dílně -2xI220' 
31.1*5.3*2*0.001=0.330 [B] 
Celkem: A+B=0.527 [C]</t>
  </si>
  <si>
    <t>13010720</t>
  </si>
  <si>
    <t>ocel profilová jakost S235JR (11 375) průřez I (IPN) 180</t>
  </si>
  <si>
    <t>zvětšení průjezdu vrat B.1.11 - 2xI180' 
21.9*4.5*2*0.001*1.08=0.213 [A] 
Celkem: A=0.213 [B]</t>
  </si>
  <si>
    <t>13010724</t>
  </si>
  <si>
    <t>ocel profilová jakost S235JR (11 375) průřez I (IPN) 220</t>
  </si>
  <si>
    <t>zvýšení průjezdu v hlavní mechanické dílně -2xI220' 
31.1*5.3*2*0.001*1.08=0.356 [A] 
Celkem: A=0.356 [B]</t>
  </si>
  <si>
    <t>342272245</t>
  </si>
  <si>
    <t>Příčky z pórobetonových tvárnic hladkých na tenké maltové lože objemová hmotnost do 500 kg/m3, tloušťka příčky 150 mm</t>
  </si>
  <si>
    <t>nové příčky' 
3.65*(6.35+6.7)=47.633 [A] 
Celkem: A=47.633 [B]</t>
  </si>
  <si>
    <t>411161022</t>
  </si>
  <si>
    <t>Stropy keramické z cihelných stropních vložek HURDIS do válcovaných nosníků osová vzdálenost nosníků do 1100 mm výška válcovaného nosníku 200 mm, z vložky výšky</t>
  </si>
  <si>
    <t>Stropy keramické z cihelných stropních vložek HURDIS do válcovaných nosníků osová vzdálenost nosníků do 1100 mm výška válcovaného nosníku 200 mm, z vložky výšky 80 mm, výplňový materiál lehký beton do 700 kg/m3</t>
  </si>
  <si>
    <t>porušený hurdisový strop - obnova' 
15*0.25*1.2=4.500 [A] 
Celkem: A=4.500 [B]</t>
  </si>
  <si>
    <t>413232211</t>
  </si>
  <si>
    <t>Zazdívka zhlaví stropních trámů nebo válcovaných nosníků pálenými cihlami válcovaných nosníků, výšky do 150 mm</t>
  </si>
  <si>
    <t>podepření krokví nad sklady 2x I120' 
4=4.000 [A] 
Celkem: A=4.000 [B]</t>
  </si>
  <si>
    <t>413232221</t>
  </si>
  <si>
    <t>Zazdívka zhlaví stropních trámů nebo válcovaných nosníků pálenými cihlami válcovaných nosníků, výšky přes 150 do 300 mm</t>
  </si>
  <si>
    <t>zvýšení průjezdu v hlavní mechanické dílně 2xI220' 
4=4.000 [A] 
Celkem: A=4.000 [B]</t>
  </si>
  <si>
    <t>413941121</t>
  </si>
  <si>
    <t>Osazování ocelových válcovaných nosníků ve stropech I nebo IE nebo U nebo UE nebo L do č.12 nebo výšky do 120 mm</t>
  </si>
  <si>
    <t>podepření krokví nad sklady 2x I120' 
4*11.1*2*0.001=0.089 [A] 
Celkem: A=0.089 [B]</t>
  </si>
  <si>
    <t>13010714</t>
  </si>
  <si>
    <t>ocel profilová jakost S235JR (11 375) průřez I (IPN) 120</t>
  </si>
  <si>
    <t>podepření krokví nad sklady 2x I120' 
4*11.1*2*0.001*1.08=0.096 [A] 
Celkem: A=0.096 [B]</t>
  </si>
  <si>
    <t>434311115</t>
  </si>
  <si>
    <t>Stupně dusané z betonu prostého nebo prokládaného kamenem na terén nebo na desku bez potěru, se zahlazením povrchu tř. C 20/25</t>
  </si>
  <si>
    <t>mezi B.1.13 a B.1.11' 
1.3*2=2.600 [A] 
Celkem: A=2.600 [B]</t>
  </si>
  <si>
    <t>434351141</t>
  </si>
  <si>
    <t>Bednění stupňů betonovaných na podstupňové desce nebo na terénu půdorysně přímočarých zřízení</t>
  </si>
  <si>
    <t>434351142</t>
  </si>
  <si>
    <t>Bednění stupňů betonovaných na podstupňové desce nebo na terénu půdorysně přímočarých odstranění</t>
  </si>
  <si>
    <t>525141112</t>
  </si>
  <si>
    <t>Demontáž koleje na pražcích betonových soustavy R65 rozdělení d</t>
  </si>
  <si>
    <t>B.1.10' 
12*2=24.000 [A] 
'B.1.09' 
11=11.000 [B] 
Celkem: A+B=35.000 [C]</t>
  </si>
  <si>
    <t>Úpravy povrchů, podlahy a osazování výplní</t>
  </si>
  <si>
    <t>611142001</t>
  </si>
  <si>
    <t>Potažení vnitřních ploch pletivem v ploše nebo pruzích, na plném podkladu sklovláknitým vtlačením do tmelu stropů</t>
  </si>
  <si>
    <t>nová omítka stropů' 
41.4+9.45+25.99+46.5+27.56+12.34+19.91+19.91+88.2+131.62+28.01+15.54+20.8+20.8-114.33=393.700 [A] 
Celkem: A=393.700 [B]</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</si>
  <si>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</si>
  <si>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</si>
  <si>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</si>
  <si>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612321141</t>
  </si>
  <si>
    <t>Omítka vápenocementová vnitřních ploch nanášená ručně dvouvrstvá, tloušťky jádrové omítky do 10 mm a tloušťky štuku do 3 mm štuková svislých konstrukcí stěn</t>
  </si>
  <si>
    <t>nové příčky a zazdívky v obvodové stěně' 
3.65*(6.35*2+6.7*2)+1*2*2=99.265 [A] 
3.2*(0.15*3+0.3)+1.35*1.5+3*3.2-1.5*3.2+3.3*2.8-1.5*2.8=14.265 [B] 
3*3.2-1.2*1.5*2+1.5*3.2-1.2*1.5+1.2*1.5*4-0.9*1.5*4=10.800 [C] 
Celkem: A+B+C=124.330 [D]</t>
  </si>
  <si>
    <t>612325302</t>
  </si>
  <si>
    <t>Vápenocementová omítka ostění nebo nadpraží štuková</t>
  </si>
  <si>
    <t>nové zazdívky v obvodové stěně' 
0.45*(1.5*5+3.2+3.7*2+4+2.8)=11.205 [A] 
Celkem: A=11.205 [B]</t>
  </si>
  <si>
    <t>612325422</t>
  </si>
  <si>
    <t>Oprava vápenocementové omítky vnitřních ploch štukové dvouvrstvé, tloušťky do 20 mm a tloušťky štuku do 3 mm stěn, v rozsahu opravované plochy přes 10 do 30%</t>
  </si>
  <si>
    <t>oprava omítek stěn' 
'B.1.01' 
3.65*(6*2+6.9*2)=94.170 [A] 
'B.1.02' 
3.65*(1.8*2+5.25*2)=51.465 [B] 
'B.1.03' 
3.65*(5.25*2+4.95*2)=74.460 [C] 
'B.1.04' 
3.65*(7.75*2+6*2)=100.375 [D] 
'B.1.05' 
3.65*(5.25*2+5.25*2)=76.650 [E] 
'B.1.06' 
3.65*(2.35*2+5.25*2)=55.480 [F] 
'B.1.07' 
3.5*4.4*2+3.8*11.4*2=117.440 [G] 
'B.1.08' 
3.65*(5.625*2+3.3*2)=65.153 [H] 
'B.1.09' 
3.65*(5.625*2+3.3*2)=65.153 [I] 
'B.1.10' 
3.65*(7.5*2+11.4*2)=137.970 [J] 
'B.1.11' 
3.65*(11.4*2+7*2+4.3*2+4.6*2+1.4*2)=209.510 [K] 
'B.1.12' 
3.65*(6.2*2+4.3*2)=76.650 [L] 
'B.1.13' 
3.5*3.7+3.7*1.95*2=27.380 [M] 
'B.1.14' 
4.3*3.7+4.1*1.95*2=31.900 [N] 
Celkem: A+B+C+D+E+F+G+H+I+J+K+L+M+N=1 183.756 [O]</t>
  </si>
  <si>
    <t>615142012</t>
  </si>
  <si>
    <t>Potažení vnitřních ploch pletivem v ploše nebo pruzích, na plném podkladu rabicovým provizorním přichycením nosníků</t>
  </si>
  <si>
    <t>zvětšení průjezdu vrat B.1.11 - 2xI180' 
(0.25+0.15)*4.5*2=3.600 [A] 
'zvýšení průjezdu v hlavní mechanické dílně 2xI220' 
(0.25+0.2)*5.3*2=4.770 [B] 
'mezi B.1.11 a B.1.14' 
(0.3+0.3+0.15*2)*1.5=1.350 [C] 
Celkem: A+B+C=9.720 [D]</t>
  </si>
  <si>
    <t>619995001</t>
  </si>
  <si>
    <t>Začištění omítek (s dodáním hmot) kolem oken, dveří, podlah, obkladů apod.</t>
  </si>
  <si>
    <t>621151001</t>
  </si>
  <si>
    <t>Penetrační nátěr vnějších pastovitých tenkovrstvých omítek akrylátový podhledů</t>
  </si>
  <si>
    <t>detail D1 římsa' 
0.48*94.4=45.312 [A] 
Celkem: A=45.312 [B]</t>
  </si>
  <si>
    <t>621211001</t>
  </si>
  <si>
    <t>Montáž kontaktního zateplení lepením a mechanickým kotvením z polystyrenových desek na vnější podhledy, na podklad betonový nebo z lehčeného betonu, z tvárnic k</t>
  </si>
  <si>
    <t>Montáž kontaktního zateplení lepením a mechanickým kotvením z polystyrenových desek na vnější podhledy, na podklad betonový nebo z lehčeného betonu, z tvárnic keramických nebo vápenopískových, tloušťky desek do 40 mm</t>
  </si>
  <si>
    <t>28375932</t>
  </si>
  <si>
    <t>deska EPS 70 fasádní ?=0,039 tl 40mm</t>
  </si>
  <si>
    <t>detail D1 římsa' 
0.48*94.4*1.05=47.578 [A] 
Celkem: A=47.578 [B]</t>
  </si>
  <si>
    <t>621521012</t>
  </si>
  <si>
    <t>Omítka tenkovrstvá silikátová vnějších ploch probarvená bez penetrace zatíraná (škrábaná ), zrnitost 1,5 mm podhledů</t>
  </si>
  <si>
    <t>622151001</t>
  </si>
  <si>
    <t>Penetrační nátěr vnějších pastovitých tenkovrstvých omítek akrylátový stěn</t>
  </si>
  <si>
    <t>penetrace pod vrchní omítku' 
'detail D6' 
'sokl nad zemí' 
0.5*108.1=54.050 [A] 
'skladba Z' 
3.2*47.75*2+4.5*12.6-1.5*2.8*8-0.9*1.5*4-1.2*1.5*17=292.700 [B] 
-2.9*3.2*7-1.5*3.2*2-4*3.7=-89.360 [C] 
'ostění oken a dveří' 
0.15*(1.5*8+2.8*16+0.9*74+1.5*8+1.2*17+1.5*34+1.5*2+3.2*4)=33.390 [D] 
'ostění vrat' 
0.6*(2.9*7+3.2*14+4+3.7*2)=45.900 [E] 
'detail D1 římsa' 
0.22*94.4=20.768 [F] 
Celkem: A+B+C+D+E+F=357.448 [G]</t>
  </si>
  <si>
    <t>622211001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</si>
  <si>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</si>
  <si>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do 40 mm</t>
  </si>
  <si>
    <t>detail D1 římsa' 
0.22*94.4=20.768 [A] 
Celkem: A=20.768 [B]</t>
  </si>
  <si>
    <t>28375930</t>
  </si>
  <si>
    <t>deska EPS 70 fasádní ?=0,039 tl 20mm</t>
  </si>
  <si>
    <t>detail D1 římsa' 
0.22*94.4*1.05=21.806 [A] 
Celkem: A=21.806 [B]</t>
  </si>
  <si>
    <t>622211021</t>
  </si>
  <si>
    <t>Montáž kontaktního zateplení lepením a mechanickým kotvením z polystyrenových desek na vnější stěny, na podklad betonový nebo z lehčeného betonu, z tvárnic keramických nebo vápenopískových, tloušťky desek přes 80 do 120 mm</t>
  </si>
  <si>
    <t>detail D6' 
'sokl pod zemí' 
0.3*108.1=32.430 [A] 
'sokl nad zemí' 
0.5*108.1=54.050 [B] 
Celkem: A+B=86.480 [C]</t>
  </si>
  <si>
    <t>28376423</t>
  </si>
  <si>
    <t>deska XPS hrana polodrážková a hladký povrch 300kPA ?=0,035 tl 120mm</t>
  </si>
  <si>
    <t>86.48*1.05=90.804 [A] 
Celkem: A=90.804 [B]</t>
  </si>
  <si>
    <t>622211031</t>
  </si>
  <si>
    <t>Montáž kontaktního zateplení lepením a mechanickým kotvením z polystyrenových desek na vnější stěny, na podklad betonový nebo z lehčeného betonu, z tvárnic keramických nebo vápenopískových, tloušťky desek přes 120 do 160 mm</t>
  </si>
  <si>
    <t>skladba Z' 
3.2*47.75*2+4.5*12.6-1.5*2.8*8-0.9*1.5*4-1.2*1.5*17=292.700 [A] 
-2.9*3.2*7-1.5*3.2*2-4*3.7=-89.360 [B] 
Celkem: A+B=203.340 [C]</t>
  </si>
  <si>
    <t>28375935</t>
  </si>
  <si>
    <t>deska EPS 70 fasádní ?=0,039 tl 150mm</t>
  </si>
  <si>
    <t>203.34*1.05=213.507 [A] 
Celkem: A=213.507 [B]</t>
  </si>
  <si>
    <t>622212061</t>
  </si>
  <si>
    <t>Montáž kontaktního zateplení vnějšího ostění, nadpraží nebo parapetu lepením z polystyrenových desek hloubky špalet přes 200 do 400 mm, tloušťky desek přes 40 d</t>
  </si>
  <si>
    <t>Montáž kontaktního zateplení vnějšího ostění, nadpraží nebo parapetu lepením z polystyrenových desek hloubky špalet přes 200 do 400 mm, tloušťky desek přes 40 do 80 mm</t>
  </si>
  <si>
    <t>ostění vrat' 
2*(2.9*7+3.2*14+4+3.7*2)=153.000 [A] 
Celkem: A=153.000 [B]</t>
  </si>
  <si>
    <t>28375933</t>
  </si>
  <si>
    <t>deska EPS 70 fasádní ?=0,039 tl 50mm</t>
  </si>
  <si>
    <t>ostění vrat' 
0.6*(2.9*7+3.2*14+4+3.7*2)*1.05=48.195 [A] 
Celkem: A=48.195 [B]</t>
  </si>
  <si>
    <t>622252001</t>
  </si>
  <si>
    <t>Montáž profilů kontaktního zateplení zakládacích soklových připevněných hmoždinkami</t>
  </si>
  <si>
    <t>detail D6' 
108.1=108.100 [A] 
Celkem: A=108.100 [B]</t>
  </si>
  <si>
    <t>59051668</t>
  </si>
  <si>
    <t>profil zakládací Al tl 0,7mm pro ETICS pro izolant tl 150mm</t>
  </si>
  <si>
    <t>108.1*1.1=118.910 [A] 
Celkem: A=118.910 [B]</t>
  </si>
  <si>
    <t>622252002</t>
  </si>
  <si>
    <t>Montáž profilů kontaktního zateplení ostatních stěnových, dilatačních apod. lepených do tmelu</t>
  </si>
  <si>
    <t>rohové' 
94.4+3.2*2=100.800 [A] 
1.5*8+2.8*16+0.9*4+1.5*8+1.2*17+1.5*34=143.800 [B] 
2.9*7+3.2*14+1.5*2+3.2*4+4+3.7*2=92.300 [C] 
'okapní' 
94.4+1.5*8+0.9*4+1.2*17+2.9*7+1.5*2+4=157.700 [D] 
'parapetní' 
0.9*4+1.2*17=24.000 [E] 
'okenní' 
1.5*16+2.8*16+0.9*8+1.5*8+1.2*34+1.5*34=179.800 [F] 
2.9*14+3.2*14+1.5*4+3.2*4+4*2+3.7*2=119.600 [G] 
'dilatační' 
3.5*2=7.000 [H] 
Celkem: A+B+C+D+E+F+G+H=825.000 [I]</t>
  </si>
  <si>
    <t>59051486</t>
  </si>
  <si>
    <t>profil rohový PVC 15x15mm s výztužnou tkaninou š 100mm pro ETICS</t>
  </si>
  <si>
    <t>rohové' 
94.4+3.2*2=100.800 [A] 
1.5*8+2.8*16+0.9*4+1.5*8+1.2*17+1.5*34=143.800 [B] 
2.9*7+3.2*14+1.5*2+3.2*4+4+3.7*2=92.300 [C] 
Celkem: A+B+C=336.900 [D]</t>
  </si>
  <si>
    <t>59051500</t>
  </si>
  <si>
    <t>profil dilatační stěnový PVC s výztužnou tkaninou pro ETICS</t>
  </si>
  <si>
    <t>dilatační' 
3.5*2=7.000 [A] 
Celkem: A=7.000 [B]</t>
  </si>
  <si>
    <t>59</t>
  </si>
  <si>
    <t>28342205</t>
  </si>
  <si>
    <t>profil začišťovací PVC 6mm s výztužnou tkaninou pro ostění ETICS</t>
  </si>
  <si>
    <t>okenní' 
1.5*16+2.8*16+0.9*8+1.5*8+1.2*34+1.5*34=179.800 [A] 
2.9*14+3.2*14+1.5*4+3.2*4+4*2+3.7*2=119.600 [B] 
Celkem: A+B=299.400 [C]</t>
  </si>
  <si>
    <t>60</t>
  </si>
  <si>
    <t>59051510</t>
  </si>
  <si>
    <t>profil začišťovací s okapnicí PVC s výztužnou tkaninou pro nadpraží ETICS</t>
  </si>
  <si>
    <t>okapní' 
94.4+1.5*8+0.9*4+1.2*17+2.9*7+1.5*2+4=157.700 [A] 
Celkem: A=157.700 [B]</t>
  </si>
  <si>
    <t>61</t>
  </si>
  <si>
    <t>59051512</t>
  </si>
  <si>
    <t>profil začišťovací s okapnicí PVC s výztužnou tkaninou pro parapet ETICS</t>
  </si>
  <si>
    <t>parapetní' 
0.9*4+1.2*17=24.000 [A] 
Celkem: A=24.000 [B]</t>
  </si>
  <si>
    <t>62</t>
  </si>
  <si>
    <t>622325101</t>
  </si>
  <si>
    <t>Oprava vápenocementové omítky vnějších ploch stupně členitosti 1 hladké stěn, v rozsahu opravované plochy do 10%</t>
  </si>
  <si>
    <t>63</t>
  </si>
  <si>
    <t>622511112</t>
  </si>
  <si>
    <t>Omítka tenkovrstvá akrylátová vnějších ploch probarvená bez penetrace mozaiková střednězrnná stěn</t>
  </si>
  <si>
    <t>detail D6' 
'sokl nad zemí' 
0.5*108.1=54.050 [A] 
Celkem: A=54.050 [B]</t>
  </si>
  <si>
    <t>64</t>
  </si>
  <si>
    <t>622521012</t>
  </si>
  <si>
    <t>Omítka tenkovrstvá silikátová vnějších ploch probarvená bez penetrace zatíraná (škrábaná ), zrnitost 1,5 mm stěn</t>
  </si>
  <si>
    <t>skladba Z' 
3.2*47.75*2+4.5*12.6-1.5*2.8*8-0.9*1.5*4-1.2*1.5*17=292.700 [A] 
-2.9*3.2*7-1.5*3.2*2-4*3.7=-89.360 [B] 
'ostění oken a dveří' 
0.15*(1.5*8+2.8*16+0.9*74+1.5*8+1.2*17+1.5*34+1.5*2+3.2*4)=33.390 [C] 
'ostění vrat' 
0.6*(2.9*7+3.2*14+4+3.7*2)=45.900 [D] 
'detail D1 římsa' 
0.22*94.4=20.768 [E] 
Celkem: A+B+C+D+E=303.398 [F]</t>
  </si>
  <si>
    <t>65</t>
  </si>
  <si>
    <t>622R</t>
  </si>
  <si>
    <t>Příprava povrchu stávající fasády před zateplením - očištění, odmaštění, oprava povrchu atd.</t>
  </si>
  <si>
    <t>sokl pod zemí' 
0.3*108.1=32.430 [A] 
'sokl nad zemí' 
0.5*108.1=54.050 [B] 
'skladba Z' 
3.2*47.75*2+4.5*12.6-1.5*2.8*8-0.9*1.5*4-1.2*1.5*17=292.700 [C] 
-2.9*3.2*7-1.5*3.2*2-4*3.7=-89.360 [D] 
'ostění vrat' 
0.6*(2.9*7+3.2*14+4+3.7*2)=45.900 [E] 
'omítka komínů' 
0.6*(4*3*4+4*0.8*2)=32.640 [F] 
0.8*(1*2+0.6*2)=2.560 [G] 
Celkem: A+B+C+D+E+F+G=370.920 [H]</t>
  </si>
  <si>
    <t>66</t>
  </si>
  <si>
    <t>623142001</t>
  </si>
  <si>
    <t>Potažení vnějších ploch pletivem v ploše nebo pruzích, na plném podkladu sklovláknitým vtlačením do tmelu pilířů nebo sloupů</t>
  </si>
  <si>
    <t>omítka komínů' 
0.6*(4*3*4+4*0.8*2)=32.640 [A] 
0.8*(1*2+0.6*2)=2.560 [B] 
Celkem: A+B=35.200 [C]</t>
  </si>
  <si>
    <t>67</t>
  </si>
  <si>
    <t>623521012</t>
  </si>
  <si>
    <t>Omítka tenkovrstvá silikátová vnějších ploch probarvená bez penetrace zatíraná (škrábaná ), zrnitost 1,5 mm pilířů nebo sloupů</t>
  </si>
  <si>
    <t>68</t>
  </si>
  <si>
    <t>629991011</t>
  </si>
  <si>
    <t>Zakrytí vnějších ploch před znečištěním včetně pozdějšího odkrytí výplní otvorů a svislých ploch fólií přilepenou lepící páskou</t>
  </si>
  <si>
    <t>okna' 
1.5*2.8*8+0.9*1.5*4+1.2*1.5*17=69.600 [A] 
2.9*3.2*7+1.5*3.2*2+4*3.7=89.360 [B] 
Celkem: A+B=158.960 [C]</t>
  </si>
  <si>
    <t>69</t>
  </si>
  <si>
    <t>631311122</t>
  </si>
  <si>
    <t>Mazanina z betonu prostého bez zvýšených nároků na prostředí tl. přes 80 do 120 mm tř. C 8/10</t>
  </si>
  <si>
    <t>podlaha P1 - podkladní beton' 
0.1*(41.4+25.99+19.91+88.2+15.54)=19.104 [A] 
Celkem: A=19.104 [B]</t>
  </si>
  <si>
    <t>70</t>
  </si>
  <si>
    <t>631311135</t>
  </si>
  <si>
    <t>Mazanina z betonu prostého bez zvýšených nároků na prostředí tl. přes 120 do 240 mm tř. C 20/25</t>
  </si>
  <si>
    <t>podlaha P1' 
0.15*(41.4+25.99+19.91+88.2+15.54)=28.656 [A] 
'na kanálech v B.1.11' 
0.15*(7.4*1*2+1*5.7)=3.075 [B] 
'nájezdy u dveří' 
0.15*(1.8*1.2*3+3.9*1.2*2)=2.376 [C] 
'obetonování čistících rohoží' 
0.1*6*1.2*0.6+0.1*0.2*6*(1.2*2+0.6*2)=0.864 [D] 
Celkem: A+B+C+D=34.971 [E]</t>
  </si>
  <si>
    <t>71</t>
  </si>
  <si>
    <t>631319013</t>
  </si>
  <si>
    <t>Příplatek k cenám mazanin za úpravu povrchu mazaniny přehlazením, mazanina tl. přes 120 do 240 mm</t>
  </si>
  <si>
    <t>72</t>
  </si>
  <si>
    <t>631319175</t>
  </si>
  <si>
    <t>Příplatek k cenám mazanin za stržení povrchu spodní vrstvy mazaniny latí před vložením výztuže nebo pletiva pro tl. obou vrstev mazaniny přes 120 do 240 mm</t>
  </si>
  <si>
    <t>73</t>
  </si>
  <si>
    <t>631319185</t>
  </si>
  <si>
    <t>Příplatek k cenám mazanin za sklon přes 15° do 35° od vodorovné roviny mazanina tl. přes 120 do 240 mm</t>
  </si>
  <si>
    <t>nájezdy u dveří' 
0.15*(1.8*1.2*3+3.9*1.2*2)=2.376 [A] 
Celkem: A=2.376 [B]</t>
  </si>
  <si>
    <t>74</t>
  </si>
  <si>
    <t>631351101</t>
  </si>
  <si>
    <t>Bednění v podlahách rýh a hran zřízení</t>
  </si>
  <si>
    <t>75</t>
  </si>
  <si>
    <t>631351102</t>
  </si>
  <si>
    <t>Bednění v podlahách rýh a hran odstranění</t>
  </si>
  <si>
    <t>76</t>
  </si>
  <si>
    <t>631351111</t>
  </si>
  <si>
    <t>Bednění v podlahách otvorů a prostupů zřízení</t>
  </si>
  <si>
    <t>77</t>
  </si>
  <si>
    <t>631351112</t>
  </si>
  <si>
    <t>Bednění v podlahách otvorů a prostupů odstranění</t>
  </si>
  <si>
    <t>78</t>
  </si>
  <si>
    <t>631362021</t>
  </si>
  <si>
    <t>Výztuž mazanin ze svařovaných sítí z drátů typu KARI</t>
  </si>
  <si>
    <t>podlaha P1' 
7.9*2*(41.4+25.99+19.91+88.2+15.54)*0.001*1.1=3.320 [A] 
'na kanálech v B.1.11' 
7.9*2*(7.4*1*2+1*5.7)*0.001*1.1=0.356 [B] 
'nájezdy u dveří' 
7.9*2*(1.8*1.2*3+3.9*1.2*2)*0.001*1.1=0.275 [C] 
Celkem: A+B+C=3.951 [D]</t>
  </si>
  <si>
    <t>79</t>
  </si>
  <si>
    <t>632450121</t>
  </si>
  <si>
    <t>Potěr cementový vyrovnávací ze suchých směsí v pásu o průměrné (střední) tl. od 10 do 20 mm</t>
  </si>
  <si>
    <t>detail D2' 
0.6*12.3=7.380 [A] 
Celkem: A=7.380 [B]</t>
  </si>
  <si>
    <t>80</t>
  </si>
  <si>
    <t>632453426</t>
  </si>
  <si>
    <t>Potěr průmyslový samonivelační ze suchých směsí podkladní pro těžký provoz, tl. přes 25 do 30 mm</t>
  </si>
  <si>
    <t>podlaha P2' 
(9.45+46.5+27.56+50.16+19.91+131.62+28.01+20.8+20.8+12.34)=367.150 [A] 
Celkem: A=367.150 [B]</t>
  </si>
  <si>
    <t>81</t>
  </si>
  <si>
    <t>633811111</t>
  </si>
  <si>
    <t>Povrchová úprava betonových podlah broušení nerovností do 2 mm (stržení šlemu)</t>
  </si>
  <si>
    <t>podlaha P1' 
41.4+25.99+19.91+88.2+15.54=191.040 [A] 
Celkem: A=191.040 [B]</t>
  </si>
  <si>
    <t>82</t>
  </si>
  <si>
    <t>633992111</t>
  </si>
  <si>
    <t>Odmaštění betonových podlah od olejových nánosů</t>
  </si>
  <si>
    <t>83</t>
  </si>
  <si>
    <t>634662113</t>
  </si>
  <si>
    <t>Výplň dilatačních spar mazanin akrylátovým tmelem, šířka spáry přes 15 do 20 mm</t>
  </si>
  <si>
    <t>základ bucharu a strusky' 
(1.8*2+1.4*2+1.6*2+0.8*2)=11.200 [A] 
Celkem: A=11.200 [B]</t>
  </si>
  <si>
    <t>84</t>
  </si>
  <si>
    <t>635111215</t>
  </si>
  <si>
    <t>Násyp ze štěrkopísku, písku nebo kameniva pod podlahy se zhutněním ze štěrkopísku</t>
  </si>
  <si>
    <t>podlaha P1' 
0.15*(41.4+25.99+19.91+88.2+15.54)=28.656 [A] 
'nájezdy u dveří' 
0.3*(1.8*1.2*3+3.9*1.2*2)=4.752 [B] 
Celkem: A+B=33.408 [C]</t>
  </si>
  <si>
    <t>85</t>
  </si>
  <si>
    <t>642942611</t>
  </si>
  <si>
    <t>Osazování zárubní nebo rámů kovových dveřních lisovaných nebo z úhelníků bez dveřních křídel na montážní pěnu, plochy otvoru do 2,5 m2</t>
  </si>
  <si>
    <t>dle výkazu oken a dveří' 
D/1 1+1=2.000 [A] 
Celkem: A=2.000 [B]</t>
  </si>
  <si>
    <t>86</t>
  </si>
  <si>
    <t>55331487</t>
  </si>
  <si>
    <t>zárubeň jednokřídlá ocelová pro zdění tl stěny 110-150mm rozměru 800/1970, 2100mm</t>
  </si>
  <si>
    <t>87</t>
  </si>
  <si>
    <t>642942721</t>
  </si>
  <si>
    <t>Osazování zárubní nebo rámů kovových dveřních lisovaných nebo z úhelníků bez dveřních křídel na montážní pěnu, plochy otvoru přes 2,5 do 4,5 m2</t>
  </si>
  <si>
    <t>dle výkazu oken a dveří' 
D/6 1=1.000 [A] 
Celkem: A=1.000 [B]</t>
  </si>
  <si>
    <t>88</t>
  </si>
  <si>
    <t>55331746</t>
  </si>
  <si>
    <t>zárubeň dvoukřídlá ocelová pro zdění tl stěny 110-150mm rozměru 1250/1970, 2100mm</t>
  </si>
  <si>
    <t>711</t>
  </si>
  <si>
    <t>Izolace proti vodě, vlhkosti a plynům</t>
  </si>
  <si>
    <t>143</t>
  </si>
  <si>
    <t>711111001</t>
  </si>
  <si>
    <t>Provedení izolace proti zemní vlhkosti natěradly a tmely za studena na ploše vodorovné V nátěrem penetračním</t>
  </si>
  <si>
    <t>144</t>
  </si>
  <si>
    <t>711112001</t>
  </si>
  <si>
    <t>Provedení izolace proti zemní vlhkosti natěradly a tmely za studena na ploše svislé S nátěrem penetračním</t>
  </si>
  <si>
    <t>podlaha P1 - vytažení' 
0.2*(26.7+20.4+17.85+37.8+15.8)=23.710 [A] 
Celkem: A=23.710 [B]</t>
  </si>
  <si>
    <t>145</t>
  </si>
  <si>
    <t>11163153</t>
  </si>
  <si>
    <t>emulze asfaltová penetrační</t>
  </si>
  <si>
    <t>litr</t>
  </si>
  <si>
    <t>podlaha P1' 
(41.4+25.99+19.91+88.2+15.54)*0.4*1.15=87.878 [A] 
'podlaha P1 - vytažení' 
0.2*(26.7+20.4+17.85+37.8+15.8)*0.45*1.2=12.803 [B] 
Celkem: A+B=100.681 [C]</t>
  </si>
  <si>
    <t>146</t>
  </si>
  <si>
    <t>711131811</t>
  </si>
  <si>
    <t>Odstranění izolace proti zemní vlhkosti na ploše vodorovné V</t>
  </si>
  <si>
    <t>odstranění izolace podlah' 
'B.1.13' 
(3.7*1.95)=7.215 [A] 
'B.1.14' 
(3.7*1.95)=7.215 [B] 
'B.1.10' 
(7.5*11.4)=85.500 [C] 
'B.1.09' 
(5.625*3.3)=18.563 [D] 
'B.1.01' 
(6*6.9)=41.400 [E] 
'B.1.03' 
(5.25*4.95)=25.988 [F] 
Celkem: A+B+C+D+E+F=185.881 [G]</t>
  </si>
  <si>
    <t>147</t>
  </si>
  <si>
    <t>711141559</t>
  </si>
  <si>
    <t>Provedení izolace proti zemní vlhkosti pásy přitavením NAIP na ploše vodorovné V</t>
  </si>
  <si>
    <t>148</t>
  </si>
  <si>
    <t>711142559</t>
  </si>
  <si>
    <t>Provedení izolace proti zemní vlhkosti pásy přitavením NAIP na ploše svislé S</t>
  </si>
  <si>
    <t>149</t>
  </si>
  <si>
    <t>62853004</t>
  </si>
  <si>
    <t>pás asfaltový natavitelný modifikovaný SBS s vložkou ze skleněné tkaniny a spalitelnou PE fólií nebo jemnozrnným minerálním posypem na horním povrchu tl 4,0mm</t>
  </si>
  <si>
    <t>podlaha P1' 
(41.4+25.99+19.91+88.2+15.54)*1.15=219.696 [A] 
'podlaha P1 - vytažení' 
0.2*(26.7+20.4+17.85+37.8+15.8)*1.2=28.452 [B] 
Celkem: A+B=248.148 [C]</t>
  </si>
  <si>
    <t>150</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</si>
  <si>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</si>
  <si>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</si>
  <si>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</si>
  <si>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151</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</si>
  <si>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</si>
  <si>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</si>
  <si>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</si>
  <si>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712</t>
  </si>
  <si>
    <t>Povlakové krytiny</t>
  </si>
  <si>
    <t>152</t>
  </si>
  <si>
    <t>712300841</t>
  </si>
  <si>
    <t>Ostatní práce při odstranění povlakové krytiny střech plochých do 10° mechu odškrabáním a očistěním s urovnáním povrchu</t>
  </si>
  <si>
    <t>153</t>
  </si>
  <si>
    <t>712311101</t>
  </si>
  <si>
    <t>Provedení povlakové krytiny střech plochých do 10° natěradly a tmely za studena nátěrem lakem penetračním nebo asfaltovým</t>
  </si>
  <si>
    <t>detail D2' 
0.2*12.3=2.460 [A] 
'detail D4' 
0.2*7=1.400 [B] 
'detail D5' 
0.7*22.6=15.820 [C] 
Celkem: A+B+C=19.680 [D]</t>
  </si>
  <si>
    <t>154</t>
  </si>
  <si>
    <t>712811101</t>
  </si>
  <si>
    <t>Provedení povlakové krytiny střech samostatným vytažením izolačního povlaku za studena na konstrukce převyšující úroveň střechy, nátěrem penetračním</t>
  </si>
  <si>
    <t>detail D2' 
0.3*12.3=3.690 [A] 
'detail D4' 
0.4*7=2.800 [B] 
'detail D5' 
0.4*2*22.6=18.080 [C] 
Celkem: A+B+C=24.570 [D]</t>
  </si>
  <si>
    <t>155</t>
  </si>
  <si>
    <t>11163153.1</t>
  </si>
  <si>
    <t>19.68*0.4*1.15=9.053 [A] 
24.57*0.45*1.2=13.268 [B] 
Celkem: A+B=22.321 [C]</t>
  </si>
  <si>
    <t>156</t>
  </si>
  <si>
    <t>712341559</t>
  </si>
  <si>
    <t>Provedení povlakové krytiny střech plochých do 10° pásy přitavením NAIP v plné ploše</t>
  </si>
  <si>
    <t>157</t>
  </si>
  <si>
    <t>712841559</t>
  </si>
  <si>
    <t>Provedení povlakové krytiny střech samostatným vytažením izolačního povlaku pásy přitavením na konstrukce převyšující úroveň střechy, NAIP</t>
  </si>
  <si>
    <t>158</t>
  </si>
  <si>
    <t>62853004.1</t>
  </si>
  <si>
    <t>19.68*1.15=22.632 [A] 
24.57*1.2=29.484 [B] 
Celkem: A+B=52.116 [C]</t>
  </si>
  <si>
    <t>159</t>
  </si>
  <si>
    <t>712363544</t>
  </si>
  <si>
    <t>Provedení povlakové krytiny střech plochých do 10° s mechanicky kotvenou izolací včetně položení fólie a horkovzdušného svaření tl. tepelné izolace přes 200 do</t>
  </si>
  <si>
    <t>Provedení povlakové krytiny střech plochých do 10° s mechanicky kotvenou izolací včetně položení fólie a horkovzdušného svaření tl. tepelné izolace přes 200 do 240 mm budovy výšky do 18 m, kotvené do betonu vnitřní pole</t>
  </si>
  <si>
    <t>Skladba S' 
12.3*(19.75+27.15)-102.924-11.664=462.282 [A] 
Celkem: A=462.282 [B]</t>
  </si>
  <si>
    <t>160</t>
  </si>
  <si>
    <t>712363545</t>
  </si>
  <si>
    <t>Provedení povlakové krytiny střech plochých do 10° s mechanicky kotvenou izolací včetně položení fólie a horkovzdušného svaření tl. tepelné izolace přes 200 do 240 mm budovy výšky do 18 m, kotvené do betonu krajní pole</t>
  </si>
  <si>
    <t>Skladba S' 
1.08*(19.75*2+27.15*2+12.3-2.7*4)=102.924 [A] 
Celkem: A=102.924 [B]</t>
  </si>
  <si>
    <t>161</t>
  </si>
  <si>
    <t>712363546</t>
  </si>
  <si>
    <t>Provedení povlakové krytiny střech plochých do 10° s mechanicky kotvenou izolací včetně položení fólie a horkovzdušného svaření tl. tepelné izolace přes 200 do 240 mm budovy výšky do 18 m, kotvené do betonu rohové pole</t>
  </si>
  <si>
    <t>Skladba S' 
1.08*2.7*4=11.664 [A] 
Celkem: A=11.664 [B]</t>
  </si>
  <si>
    <t>162</t>
  </si>
  <si>
    <t>712861703</t>
  </si>
  <si>
    <t>Provedení povlakové krytiny střech samostatným vytažením izolačního povlaku fólií na konstrukce převyšující úroveň střechy, přilepenou lepidlem v plné ploše</t>
  </si>
  <si>
    <t>detail D1' 
(0.5+0.315)*94.4=76.936 [A] 
'detail D2' 
(0.72+0.2)*12.3=11.316 [B] 
'detail D3' 
0.4*13.5=5.400 [C] 
'detail D4' 
0.25*2*7=3.500 [D] 
'detail D5' 
(0.7+0.2*2)*22.6=24.860 [E] 
Celkem: A+B+C+D+E=122.012 [F]</t>
  </si>
  <si>
    <t>163</t>
  </si>
  <si>
    <t>28322012</t>
  </si>
  <si>
    <t>fólie hydroizolační střešní mPVC mechanicky kotvená šedá tl 1,5mm</t>
  </si>
  <si>
    <t>skladba S' 
(462.282+102.924+11.664)*1.15=663.401 [A] 
'detail D1' 
(0.5+0.315)*94.4*1.2=92.323 [B] 
'detail D2' 
(0.72+0.2)*12.3*1.2=13.579 [C] 
'detail D3' 
0.4*13.5*1.2=6.480 [D] 
'detail D4' 
0.25*2*7*1.2=4.200 [E] 
'detail D5' 
(0.7+0.2*2)*22.6*1.2=29.832 [F] 
Celkem: A+B+C+D+E+F=809.815 [G]</t>
  </si>
  <si>
    <t>164</t>
  </si>
  <si>
    <t>712391171</t>
  </si>
  <si>
    <t>Provedení povlakové krytiny střech plochých do 10° -ostatní práce provedení vrstvy textilní podkladní</t>
  </si>
  <si>
    <t>Skladba S' 
12.3*(19.75+27.15)=576.870 [A] 
Celkem: A=576.870 [B]</t>
  </si>
  <si>
    <t>165</t>
  </si>
  <si>
    <t>712831101</t>
  </si>
  <si>
    <t>Provedení povlakové krytiny střech samostatným vytažením izolačního povlaku pásy na sucho na konstrukce převyšující úroveň střechy, AIP, NAIP nebo tkaninou</t>
  </si>
  <si>
    <t>166</t>
  </si>
  <si>
    <t>69311164</t>
  </si>
  <si>
    <t>geotextilie tkaná PES 150/50kN/m</t>
  </si>
  <si>
    <t>skladba S1' 
576.87*1.15=663.401 [A] 
'detail D1' 
(0.5+0.315)*94.4*1.2=92.323 [B] 
'detail D2' 
(0.72+0.2)*12.3*1.2=13.579 [C] 
'detail D3' 
0.4*13.5*1.2=6.480 [D] 
'detail D4' 
0.25*2*7*1.2=4.200 [E] 
'detail D5' 
(0.7+0.2*2)*22.6*1.2=29.832 [F] 
Celkem: A+B+C+D+E+F=809.815 [G]</t>
  </si>
  <si>
    <t>167</t>
  </si>
  <si>
    <t>712391175</t>
  </si>
  <si>
    <t>Provedení povlakové krytiny střech plochých do 10° -ostatní práce připevnění izolace kotvícími pásky nebo úhelníky</t>
  </si>
  <si>
    <t>detail D1' 
94.4*2=188.800 [A] 
'detail D2' 
12.3=12.300 [B] 
'detail D3' 
13.5+0.1*14=14.900 [C] 
'detail D4' 
7=7.000 [D] 
'detail D5' 
22.6*4=90.400 [E] 
Celkem: A+B+C+D+E=313.400 [F]</t>
  </si>
  <si>
    <t>168</t>
  </si>
  <si>
    <t>28322069R</t>
  </si>
  <si>
    <t>profil koutový (rohový) 100 pro  fólie</t>
  </si>
  <si>
    <t>detail D1' 
188.8*1.1=207.680 [A] 
'detail D2' 
12.3*1.1=13.530 [B] 
'detail D5' 
22.6*4=90.400 [C] 
Celkem: A+B+C=311.610 [D]</t>
  </si>
  <si>
    <t>169</t>
  </si>
  <si>
    <t>28322070R</t>
  </si>
  <si>
    <t>profil koutový (rohový) 150 pro  fólie</t>
  </si>
  <si>
    <t>detail D4' 
7=7.000 [A] 
Celkem: A=7.000 [B]</t>
  </si>
  <si>
    <t>170</t>
  </si>
  <si>
    <t>28322071R</t>
  </si>
  <si>
    <t>profil koutový (rohový) 200 pro  fólie</t>
  </si>
  <si>
    <t>detail D3' 
13.5=13.500 [A] 
Celkem: A=13.500 [B]</t>
  </si>
  <si>
    <t>171</t>
  </si>
  <si>
    <t>28322072R</t>
  </si>
  <si>
    <t>lišta upevňovací pro  fólie</t>
  </si>
  <si>
    <t>detail D3' 
0.1*14=1.400 [A] 
Celkem: A=1.400 [B]</t>
  </si>
  <si>
    <t>172</t>
  </si>
  <si>
    <t>712R</t>
  </si>
  <si>
    <t>D+M Těsnící provazec pr.20mm</t>
  </si>
  <si>
    <t>bm</t>
  </si>
  <si>
    <t>173</t>
  </si>
  <si>
    <t>713R</t>
  </si>
  <si>
    <t>D+M Těsnění trvale pružným tmelem</t>
  </si>
  <si>
    <t>detail D3' 
13.5=13.500 [A] 
'detail D4' 
7=7.000 [B] 
Celkem: A+B=20.500 [C]</t>
  </si>
  <si>
    <t>174</t>
  </si>
  <si>
    <t>714R</t>
  </si>
  <si>
    <t>D+M Lišta poplastovaná do drážky vč. vyfrézování drážky</t>
  </si>
  <si>
    <t>175</t>
  </si>
  <si>
    <t>998712101</t>
  </si>
  <si>
    <t>Přesun hmot pro povlakové krytiny stanovený z hmotnosti přesunovaného materiálu vodorovná dopravní vzdálenost do 50 m v objektech výšky do 6 m</t>
  </si>
  <si>
    <t>176</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</si>
  <si>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</si>
  <si>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</si>
  <si>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</si>
  <si>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</si>
  <si>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</si>
  <si>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177</t>
  </si>
  <si>
    <t>713131141</t>
  </si>
  <si>
    <t>Montáž tepelné izolace stěn rohožemi, pásy, deskami, dílci, bloky (izolační materiál ve specifikaci) lepením celoplošně bez mechanického kotvení</t>
  </si>
  <si>
    <t>detail D1' 
0.35*94.4=33.040 [A] 
'detail D2' 
0.5*12.3=6.150 [B] 
'detail D5' 
0.4*2*22.6=18.080 [C] 
Celkem: A+B+C=57.270 [D]</t>
  </si>
  <si>
    <t>178</t>
  </si>
  <si>
    <t>28376422</t>
  </si>
  <si>
    <t>deska XPS hrana polodrážková a hladký povrch 300kPA ?=0,035 tl 100mm</t>
  </si>
  <si>
    <t>detail D1' 
33.04*1.05=34.692 [A] 
Celkem: A=34.692 [B]</t>
  </si>
  <si>
    <t>179</t>
  </si>
  <si>
    <t>28372312</t>
  </si>
  <si>
    <t>deska EPS 100 pro konstrukce s běžným zatížením ?=0,037 tl 120mm</t>
  </si>
  <si>
    <t>detail D2' 
0.5*12.3*1.05=6.458 [A] 
'detail D5' 
0.4*2*22.6*1.05=18.984 [B] 
Celkem: A+B=25.442 [C]</t>
  </si>
  <si>
    <t>180</t>
  </si>
  <si>
    <t>713141136</t>
  </si>
  <si>
    <t>Montáž tepelné izolace střech plochých rohožemi, pásy, deskami, dílci, bloky (izolační materiál ve specifikaci) přilepenými za studena nízkoexpanzní (PUR) pěnou</t>
  </si>
  <si>
    <t>Skladba S' 
12.3*(19.75+27.15)*2=1 153.740 [A] 
'detail D1' 
0.4*94.4=37.760 [B] 
0.63*94.4=59.472 [C] 
'detail D2' 
0.6*12.3=7.380 [D] 
'detail D5' 
0.5*22.6=11.300 [E] 
Celkem: A+B+C+D+E=1 269.652 [F]</t>
  </si>
  <si>
    <t>181</t>
  </si>
  <si>
    <t>28372312.1</t>
  </si>
  <si>
    <t>Skladba S' 
12.3*(19.75+27.15)*2*1.05=1 211.427 [A] 
Celkem: A=1 211.427 [B]</t>
  </si>
  <si>
    <t>182</t>
  </si>
  <si>
    <t>28376452</t>
  </si>
  <si>
    <t>deska XPS hrana polodrážková a hladký povrch 300kPA ?=0,035 tl 220mm</t>
  </si>
  <si>
    <t>detail D1' 
0.4*94.4*1.05=39.648 [A] 
Celkem: A=39.648 [B]</t>
  </si>
  <si>
    <t>183</t>
  </si>
  <si>
    <t>28376423.1</t>
  </si>
  <si>
    <t>detail D2' 
0.6*12.3*1.05=7.749 [A] 
'detail D5' 
0.5*22.6*1.05=11.865 [B] 
Celkem: A+B=19.614 [C]</t>
  </si>
  <si>
    <t>184</t>
  </si>
  <si>
    <t>28376417</t>
  </si>
  <si>
    <t>deska XPS hrana polodrážková a hladký povrch 300kPA ?=0,035 tl 50mm</t>
  </si>
  <si>
    <t>detail D1' 
0.63*94.4*1.05=62.446 [A] 
Celkem: A=62.446 [B]</t>
  </si>
  <si>
    <t>185</t>
  </si>
  <si>
    <t>713141212</t>
  </si>
  <si>
    <t>Montáž tepelné izolace střech plochých atikovými klíny přilepenými za studena nízkoexpanzní (PUR) pěnou</t>
  </si>
  <si>
    <t>186</t>
  </si>
  <si>
    <t>28376105</t>
  </si>
  <si>
    <t>klín izolační z XPS spádový</t>
  </si>
  <si>
    <t>detail D3' 
13.5*0.06*0.2=0.162 [A] 
Celkem: A=0.162 [B]</t>
  </si>
  <si>
    <t>187</t>
  </si>
  <si>
    <t>998713101</t>
  </si>
  <si>
    <t>Přesun hmot pro izolace tepelné stanovený z hmotnosti přesunovaného materiálu vodorovná dopravní vzdálenost do 50 m v objektech výšky do 6 m</t>
  </si>
  <si>
    <t>188</t>
  </si>
  <si>
    <t>998713181</t>
  </si>
  <si>
    <t>Přesun hmot pro izolace tepelné stanovený z hmotnosti přesunovaného materiálu Příplatek k cenám za přesun prováděný bez použití mechanizace pro jakoukoliv výšku</t>
  </si>
  <si>
    <t>Přesun hmot pro izolace tepelné stanovený z hmotnosti přesunovaného materiálu Příplatek k cenám za přesun prováděný bez použití mechanizace pro jakoukoliv výšku objektu</t>
  </si>
  <si>
    <t>762</t>
  </si>
  <si>
    <t>Konstrukce tesařské</t>
  </si>
  <si>
    <t>189</t>
  </si>
  <si>
    <t>762341022</t>
  </si>
  <si>
    <t>Bednění střech střech rovných sklonu do 60° s vyřezáním otvorů z dřevoštěpkových desek OSB šroubovaných na krokve na pero a drážku, tloušťky desky 12 mm</t>
  </si>
  <si>
    <t>detail D1' 
0.5*94.4*1.1=51.920 [A] 
Celkem: A=51.920 [B]</t>
  </si>
  <si>
    <t>190</t>
  </si>
  <si>
    <t>762361311</t>
  </si>
  <si>
    <t>Konstrukční vrstva pod klempířské prvky pro oplechování horních ploch zdí a nadezdívek (atik) z desek dřevoštěpkových šroubovaných do podkladu, tloušťky desky 1</t>
  </si>
  <si>
    <t>Konstrukční vrstva pod klempířské prvky pro oplechování horních ploch zdí a nadezdívek (atik) z desek dřevoštěpkových šroubovaných do podkladu, tloušťky desky 18 mm</t>
  </si>
  <si>
    <t>detail D1' 
0.4*94.4*1.1=41.536 [A] 
0.5*94.4*1.1=51.920 [B] 
'detail D2' 
0.6*12.3*1.1=8.118 [C] 
'detail D5' 
0.7*22.6*1.1=17.402 [D] 
Celkem: A+B+C+D=118.976 [E]</t>
  </si>
  <si>
    <t>191</t>
  </si>
  <si>
    <t>762395000</t>
  </si>
  <si>
    <t>Spojovací prostředky krovů, bednění a laťování, nadstřešních konstrukcí svory, prkna, hřebíky, pásová ocel, vruty</t>
  </si>
  <si>
    <t>detail D1' 
0.5*94.4*(0.018+0.012)+0.4*94.4*0.018=2.096 [A] 
'detail D2' 
0.6*12.3*0.018=0.133 [B] 
'detail D5' 
0.7*22.6*0.018=0.285 [C] 
Celkem: A+B+C=2.514 [D]</t>
  </si>
  <si>
    <t>192</t>
  </si>
  <si>
    <t>762521812</t>
  </si>
  <si>
    <t>Demontáž podlah bez polštářů z prken nebo fošen tl. přes 32 mm</t>
  </si>
  <si>
    <t>odstranění zakrytí kanálů fošnami' 
'B.1.11' 
1*5.7+1*7.4*2=20.500 [A] 
'B.1.10' 
1*6.6=6.600 [B] 
Celkem: A+B=27.100 [C]</t>
  </si>
  <si>
    <t>193</t>
  </si>
  <si>
    <t>998762101</t>
  </si>
  <si>
    <t>Přesun hmot pro konstrukce tesařské stanovený z hmotnosti přesunovaného materiálu vodorovná dopravní vzdálenost do 50 m v objektech výšky do 6 m</t>
  </si>
  <si>
    <t>194</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</si>
  <si>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</si>
  <si>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</si>
  <si>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</si>
  <si>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</si>
  <si>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</si>
  <si>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195</t>
  </si>
  <si>
    <t>763131421</t>
  </si>
  <si>
    <t>Podhled ze sádrokartonových desek dvouvrstvá zavěšená spodní konstrukce z ocelových profilů CD, UD dvojitě opláštěná deskami standardními A, tl. 2 x 12,5 mm, be</t>
  </si>
  <si>
    <t>Podhled ze sádrokartonových desek dvouvrstvá zavěšená spodní konstrukce z ocelových profilů CD, UD dvojitě opláštěná deskami standardními A, tl. 2 x 12,5 mm, bez izolace</t>
  </si>
  <si>
    <t>B1.13, B1.11' 
15.54+131.62-6.7*4.9=114.330 [A] 
Celkem: A=114.330 [B]</t>
  </si>
  <si>
    <t>196</t>
  </si>
  <si>
    <t>763131714</t>
  </si>
  <si>
    <t>Podhled ze sádrokartonových desek ostatní práce a konstrukce na podhledech ze sádrokartonových desek základní penetrační nátěr</t>
  </si>
  <si>
    <t>197</t>
  </si>
  <si>
    <t>763131765</t>
  </si>
  <si>
    <t>Podhled ze sádrokartonových desek Příplatek k cenám za výšku zavěšení přes 0,5 do 1,0 m</t>
  </si>
  <si>
    <t>198</t>
  </si>
  <si>
    <t>998763100</t>
  </si>
  <si>
    <t>Přesun hmot pro dřevostavby stanovený z hmotnosti přesunovaného materiálu vodorovná dopravní vzdálenost do 50 m v objektech výšky do 6 m</t>
  </si>
  <si>
    <t>199</t>
  </si>
  <si>
    <t>998763181</t>
  </si>
  <si>
    <t>Přesun hmot pro dřevostavby stanovený z hmotnosti přesunovaného materiálu Příplatek k ceně za přesun prováděný bez použití mechanizace pro jakoukoliv výšku obje</t>
  </si>
  <si>
    <t>Přesun hmot pro dřevostavby stanovený z hmotnosti přesunovaného materiálu Příplatek k ceně za přesun prováděný bez použití mechanizace pro jakoukoliv výšku objektu</t>
  </si>
  <si>
    <t>764</t>
  </si>
  <si>
    <t>Konstrukce klempířské</t>
  </si>
  <si>
    <t>200</t>
  </si>
  <si>
    <t>764001821</t>
  </si>
  <si>
    <t>Demontáž klempířských konstrukcí krytiny ze svitků nebo tabulí do suti</t>
  </si>
  <si>
    <t>stříšky nad vchody' 
1.5*1+1.3*1+1.5*0.7=3.850 [A] 
Celkem: A=3.850 [B]</t>
  </si>
  <si>
    <t>201</t>
  </si>
  <si>
    <t>764002811</t>
  </si>
  <si>
    <t>Demontáž klempířských konstrukcí okapového plechu do suti, v krytině povlakové</t>
  </si>
  <si>
    <t>47.5*2=95.000 [A] 
Celkem: A=95.000 [B]</t>
  </si>
  <si>
    <t>202</t>
  </si>
  <si>
    <t>764002841</t>
  </si>
  <si>
    <t>Demontáž klempířských konstrukcí oplechování horních ploch zdí a nadezdívek do suti</t>
  </si>
  <si>
    <t>12.5*2=25.000 [A] 
Celkem: A=25.000 [B]</t>
  </si>
  <si>
    <t>203</t>
  </si>
  <si>
    <t>764002851</t>
  </si>
  <si>
    <t>Demontáž klempířských konstrukcí oplechování parapetů do suti</t>
  </si>
  <si>
    <t>stávající okna' 
1.2*21=25.200 [A] 
1.5=1.500 [B] 
Celkem: A+B=26.700 [C]</t>
  </si>
  <si>
    <t>204</t>
  </si>
  <si>
    <t>764002861</t>
  </si>
  <si>
    <t>Demontáž klempířských konstrukcí oplechování říms do suti</t>
  </si>
  <si>
    <t>205</t>
  </si>
  <si>
    <t>764002871</t>
  </si>
  <si>
    <t>Demontáž klempířských konstrukcí lemování zdí do suti</t>
  </si>
  <si>
    <t>na střeše' 
12.3*4=49.200 [A] 
Celkem: A=49.200 [B]</t>
  </si>
  <si>
    <t>206</t>
  </si>
  <si>
    <t>764002881</t>
  </si>
  <si>
    <t>Demontáž klempířských konstrukcí lemování střešních prostupů do suti</t>
  </si>
  <si>
    <t>5=5.000 [A] 
Celkem: A=5.000 [B]</t>
  </si>
  <si>
    <t>207</t>
  </si>
  <si>
    <t>764004803</t>
  </si>
  <si>
    <t>Demontáž klempířských konstrukcí žlabu podokapního k dalšímu použití</t>
  </si>
  <si>
    <t>demontáž stávajícího okapního systému pro následnou montáž' 
48*2=96.000 [A] 
Celkem: A=96.000 [B]</t>
  </si>
  <si>
    <t>208</t>
  </si>
  <si>
    <t>764004863</t>
  </si>
  <si>
    <t>Demontáž klempířských konstrukcí svodu k dalšímu použití</t>
  </si>
  <si>
    <t>demontáž stávajícího okapního systému pro následnou montáž' 
4*6=24.000 [A] 
Celkem: A=24.000 [B]</t>
  </si>
  <si>
    <t>209</t>
  </si>
  <si>
    <t>764212665</t>
  </si>
  <si>
    <t>Oplechování střešních prvků z pozinkovaného plechu s povrchovou úpravou okapu střechy rovné okapovým plechem rš 400 mm</t>
  </si>
  <si>
    <t>dle výpisu klempířských výrobků' 
K/2 107=107.000 [A] 
Celkem: A=107.000 [B]</t>
  </si>
  <si>
    <t>210</t>
  </si>
  <si>
    <t>764226404</t>
  </si>
  <si>
    <t>Oplechování parapetů z hliníkového plechu rovných mechanicky kotvené, bez rohů rš 330 mm</t>
  </si>
  <si>
    <t>dle výpisu klempířských výrobků' 
K/1 21*1.2=25.200 [A] 
Celkem: A=25.200 [B]</t>
  </si>
  <si>
    <t>211</t>
  </si>
  <si>
    <t>764501103</t>
  </si>
  <si>
    <t>Montáž žlabu podokapního půlkruhového žlabu</t>
  </si>
  <si>
    <t>zpětná montáž stávajícího okapu' 
48*2=96.000 [A] 
Celkem: A=96.000 [B]</t>
  </si>
  <si>
    <t>212</t>
  </si>
  <si>
    <t>764501104</t>
  </si>
  <si>
    <t>Montáž žlabu podokapního půlkruhového čela</t>
  </si>
  <si>
    <t>213</t>
  </si>
  <si>
    <t>764501105</t>
  </si>
  <si>
    <t>Montáž žlabu podokapního půlkruhového háku</t>
  </si>
  <si>
    <t>zpětná montáž stávajícího okapu' 
100=100.000 [A] 
Celkem: A=100.000 [B]</t>
  </si>
  <si>
    <t>214</t>
  </si>
  <si>
    <t>55344578</t>
  </si>
  <si>
    <t>hák žlabový Pz 333mm dl 550mm</t>
  </si>
  <si>
    <t>215</t>
  </si>
  <si>
    <t>764501108</t>
  </si>
  <si>
    <t>Montáž žlabu podokapního půlkruhového kotlíku</t>
  </si>
  <si>
    <t>216</t>
  </si>
  <si>
    <t>764508131</t>
  </si>
  <si>
    <t>Montáž svodu kruhového, průměru svodu</t>
  </si>
  <si>
    <t>zpětná montáž svodu' 
4*6=24.000 [A] 
Celkem: A=24.000 [B]</t>
  </si>
  <si>
    <t>217</t>
  </si>
  <si>
    <t>764508132</t>
  </si>
  <si>
    <t>Montáž svodu kruhového, průměru objímek</t>
  </si>
  <si>
    <t>218</t>
  </si>
  <si>
    <t>55344333</t>
  </si>
  <si>
    <t>objímka svodu Pz 120mm trn 200mm</t>
  </si>
  <si>
    <t>219</t>
  </si>
  <si>
    <t>764R</t>
  </si>
  <si>
    <t>Očištění, repase, nová povrchová úprava stávajícího žlabu (vč. nákladů na uložení a ochranu v průběhu stavby)</t>
  </si>
  <si>
    <t>220</t>
  </si>
  <si>
    <t>765R</t>
  </si>
  <si>
    <t>Očištění, repase, nová povrchová úprava stávajícího svodu (vč. nákladů na uložení a ochranu v průběhu stavby)</t>
  </si>
  <si>
    <t>221</t>
  </si>
  <si>
    <t>998764101</t>
  </si>
  <si>
    <t>Přesun hmot pro konstrukce klempířské stanovený z hmotnosti přesunovaného materiálu vodorovná dopravní vzdálenost do 50 m v objektech výšky do 6 m</t>
  </si>
  <si>
    <t>222</t>
  </si>
  <si>
    <t>998764181</t>
  </si>
  <si>
    <t>Přesun hmot pro konstrukce klempířské stanovený z hmotnosti přesunovaného materiálu Příplatek k cenám za přesun prováděný bez použití mechanizace pro jakoukoliv</t>
  </si>
  <si>
    <t>Přesun hmot pro konstrukce klempířské stanovený z hmotnosti přesunovaného materiálu Příplatek k cenám za přesun prováděný bez použití mechanizace pro jakoukoliv výšku objektu</t>
  </si>
  <si>
    <t>766</t>
  </si>
  <si>
    <t>Konstrukce truhlářské</t>
  </si>
  <si>
    <t>223</t>
  </si>
  <si>
    <t>766622131</t>
  </si>
  <si>
    <t>Montáž oken plastových včetně montáže rámu plochy přes 1 m2 otevíravých do zdiva, výšky do 1,5 m</t>
  </si>
  <si>
    <t>dle výkazu oken a dveří' 
O/1 1.2*1.5*17=30.600 [A] 
O/2 0.9*1.5*4=5.400 [B] 
Celkem: A+B=36.000 [C]</t>
  </si>
  <si>
    <t>224</t>
  </si>
  <si>
    <t>61140051</t>
  </si>
  <si>
    <t>okno plastové otevíravé/sklopné dvojsklo přes plochu 1m2 do v 1,5m</t>
  </si>
  <si>
    <t>225</t>
  </si>
  <si>
    <t>7666221-R1</t>
  </si>
  <si>
    <t>D+M Celoobvodové kování oken</t>
  </si>
  <si>
    <t>dle výkazu oken a dveří' 
O/1 17=17.000 [A] 
O/2 4=4.000 [B] 
Celkem: A+B=21.000 [C]</t>
  </si>
  <si>
    <t>226</t>
  </si>
  <si>
    <t>766660001</t>
  </si>
  <si>
    <t>Montáž dveřních křídel dřevěných nebo plastových otevíravých do ocelové zárubně povrchově upravených jednokřídlových, šířky do 800 mm</t>
  </si>
  <si>
    <t>227</t>
  </si>
  <si>
    <t>61162002</t>
  </si>
  <si>
    <t>dveře jednokřídlé dřevotřískové povrch dýhovaný plné 800x1970-2100mm</t>
  </si>
  <si>
    <t>228</t>
  </si>
  <si>
    <t>766660011</t>
  </si>
  <si>
    <t>Montáž dveřních křídel dřevěných nebo plastových otevíravých do ocelové zárubně povrchově upravených dvoukřídlových, šířky do 1450 mm</t>
  </si>
  <si>
    <t>229</t>
  </si>
  <si>
    <t>61162008</t>
  </si>
  <si>
    <t>dveře dvoukřídlé dřevotřískové povrch dýhovaný plné 1250x1970-2100mm</t>
  </si>
  <si>
    <t>230</t>
  </si>
  <si>
    <t>766660731</t>
  </si>
  <si>
    <t>Montáž dveřních doplňků dveřního kování bezpečnostního zámku</t>
  </si>
  <si>
    <t>dle výkazu oken a dveří' 
D/1 1+1=2.000 [A] 
D/6 1=1.000 [B] 
Celkem: A+B=3.000 [C]</t>
  </si>
  <si>
    <t>231</t>
  </si>
  <si>
    <t>54914129</t>
  </si>
  <si>
    <t>kování bezpečnostní klika/klika RC2</t>
  </si>
  <si>
    <t>232</t>
  </si>
  <si>
    <t>54924012</t>
  </si>
  <si>
    <t>zámek zadlabací vložkový pravolevý rozteč 72x40mm</t>
  </si>
  <si>
    <t>233</t>
  </si>
  <si>
    <t>54964136</t>
  </si>
  <si>
    <t>vložka cylindrická 40+70</t>
  </si>
  <si>
    <t>234</t>
  </si>
  <si>
    <t>766660733</t>
  </si>
  <si>
    <t>Montáž dveřních doplňků dveřního kování bezpečnostního štítku s klikou</t>
  </si>
  <si>
    <t>dle výkazu oken a dveří' 
D/1 2+2=4.000 [A] 
D/6 2=2.000 [B] 
Celkem: A+B=6.000 [C]</t>
  </si>
  <si>
    <t>235</t>
  </si>
  <si>
    <t>766694116</t>
  </si>
  <si>
    <t>Montáž ostatních truhlářských konstrukcí parapetních desek dřevěných nebo plastových šířky do 300 mm</t>
  </si>
  <si>
    <t>dle výkazu oken a dveří' 
O/1 1.2*17=20.400 [A] 
O/2 0.9*4=3.600 [B] 
Celkem: A+B=24.000 [C]</t>
  </si>
  <si>
    <t>236</t>
  </si>
  <si>
    <t>61140080</t>
  </si>
  <si>
    <t>parapet plastový vnitřní – š 300mm, barva bílá</t>
  </si>
  <si>
    <t>dle výkazu oken a dveří' 
O/1 1.2*17=20.400 [A] 
O/2 0.9*4=3.600 [B] 
Mezisoučet: A+B=24.000 [C] 
Prořez 10%24*0.1=2.400 [D] 
Celkem: A+B+D=26.400 [E]</t>
  </si>
  <si>
    <t>237</t>
  </si>
  <si>
    <t>61144019</t>
  </si>
  <si>
    <t>koncovka k parapetu plastovému vnitřnímu 1 pár</t>
  </si>
  <si>
    <t>238</t>
  </si>
  <si>
    <t>998766101</t>
  </si>
  <si>
    <t>Přesun hmot pro konstrukce truhlářské stanovený z hmotnosti přesunovaného materiálu vodorovná dopravní vzdálenost do 50 m v objektech výšky do 6 m</t>
  </si>
  <si>
    <t>239</t>
  </si>
  <si>
    <t>998766181</t>
  </si>
  <si>
    <t>Přesun hmot pro konstrukce truhlářské stanovený z hmotnosti přesunovaného materiálu Příplatek k ceně za přesun prováděný bez použití mechanizace pro jakoukoliv</t>
  </si>
  <si>
    <t>Přesun hmot pro konstrukce truhlářské stanovený z hmotnosti přesunovaného materiálu Příplatek k ceně za přesun prováděný bez použití mechanizace pro jakoukoliv výšku objektu</t>
  </si>
  <si>
    <t>767</t>
  </si>
  <si>
    <t>Konstrukce zámečnické</t>
  </si>
  <si>
    <t>240</t>
  </si>
  <si>
    <t>767531111</t>
  </si>
  <si>
    <t>Montáž vstupních čisticích zón z rohoží kovových nebo plastových</t>
  </si>
  <si>
    <t>dle výpisu zámečnických výrobků' 
Z/2 1*0.4*6=2.400 [A] 
Celkem: A=2.400 [B]</t>
  </si>
  <si>
    <t>241</t>
  </si>
  <si>
    <t>69752035</t>
  </si>
  <si>
    <t>rohož vstupní samonosná kovová - škrabák</t>
  </si>
  <si>
    <t>242</t>
  </si>
  <si>
    <t>767531811</t>
  </si>
  <si>
    <t>Demontáž vstupních čisticích zón rohoží kovových nebo plastových</t>
  </si>
  <si>
    <t>1.1*0.6*4=2.640 [A] 
Celkem: A=2.640 [B]</t>
  </si>
  <si>
    <t>243</t>
  </si>
  <si>
    <t>767531821</t>
  </si>
  <si>
    <t>Demontáž vstupních čisticích zón rámů zapuštěných nebo náběhových</t>
  </si>
  <si>
    <t>(1.1*2+0.6*2)*4=13.600 [A] 
Celkem: A=13.600 [B]</t>
  </si>
  <si>
    <t>244</t>
  </si>
  <si>
    <t>767581803</t>
  </si>
  <si>
    <t>Demontáž podhledů tvarovaných plechů</t>
  </si>
  <si>
    <t>hlavní mechanická dílna' 
4.3*4.9+4.3*6.3=48.160 [A] 
Celkem: A=48.160 [B]</t>
  </si>
  <si>
    <t>245</t>
  </si>
  <si>
    <t>767640222</t>
  </si>
  <si>
    <t>Montáž dveří ocelových nebo hliníkových vchodových dvoukřídlové s nadsvětlíkem</t>
  </si>
  <si>
    <t>dle výkazu oken a dveří' 
D/2 8=8.000 [A] 
D/3 2=2.000 [B] 
Celkem: A+B=10.000 [C]</t>
  </si>
  <si>
    <t>246</t>
  </si>
  <si>
    <t>553R</t>
  </si>
  <si>
    <t>Dveře hliníkové 2kř. s nadsvětlíkem 1500x2800mm D/2 vč. veškerého příslušenství, zámku, kování, rámu</t>
  </si>
  <si>
    <t>dle výkazu oken a dveří' 
D/2 8=8.000 [A] 
Celkem: A=8.000 [B]</t>
  </si>
  <si>
    <t>247</t>
  </si>
  <si>
    <t>554R</t>
  </si>
  <si>
    <t>Dveře hliníkové 2kř. s nadsvětlíkem 1500x3200mm D/3 vč. veškerého příslušenství, zámku, kování, rámu</t>
  </si>
  <si>
    <t>dle výkazu oken a dveří' 
D/3 2=2.000 [A] 
Celkem: A=2.000 [B]</t>
  </si>
  <si>
    <t>248</t>
  </si>
  <si>
    <t>767651113</t>
  </si>
  <si>
    <t>Montáž vrat garážových nebo průmyslových sekčních zajížděcích pod strop, plochy přes 9 do 13 m2</t>
  </si>
  <si>
    <t>dle výkazu oken a dveří' 
D/4 7=7.000 [A] 
Celkem: A=7.000 [B]</t>
  </si>
  <si>
    <t>249</t>
  </si>
  <si>
    <t>767651114</t>
  </si>
  <si>
    <t>Montáž vrat garážových nebo průmyslových sekčních zajížděcích pod strop, plochy přes 13 m2</t>
  </si>
  <si>
    <t>dle výkazu oken a dveří' 
D/5 1=1.000 [A] 
Celkem: A=1.000 [B]</t>
  </si>
  <si>
    <t>250</t>
  </si>
  <si>
    <t>767651121</t>
  </si>
  <si>
    <t>Montáž vrat garážových nebo průmyslových příslušenství sekčních vrat kliky se zámkem pro ruční otevírání</t>
  </si>
  <si>
    <t>dle výkazu oken a dveří' 
D/4 7=7.000 [A] 
D/5 1=1.000 [B] 
Celkem: A+B=8.000 [C]</t>
  </si>
  <si>
    <t>251</t>
  </si>
  <si>
    <t>767651126</t>
  </si>
  <si>
    <t>Montáž vrat garážových nebo průmyslových příslušenství sekčních vrat elektrického pohonu</t>
  </si>
  <si>
    <t>252</t>
  </si>
  <si>
    <t>55345878</t>
  </si>
  <si>
    <t>pohon garážových sekčních a výklopných vrat o síle 1000N max. 50 cyklů denně</t>
  </si>
  <si>
    <t>253</t>
  </si>
  <si>
    <t>55345889</t>
  </si>
  <si>
    <t>pohon garážových vrat ruční klika se zámkem chrom sada</t>
  </si>
  <si>
    <t>254</t>
  </si>
  <si>
    <t>55345802</t>
  </si>
  <si>
    <t>vrata průmyslová sekční z ocelových lamel, zateplená PUR tl 67mm</t>
  </si>
  <si>
    <t>dle výkazu oken a dveří' 
D/4 7*2.9*3.2=64.960 [A] 
D/5 1*4*3.7=14.800 [B] 
Celkem: A+B=79.760 [C]</t>
  </si>
  <si>
    <t>255</t>
  </si>
  <si>
    <t>767661811</t>
  </si>
  <si>
    <t>Demontáž mříží pevných nebo otevíravých</t>
  </si>
  <si>
    <t>256</t>
  </si>
  <si>
    <t>767662110</t>
  </si>
  <si>
    <t>Montáž mříží pevných, připevněných šroubováním</t>
  </si>
  <si>
    <t>na oknech a nadsvětlících' 
1.4*1.7*17+1.1*1.7*4+1.7*0.95*10=64.090 [A] 
Celkem: A=64.090 [B]</t>
  </si>
  <si>
    <t>257</t>
  </si>
  <si>
    <t>54912001</t>
  </si>
  <si>
    <t>mříž pro stavební otvory pevná</t>
  </si>
  <si>
    <t>258</t>
  </si>
  <si>
    <t>767995114</t>
  </si>
  <si>
    <t>Montáž ostatních atypických zámečnických konstrukcí hmotnosti přes 20 do 50 kg</t>
  </si>
  <si>
    <t>dle výpisu zámečnických výrobků' 
Z/1 42=42.000 [A] 
Celkem: A=42.000 [B]</t>
  </si>
  <si>
    <t>259</t>
  </si>
  <si>
    <t>555R</t>
  </si>
  <si>
    <t>Dodávka kovářské výhně Z/1 z nerez plechů tl.3mm</t>
  </si>
  <si>
    <t>260</t>
  </si>
  <si>
    <t>767996702</t>
  </si>
  <si>
    <t>Demontáž ostatních zámečnických konstrukcí řezáním o hmotnosti jednotlivých dílů přes 50 do 100 kg</t>
  </si>
  <si>
    <t>hlavní mechanická dílna' 
'nosná konstrukce podhledu' 
(4.3*4.9+4.3*6.3)*50=2 408.000 [A] 
'demontáž kovářské výhně' 
300=300.000 [B] 
Celkem: A+B=2 708.000 [C]</t>
  </si>
  <si>
    <t>261</t>
  </si>
  <si>
    <t>767R</t>
  </si>
  <si>
    <t>D+M Dálkový ovladač k vratům D/4, D/5</t>
  </si>
  <si>
    <t>dle výkazu oken a dveří' 
D/4 7*3=21.000 [A] 
D/5 1*3=3.000 [B] 
Celkem: A+B=24.000 [C]</t>
  </si>
  <si>
    <t>262</t>
  </si>
  <si>
    <t>998767101</t>
  </si>
  <si>
    <t>Přesun hmot pro zámečnické konstrukce stanovený z hmotnosti přesunovaného materiálu vodorovná dopravní vzdálenost do 50 m v objektech výšky do 6 m</t>
  </si>
  <si>
    <t>263</t>
  </si>
  <si>
    <t>998767181</t>
  </si>
  <si>
    <t>Přesun hmot pro zámečnické konstrukce stanovený z hmotnosti přesunovaného materiálu Příplatek k cenám za přesun prováděný bez použití mechanizace pro jakoukoliv</t>
  </si>
  <si>
    <t>Přesun hmot pro zámečnické konstrukce stanovený z hmotnosti přesunovaného materiálu Příplatek k cenám za přesun prováděný bez použití mechanizace pro jakoukoliv výšku objektu</t>
  </si>
  <si>
    <t>771</t>
  </si>
  <si>
    <t>Podlahy z dlaždic</t>
  </si>
  <si>
    <t>264</t>
  </si>
  <si>
    <t>771121011</t>
  </si>
  <si>
    <t>Příprava podkladu před provedením dlažby nátěr penetrační na podlahu</t>
  </si>
  <si>
    <t>m.č. B.1.06' 
12.34+15.2*0.1=13.860 [A] 
Celkem: A=13.860 [B]</t>
  </si>
  <si>
    <t>265</t>
  </si>
  <si>
    <t>771474113</t>
  </si>
  <si>
    <t>Montáž soklů z dlaždic keramických lepených cementovým flexibilním lepidlem rovných, výšky přes 90 do 120 mm</t>
  </si>
  <si>
    <t>m.č. B.1.06' 
15.02=15.020 [A] 
Celkem: A=15.020 [B]</t>
  </si>
  <si>
    <t>266</t>
  </si>
  <si>
    <t>771574518</t>
  </si>
  <si>
    <t>Montáž podlah z dlaždic keramických lepených cementovým flexibilním rychletuhnoucím lepidlem hladkých, tloušťky do 10 mm přes 19 do 22 ks/m2</t>
  </si>
  <si>
    <t>267</t>
  </si>
  <si>
    <t>59761149</t>
  </si>
  <si>
    <t>dlažba keramická slinutá mrazuvzdorná do interiéru i exteriéru R9 povrch reliéfní/matný tl do 10mm přes 19 do 22ks/m2</t>
  </si>
  <si>
    <t>m.č. B.1.06' 
12.34*1.1+15.2*0.1*1.2=15.398 [A] 
Celkem: A=15.398 [B]</t>
  </si>
  <si>
    <t>268</t>
  </si>
  <si>
    <t>998771101</t>
  </si>
  <si>
    <t>Přesun hmot pro podlahy z dlaždic stanovený z hmotnosti přesunovaného materiálu vodorovná dopravní vzdálenost do 50 m v objektech výšky do 6 m</t>
  </si>
  <si>
    <t>269</t>
  </si>
  <si>
    <t>998771181</t>
  </si>
  <si>
    <t>Přesun hmot pro podlahy z dlaždic stanovený z hmotnosti přesunovaného materiálu Příplatek k ceně za přesun prováděný bez použití mechanizace pro jakoukoliv výšk</t>
  </si>
  <si>
    <t>Přesun hmot pro podlahy z dlaždic stanovený z hmotnosti přesunovaného materiálu Příplatek k ceně za přesun prováděný bez použití mechanizace pro jakoukoliv výšku objektu</t>
  </si>
  <si>
    <t>777</t>
  </si>
  <si>
    <t>Podlahy lité</t>
  </si>
  <si>
    <t>270</t>
  </si>
  <si>
    <t>777131105</t>
  </si>
  <si>
    <t>Penetrační nátěr podlahy epoxidový na podklad z čerstvého betonu</t>
  </si>
  <si>
    <t>podlaha P1' 
41.4+25.99+19.91+88.2+15.54=191.040 [A] 
'podlaha P2' 
9.45+46.5+27.56+50.16+19.91+131.62+28.01+20.8+20.8=354.810 [B] 
'montážní jáma B.1.11' 
20=20.000 [C] 
Celkem: A+B+C=565.850 [D]</t>
  </si>
  <si>
    <t>271</t>
  </si>
  <si>
    <t>777611121</t>
  </si>
  <si>
    <t>Krycí nátěr podlahy průmyslový epoxidový</t>
  </si>
  <si>
    <t>272</t>
  </si>
  <si>
    <t>777612101</t>
  </si>
  <si>
    <t>Uzavírací nátěr podlahy epoxidový barevný</t>
  </si>
  <si>
    <t>273</t>
  </si>
  <si>
    <t>998777101</t>
  </si>
  <si>
    <t>Přesun hmot pro podlahy lité stanovený z hmotnosti přesunovaného materiálu vodorovná dopravní vzdálenost do 50 m v objektech výšky do 6 m</t>
  </si>
  <si>
    <t>274</t>
  </si>
  <si>
    <t>998777181</t>
  </si>
  <si>
    <t>Přesun hmot pro podlahy lité stanovený z hmotnosti přesunovaného materiálu Příplatek k cenám za přesun prováděný bez použití mechanizace pro jakoukoliv výšku ob</t>
  </si>
  <si>
    <t>Přesun hmot pro podlahy lité stanovený z hmotnosti přesunovaného materiálu Příplatek k cenám za přesun prováděný bez použití mechanizace pro jakoukoliv výšku objektu</t>
  </si>
  <si>
    <t>275</t>
  </si>
  <si>
    <t>783201401</t>
  </si>
  <si>
    <t>Příprava podkladu tesařských konstrukcí před provedením nátěru ometení</t>
  </si>
  <si>
    <t>náítěr stávajícího krovu - odhad' 
600=600.000 [A] 
Celkem: A=600.000 [B]</t>
  </si>
  <si>
    <t>276</t>
  </si>
  <si>
    <t>783201403</t>
  </si>
  <si>
    <t>Příprava podkladu tesařských konstrukcí před provedením nátěru oprášení</t>
  </si>
  <si>
    <t>277</t>
  </si>
  <si>
    <t>783214121</t>
  </si>
  <si>
    <t>Sanační napouštěcí nátěr tesařských prvků proti dřevokazným houbám, hmyzu a plísním zabudovaných do konstrukce, aplikovaný stříkáním</t>
  </si>
  <si>
    <t>278</t>
  </si>
  <si>
    <t>783301313</t>
  </si>
  <si>
    <t>Příprava podkladu zámečnických konstrukcí před provedením nátěru odmaštění odmašťovačem ředidlovým</t>
  </si>
  <si>
    <t>zárubně' 
D/1 4.8*0.4*2=3.840 [A] 
D/6 5.2*0.4=2.080 [B] 
Celkem: A+B=5.920 [C]</t>
  </si>
  <si>
    <t>279</t>
  </si>
  <si>
    <t>783314101</t>
  </si>
  <si>
    <t>Základní nátěr zámečnických konstrukcí jednonásobný syntetický</t>
  </si>
  <si>
    <t>280</t>
  </si>
  <si>
    <t>783317101</t>
  </si>
  <si>
    <t>Krycí nátěr (email) zámečnických konstrukcí jednonásobný syntetický standardní</t>
  </si>
  <si>
    <t>281</t>
  </si>
  <si>
    <t>783801401</t>
  </si>
  <si>
    <t>Příprava podkladu omítek před provedením nátěru ometení</t>
  </si>
  <si>
    <t>stávající povrchy' 
'stropy' 
393.7=393.700 [A] 
'stěny' 
1183.756=1 183.756 [B] 
Celkem: A+B=1 577.456 [C]</t>
  </si>
  <si>
    <t>282</t>
  </si>
  <si>
    <t>783801403</t>
  </si>
  <si>
    <t>Příprava podkladu omítek před provedením nátěru oprášení</t>
  </si>
  <si>
    <t>283</t>
  </si>
  <si>
    <t>783801505</t>
  </si>
  <si>
    <t>Příprava podkladu omítek před provedením nátěru omytí s odmaštěním a následným opláchnutím</t>
  </si>
  <si>
    <t>284</t>
  </si>
  <si>
    <t>783823161</t>
  </si>
  <si>
    <t>Penetrační nátěr omítek hladkých omítek hladkých, zrnitých tenkovrstvých nebo štukových stupně členitosti 3 akrylátový</t>
  </si>
  <si>
    <t>stropy' 
114.33+393.7=508.030 [A] 
'stěny' 
1183.756+124.33+11.205=1 319.291 [B] 
Celkem: A+B=1 827.321 [C]</t>
  </si>
  <si>
    <t>285</t>
  </si>
  <si>
    <t>783827441</t>
  </si>
  <si>
    <t>Krycí (ochranný ) nátěr omítek dvojnásobný hladkých omítek hladkých, zrnitých tenkovrstvých nebo štukových stupně členitosti 3 akrylátový</t>
  </si>
  <si>
    <t>286</t>
  </si>
  <si>
    <t>783901453</t>
  </si>
  <si>
    <t>Příprava podkladu betonových podlah před provedením nátěru vysátím</t>
  </si>
  <si>
    <t>784</t>
  </si>
  <si>
    <t>Dokončovací práce - malby a tapety</t>
  </si>
  <si>
    <t>287</t>
  </si>
  <si>
    <t>784111011</t>
  </si>
  <si>
    <t>Obroušení podkladu omítky v místnostech výšky do 3,80 m</t>
  </si>
  <si>
    <t>288</t>
  </si>
  <si>
    <t>784121001</t>
  </si>
  <si>
    <t>Oškrabání malby v místnostech výšky do 3,80 m</t>
  </si>
  <si>
    <t>Ostatní konstrukce a práce, bourání</t>
  </si>
  <si>
    <t>89</t>
  </si>
  <si>
    <t>935114122</t>
  </si>
  <si>
    <t>Štěrbinový odvodňovací betonový žlab se základem z betonu prostého a s obetonováním rozměru 450x500 mm bez obrubníku se spádem dna 0,5 %</t>
  </si>
  <si>
    <t>90</t>
  </si>
  <si>
    <t>939292014</t>
  </si>
  <si>
    <t>Obetonování konstrukcí pozemních komunikací z betonu prostého se zvýšenými nároky na prostředí tř. C 25/30</t>
  </si>
  <si>
    <t>žlab' 
0.1*0.45*4+0.1*0.5*4*2=0.580 [A] 
Celkem: A=0.580 [B]</t>
  </si>
  <si>
    <t>91</t>
  </si>
  <si>
    <t>941111131</t>
  </si>
  <si>
    <t>Lešení řadové trubkové lehké pracovní s podlahami s provozním zatížením tř. 3 do 200 kg/m2 šířky tř. W12 od 1,2 do 1,5 m, výšky výšky do 10 m montáž</t>
  </si>
  <si>
    <t>pro práce na fasádě' 
3*50.75*2+4*15.6=366.900 [A] 
Celkem: A=366.900 [B]</t>
  </si>
  <si>
    <t>92</t>
  </si>
  <si>
    <t>941111231</t>
  </si>
  <si>
    <t>Lešení řadové trubkové lehké pracovní s podlahami s provozním zatížením tř. 3 do 200 kg/m2 šířky tř. W12 od 1,2 do 1,5 m, výšky výšky do 10 m příplatek k ceně z</t>
  </si>
  <si>
    <t>Lešení řadové trubkové lehké pracovní s podlahami s provozním zatížením tř. 3 do 200 kg/m2 šířky tř. W12 od 1,2 do 1,5 m, výšky výšky do 10 m příplatek k ceně za každý den použití</t>
  </si>
  <si>
    <t>366.9*60=22 014.000 [A] 
Celkem: A=22 014.000 [B]</t>
  </si>
  <si>
    <t>93</t>
  </si>
  <si>
    <t>941111831</t>
  </si>
  <si>
    <t>Lešení řadové trubkové lehké pracovní s podlahami s provozním zatížením tř. 3 do 200 kg/m2 šířky tř. W12 od 1,2 do 1,5 m, výšky výšky do 10 m demontáž</t>
  </si>
  <si>
    <t>94</t>
  </si>
  <si>
    <t>949101112</t>
  </si>
  <si>
    <t>Lešení pomocné pracovní pro objekty pozemních staveb pro zatížení do 150 kg/m2, o výšce lešeňové podlahy přes 1,9 do 3,5 m</t>
  </si>
  <si>
    <t>41.4+9.45+25.99+46.5+27.56+12.34+50.16+19.91+19.91+88.2=341.420 [A] 
131.62+28.01+15.54+20.8+20.8=216.770 [B] 
Celkem: A+B=558.190 [C]</t>
  </si>
  <si>
    <t>95</t>
  </si>
  <si>
    <t>952901221</t>
  </si>
  <si>
    <t>Vyčištění budov nebo objektů před předáním do užívání průmyslových budov a objektů výrobních, skladovacích, garáží, dílen nebo hal apod. s nespalnou podlahou ja</t>
  </si>
  <si>
    <t>Vyčištění budov nebo objektů před předáním do užívání průmyslových budov a objektů výrobních, skladovacích, garáží, dílen nebo hal apod. s nespalnou podlahou jakékoliv výšky podlaží</t>
  </si>
  <si>
    <t>12.6*47.75=601.650 [A] 
Celkem: A=601.650 [B]</t>
  </si>
  <si>
    <t>96</t>
  </si>
  <si>
    <t>953312112</t>
  </si>
  <si>
    <t>Vložky svislé do dilatačních spár z polystyrenových desek fasádních včetně dodání a osazení, v jakémkoliv zdivu přes 10 do 20 mm</t>
  </si>
  <si>
    <t>základ bucharu a strusky' 
0.25*(1.8*2+1.4*2+1.6*2+0.8*2)=2.800 [A] 
Celkem: A=2.800 [B]</t>
  </si>
  <si>
    <t>97</t>
  </si>
  <si>
    <t>953845114R</t>
  </si>
  <si>
    <t>Vyvložkování stávajícího komínového tělesa nerezovými vložkami pevnými D 300 mm v 3 m</t>
  </si>
  <si>
    <t>98</t>
  </si>
  <si>
    <t>953845124R</t>
  </si>
  <si>
    <t>Příplatek k vyvložkování komínového průduchu nerezovými vložkami pevnými D 300 mm ZKD 1 m výšky</t>
  </si>
  <si>
    <t>7-3=4.000 [A] 
Celkem: A=4.000 [B]</t>
  </si>
  <si>
    <t>99</t>
  </si>
  <si>
    <t>953962113</t>
  </si>
  <si>
    <t>Kotvy chemické s vyvrtáním otvoru do zdiva z plných cihel tmel, hloubka 80 mm, velikost M 12</t>
  </si>
  <si>
    <t>dle výpisu zámečnických výrobků' 
Z/1 4=4.000 [A] 
Celkem: A=4.000 [B]</t>
  </si>
  <si>
    <t>100</t>
  </si>
  <si>
    <t>953965122</t>
  </si>
  <si>
    <t>Kotvy chemické s vyvrtáním otvoru kotevní šrouby pro chemické kotvy, velikost M 12, délka 220 mm</t>
  </si>
  <si>
    <t>101</t>
  </si>
  <si>
    <t>95R</t>
  </si>
  <si>
    <t>D+M Chránička pro vedení k základu bucharu a brusky</t>
  </si>
  <si>
    <t>102</t>
  </si>
  <si>
    <t>961044111</t>
  </si>
  <si>
    <t>Bourání základů z betonu prostého</t>
  </si>
  <si>
    <t>kolem čistících zón' 
0.2*1.1*0.6*4+0.2*0.2*(1.1*8+0.6*8)=1.072 [A] 
Celkem: A=1.072 [B]</t>
  </si>
  <si>
    <t>103</t>
  </si>
  <si>
    <t>961055111</t>
  </si>
  <si>
    <t>Bourání základů z betonu železového</t>
  </si>
  <si>
    <t>vybourání části montážní jámy v B.1.10' 
0.5*0.4*(1*2+7.6*2)=3.440 [A] 
Celkem: A=3.440 [B]</t>
  </si>
  <si>
    <t>104</t>
  </si>
  <si>
    <t>962032231</t>
  </si>
  <si>
    <t>Bourání zdiva nadzákladového z cihel nebo tvárnic z cihel pálených nebo vápenopískových, na maltu vápennou nebo vápenocementovou, objemu přes 1 m3</t>
  </si>
  <si>
    <t>dělící stěna mezi sklady' 
0.3*4*3.7=4.440 [A] 
Celkem: A=4.440 [B]</t>
  </si>
  <si>
    <t>105</t>
  </si>
  <si>
    <t>963011510</t>
  </si>
  <si>
    <t>Bourání stropů z tvárnic pálených do nosníků ocelových, bez jejich vybourání a odklizení, tloušťky do 80 mm</t>
  </si>
  <si>
    <t>porušený hurdisový strop' 
15*0.25*1.2=4.500 [A] 
Celkem: A=4.500 [B]</t>
  </si>
  <si>
    <t>106</t>
  </si>
  <si>
    <t>963051113</t>
  </si>
  <si>
    <t>Bourání železobetonových stropů deskových, tl. přes 80 mm</t>
  </si>
  <si>
    <t>stříšky nad vchody' 
0.2*(1.5*1+1.3*1+1.5*0.7)=0.770 [A] 
Celkem: A=0.770 [B]</t>
  </si>
  <si>
    <t>107</t>
  </si>
  <si>
    <t>964054111</t>
  </si>
  <si>
    <t>Bourání samostatných trámů, průvlaků nebo pásů ze železobetonu bez přerušení výztuže, průřezu do 0,36 m2</t>
  </si>
  <si>
    <t>zvýšení průjezdu v hlavní mechanické dílně' 
0.3*0.9*5.3=1.431 [A] 
Celkem: A=1.431 [B]</t>
  </si>
  <si>
    <t>108</t>
  </si>
  <si>
    <t>965042241</t>
  </si>
  <si>
    <t>Bourání mazanin betonových nebo z litého asfaltu tl. přes 100 mm, plochy přes 4 m2</t>
  </si>
  <si>
    <t>vybourání podkladního betonu podlah' 
'B.1.13' 
(3.7*1.95)*0.1=0.722 [A] 
'B.1.14' 
(3.7*1.95)*0.1=0.722 [B] 
'B.1.10' 
(7.5*11.4)*0.1=8.550 [C] 
'B.1.09' 
(5.625*3.3)*0.1=1.856 [D] 
'B.1.01' 
(6*6.9)*0.1=4.140 [E] 
'B.1.03' 
(5.25*4.95)*0.1=2.599 [F] 
Celkem: A+B+C+D+E+F=18.589 [G]</t>
  </si>
  <si>
    <t>109</t>
  </si>
  <si>
    <t>965043341</t>
  </si>
  <si>
    <t>Bourání mazanin betonových s potěrem nebo teracem tl. do 100 mm, plochy přes 4 m2</t>
  </si>
  <si>
    <t>vybourání podlah' 
'B.1.13' 
(3.7*1.95)*0.1=0.722 [A] 
'B.1.14' 
(3.7*1.95)*0.1=0.722 [B] 
'B.1.10' 
(7.5*11.4)*0.1=8.550 [C] 
'B.1.09' 
(5.625*3.3)*0.1=1.856 [D] 
'B.1.01' 
(6*6.9)*0.1=4.140 [E] 
'B.1.03' 
(5.25*4.95)*0.1=2.599 [F] 
Celkem: A+B+C+D+E+F=18.589 [G]</t>
  </si>
  <si>
    <t>110</t>
  </si>
  <si>
    <t>965082933</t>
  </si>
  <si>
    <t>Odstranění násypu pod podlahami nebo ochranného násypu na střechách tl. do 200 mm, plochy přes 2 m2</t>
  </si>
  <si>
    <t>odstranění podsypu podlah' 
'B.1.13' 
(3.7*1.95)*0.2=1.443 [A] 
'B.1.14' 
(3.7*1.95)*0.2=1.443 [B] 
'B.1.10' 
(7.5*11.4)*0.2=17.100 [C] 
'B.1.09' 
(5.625*3.3)*0.2=3.713 [D] 
'B.1.01' 
(6*6.9)*0.2=8.280 [E] 
'B.1.03' 
(5.25*4.95)*0.2=5.198 [F] 
Celkem: A+B+C+D+E+F=37.177 [G]</t>
  </si>
  <si>
    <t>111</t>
  </si>
  <si>
    <t>968062375</t>
  </si>
  <si>
    <t>Vybourání dřevěných rámů oken s křídly, dveřních zárubní, vrat, stěn, ostění nebo obkladů rámů oken s křídly zdvojených, plochy do 2 m2</t>
  </si>
  <si>
    <t>stávající okna' 
1.2*1.5*21=37.800 [A] 
1.5*1.5=2.250 [B] 
Celkem: A+B=40.050 [C]</t>
  </si>
  <si>
    <t>112</t>
  </si>
  <si>
    <t>968072455</t>
  </si>
  <si>
    <t>Vybourání kovových rámů oken s křídly, dveřních zárubní, vrat, stěn, ostění nebo obkladů dveřních zárubní, plochy do 2 m2</t>
  </si>
  <si>
    <t>stávající vnitřní dveře' 
0.9*2*3=5.400 [A] 
Celkem: A=5.400 [B]</t>
  </si>
  <si>
    <t>113</t>
  </si>
  <si>
    <t>968072456</t>
  </si>
  <si>
    <t>Vybourání kovových rámů oken s křídly, dveřních zárubní, vrat, stěn, ostění nebo obkladů dveřních zárubní, plochy přes 2 m2</t>
  </si>
  <si>
    <t>stávající dveře' 
1.5*3.2*2=9.600 [A] 
1.5*2.8*9=37.800 [B] 
Celkem: A+B=47.400 [C]</t>
  </si>
  <si>
    <t>114</t>
  </si>
  <si>
    <t>968062559</t>
  </si>
  <si>
    <t>Vybourání dřevěných rámů oken s křídly, dveřních zárubní, vrat, stěn, ostění nebo obkladů vrat, plochy přes 5 m2</t>
  </si>
  <si>
    <t>stávající vrata' 
3.15*3.2=10.080 [A] 
3*3.2*7=67.200 [B] 
Celkem: A+B=77.280 [C]</t>
  </si>
  <si>
    <t>115</t>
  </si>
  <si>
    <t>971033451</t>
  </si>
  <si>
    <t>Vybourání otvorů ve zdivu základovém nebo nadzákladovém z cihel, tvárnic, příčkovek z cihel pálených na maltu vápennou nebo vápenocementovou plochy do 0,25 m2,</t>
  </si>
  <si>
    <t>Vybourání otvorů ve zdivu základovém nebo nadzákladovém z cihel, tvárnic, příčkovek z cihel pálených na maltu vápennou nebo vápenocementovou plochy do 0,25 m2, tl. do 450 mm</t>
  </si>
  <si>
    <t>pro ventilátory' 
6=6.000 [A] 
Celkem: A=6.000 [B]</t>
  </si>
  <si>
    <t>116</t>
  </si>
  <si>
    <t>971033561</t>
  </si>
  <si>
    <t>Vybourání otvorů ve zdivu základovém nebo nadzákladovém z cihel, tvárnic, příčkovek z cihel pálených na maltu vápennou nebo vápenocementovou plochy do 1 m2, tl.</t>
  </si>
  <si>
    <t>Vybourání otvorů ve zdivu základovém nebo nadzákladovém z cihel, tvárnic, příčkovek z cihel pálených na maltu vápennou nebo vápenocementovou plochy do 1 m2, tl. do 600 mm</t>
  </si>
  <si>
    <t>pro větrací mřížky' 
0.45*(0.5*0.5*4+0.8*0.5*2)=0.810 [A] 
'zvětšení otvorů vrat' 
0.45*0.15*3.2*3=0.648 [B] 
Celkem: A+B=1.458 [C]</t>
  </si>
  <si>
    <t>117</t>
  </si>
  <si>
    <t>971033641</t>
  </si>
  <si>
    <t>Vybourání otvorů ve zdivu základovém nebo nadzákladovém z cihel, tvárnic, příčkovek z cihel pálených na maltu vápennou nebo vápenocementovou plochy do 4 m2, tl.</t>
  </si>
  <si>
    <t>Vybourání otvorů ve zdivu základovém nebo nadzákladovém z cihel, tvárnic, příčkovek z cihel pálených na maltu vápennou nebo vápenocementovou plochy do 4 m2, tl. do 300 mm</t>
  </si>
  <si>
    <t>mezi B.1.11 a B.1.14' 
0.3*1.3*2.05=0.800 [A] 
Celkem: A=0.800 [B]</t>
  </si>
  <si>
    <t>118</t>
  </si>
  <si>
    <t>971033651</t>
  </si>
  <si>
    <t>Vybourání otvorů ve zdivu základovém nebo nadzákladovém z cihel, tvárnic, příčkovek z cihel pálených na maltu vápennou nebo vápenocementovou plochy do 4 m2, tl. do 600 mm</t>
  </si>
  <si>
    <t>zvětšení průjezdu vrat B.1.11' 
0.45*(4.1*3.7-3.15*3.2+0.15*1.5)=2.392 [A] 
'pro nové okno' 
0.45*1.2*1.5=0.810 [B] 
'pro nová vrata ve východní stěně' 
0.45*(3*3.2+3.3*3.2-1.2*1.5*3-1.5*1.5)=5.630 [C] 
'mezi B.1.11 a B.1.14' 
0.45*1.3*2.05=1.199 [D] 
Celkem: A+B+C+D=10.031 [E]</t>
  </si>
  <si>
    <t>119</t>
  </si>
  <si>
    <t>973045141</t>
  </si>
  <si>
    <t>Vysekání výklenků nebo kapes ve zdivu betonovém kapes pro kotvení upevňovacích prvků, hl. přes 150 mm</t>
  </si>
  <si>
    <t>podepření krokví nad sklady 2x I120' 
4=4.000 [A] 
'zvýšení průjezdu v hlavní mechanické dílně' 
4=4.000 [B] 
Celkem: A+B=8.000 [C]</t>
  </si>
  <si>
    <t>120</t>
  </si>
  <si>
    <t>974031666</t>
  </si>
  <si>
    <t>Vysekání rýh ve zdivu cihelném na maltu vápennou nebo vápenocementovou pro vtahování nosníků do zdí, před vybouráním otvoru do hl. 150 mm, při v. nosníku do 250</t>
  </si>
  <si>
    <t>Vysekání rýh ve zdivu cihelném na maltu vápennou nebo vápenocementovou pro vtahování nosníků do zdí, před vybouráním otvoru do hl. 150 mm, při v. nosníku do 250 mm</t>
  </si>
  <si>
    <t>zvětšení průjezdu vrat B.1.11 - 2xI180' 
4.5*2=9.000 [A] 
'mezi B.1.11 a B.1.14' 
1.5*4=6.000 [B] 
Celkem: A+B=15.000 [C]</t>
  </si>
  <si>
    <t>121</t>
  </si>
  <si>
    <t>975043121</t>
  </si>
  <si>
    <t>Jednořadové podchycení stropů pro osazení nosníků dřevěnou výztuhou v. podchycení do 3,5 m, a při zatížení hmotností přes 750 do 1000 kg/m</t>
  </si>
  <si>
    <t>zvýšení průjezdu v hlavní mechanické dílně' 
5.3*2=10.600 [A] 
Celkem: A=10.600 [B]</t>
  </si>
  <si>
    <t>122</t>
  </si>
  <si>
    <t>975048121</t>
  </si>
  <si>
    <t>Jednořadové podchycení stropů pro osazení nosníků dřevěnou výztuhou Příplatek k cenám za každý další 1 m výšky přes 3,50 m a při zatížení hmotností přes 750 do</t>
  </si>
  <si>
    <t>Jednořadové podchycení stropů pro osazení nosníků dřevěnou výztuhou Příplatek k cenám za každý další 1 m výšky přes 3,50 m a při zatížení hmotností přes 750 do 1000 kg/m</t>
  </si>
  <si>
    <t>123</t>
  </si>
  <si>
    <t>978011191</t>
  </si>
  <si>
    <t>Otlučení vápenných nebo vápenocementových omítek vnitřních ploch stropů, v rozsahu přes 50 do 100 %</t>
  </si>
  <si>
    <t>stávající omítky stropů' 
41.4+9.45+25.99+46.5+27.56+12.34+19.91+19.91+88.2+131.62+28.01=450.890 [A] 
Celkem: A=450.890 [B]</t>
  </si>
  <si>
    <t>124</t>
  </si>
  <si>
    <t>978013141</t>
  </si>
  <si>
    <t>Otlučení vápenných nebo vápenocementových omítek vnitřních ploch stěn s vyškrabáním spar, s očištěním zdiva, v rozsahu přes 10 do 30 %</t>
  </si>
  <si>
    <t>125</t>
  </si>
  <si>
    <t>978R</t>
  </si>
  <si>
    <t>Otvor pro vedení VZT pr.410mm stropem a střechou vč. utěsnění a oplechování po osazení potrubí VZT</t>
  </si>
  <si>
    <t>126</t>
  </si>
  <si>
    <t>985311312</t>
  </si>
  <si>
    <t>Reprofilace betonu sanačními maltami na cementové bázi ručně rubu kleneb a podlah, tloušťky přes 10 do 20 mm</t>
  </si>
  <si>
    <t>předpoklad 50% povrchu' 
'podlaha P2' 
(9.45+46.5+27.56+50.16+19.91+131.62+28.01+20.8+20.8+12.34)*0.5=183.575 [A] 
'montážní jáma B.1.11' 
20*0.5=10.000 [B] 
Celkem: A+B=193.575 [C]</t>
  </si>
  <si>
    <t>127</t>
  </si>
  <si>
    <t>985323111</t>
  </si>
  <si>
    <t>Spojovací můstek reprofilovaného betonu na cementové bázi, tloušťky 1 mm</t>
  </si>
  <si>
    <t>podlaha P2' 
(9.45+46.5+27.56+50.16+19.91+131.62+28.01+20.8+20.8+12.34)=367.150 [A] 
'montážní jáma B.1.11' 
20=20.000 [B] 
Celkem: A+B=387.150 [C]</t>
  </si>
  <si>
    <t>997</t>
  </si>
  <si>
    <t>Přesun sutě</t>
  </si>
  <si>
    <t>128</t>
  </si>
  <si>
    <t>997013211</t>
  </si>
  <si>
    <t>Vnitrostaveništní doprava suti a vybouraných hmot vodorovně do 50 m svisle ručně pro budovy a haly výšky do 6 m</t>
  </si>
  <si>
    <t>129</t>
  </si>
  <si>
    <t>997013501</t>
  </si>
  <si>
    <t>Odvoz suti a vybouraných hmot na skládku nebo meziskládku se složením, na vzdálenost do 1 km</t>
  </si>
  <si>
    <t>130</t>
  </si>
  <si>
    <t>997013509</t>
  </si>
  <si>
    <t>Odvoz suti a vybouraných hmot na skládku nebo meziskládku se složením, na vzdálenost Příplatek k ceně za každý další i započatý 1 km přes 1 km</t>
  </si>
  <si>
    <t>281.953*19 Přepočtené koeficientem množství=5 357.107 [A] 
Celkem: A=5 357.107 [B]</t>
  </si>
  <si>
    <t>131</t>
  </si>
  <si>
    <t>997013601</t>
  </si>
  <si>
    <t>Poplatek za uložení stavebního odpadu na skládce (skládkovné) z prostého betonu zatříděného do Katalogu odpadů pod kódem 17 01 01</t>
  </si>
  <si>
    <t>33.781=33.781 [A] 
Celkem: A=33.781 [B]</t>
  </si>
  <si>
    <t>132</t>
  </si>
  <si>
    <t>997013602</t>
  </si>
  <si>
    <t>Poplatek za uložení stavebního odpadu na skládce (skládkovné) z armovaného betonu zatříděného do Katalogu odpadů pod kódem 17 01 01</t>
  </si>
  <si>
    <t>8.256+1.848+3.434=13.538 [A] 
Celkem: A=13.538 [B]</t>
  </si>
  <si>
    <t>133</t>
  </si>
  <si>
    <t>997013603</t>
  </si>
  <si>
    <t>Poplatek za uložení stavebního odpadu na skládce (skládkovné) cihelného zatříděného do Katalogu odpadů pod kódem 17 01 02</t>
  </si>
  <si>
    <t>2.624+1.44=4.064 [A] 
Celkem: A=4.064 [B]</t>
  </si>
  <si>
    <t>134</t>
  </si>
  <si>
    <t>997013631</t>
  </si>
  <si>
    <t>Poplatek za uložení stavebního odpadu na skládce (skládkovné) směsného stavebního a demoličního zatříděného do Katalogu odpadů pod kódem 17 09 04</t>
  </si>
  <si>
    <t>135</t>
  </si>
  <si>
    <t>997013804</t>
  </si>
  <si>
    <t>Poplatek za uložení stavebního odpadu na skládce (skládkovné) ze skla zatříděného do Katalogu odpadů pod kódem 17 02 02</t>
  </si>
  <si>
    <t>2=2.000 [A] 
Celkem: A=2.000 [B]</t>
  </si>
  <si>
    <t>136</t>
  </si>
  <si>
    <t>997013811</t>
  </si>
  <si>
    <t>Poplatek za uložení stavebního odpadu na skládce (skládkovné) dřevěného zatříděného do Katalogu odpadů pod kódem 17 02 01</t>
  </si>
  <si>
    <t>1.522+4.019+0.65-2=4.191 [A] 
Celkem: A=4.191 [B]</t>
  </si>
  <si>
    <t>137</t>
  </si>
  <si>
    <t>997013814</t>
  </si>
  <si>
    <t>Poplatek za uložení stavebního odpadu na skládce (skládkovné) z izolačních materiálů zatříděného do Katalogu odpadů pod kódem 17 06 04</t>
  </si>
  <si>
    <t>0.744=0.744 [A] 
Celkem: A=0.744 [B]</t>
  </si>
  <si>
    <t>138</t>
  </si>
  <si>
    <t>997013861</t>
  </si>
  <si>
    <t>Poplatek za uložení stavebního odpadu na recyklační skládce (skládkovné) z prostého betonu zatříděného do Katalogu odpadů pod kódem 17 01 01</t>
  </si>
  <si>
    <t>2.144+0.032+40.896*2=83.968 [A] 
Celkem: A=83.968 [B]</t>
  </si>
  <si>
    <t>139</t>
  </si>
  <si>
    <t>997013863</t>
  </si>
  <si>
    <t>Poplatek za uložení stavebního odpadu na recyklační skládce (skládkovné) cihelného zatříděného do Katalogu odpadů pod kódem 17 01 02</t>
  </si>
  <si>
    <t>7.992+0.396+18.056+1.242=27.686 [A] 
Celkem: A=27.686 [B]</t>
  </si>
  <si>
    <t>140</t>
  </si>
  <si>
    <t>997013871</t>
  </si>
  <si>
    <t>Poplatek za uložení stavebního odpadu na recyklační skládce (skládkovné) směsného stavebního a demoličního zatříděného do Katalogu odpadů pod kódem 17 09 04</t>
  </si>
  <si>
    <t>281.228-117.749-13.538-31.75-52.048-2-4.191-0.744-9=50.208 [A] 
Celkem: A=50.208 [B]</t>
  </si>
  <si>
    <t>141</t>
  </si>
  <si>
    <t>997013873</t>
  </si>
  <si>
    <t>Poplatek za uložení stavebního odpadu na recyklační skládce (skládkovné) zeminy a kamení zatříděného do Katalogu odpadů pod kódem 17 05 04</t>
  </si>
  <si>
    <t>52.048=52.048 [A] 
Celkem: A=52.048 [B]</t>
  </si>
  <si>
    <t>142</t>
  </si>
  <si>
    <t>998018001</t>
  </si>
  <si>
    <t>Přesun hmot pro budovy občanské výstavby, bydlení, výrobu a služby ruční - bez užití mechanizace vodorovná dopravní vzdálenost do 100 m pro budovy s jakoukoliv</t>
  </si>
  <si>
    <t>Přesun hmot pro budovy občanské výstavby, bydlení, výrobu a služby ruční - bez užití mechanizace vodorovná dopravní vzdálenost do 100 m pro budovy s jakoukoliv nosnou konstrukcí výšky do 6 m</t>
  </si>
  <si>
    <t>289</t>
  </si>
  <si>
    <t>HZS2231.7</t>
  </si>
  <si>
    <t>Demontáž stávajícího hromosvodu na střeše a na stěnách vč. odvozu a likvidace, komplet2*7=14.000 [A] 
Celkem: A=14.000 [B]</t>
  </si>
  <si>
    <t>290</t>
  </si>
  <si>
    <t>HZS2491</t>
  </si>
  <si>
    <t>Hodinové zúčtovací sazby profesí PSV zednické výpomoci a pomocné práce PSV dělník zednických výpomocí</t>
  </si>
  <si>
    <t>Stavební výpomoce pro profese (prostupy, drážky atd. vč. následného zapravení)160=160.000 [A] 
Celkem: A=160.000 [B]</t>
  </si>
  <si>
    <t xml:space="preserve">  SO 01.02</t>
  </si>
  <si>
    <t>Vytápění_mechanizační středisko</t>
  </si>
  <si>
    <t>SO 01.02</t>
  </si>
  <si>
    <t>713463211</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</si>
  <si>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</si>
  <si>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do 50 mm</t>
  </si>
  <si>
    <t>63154012</t>
  </si>
  <si>
    <t>pouzdro izolační potrubní z minerální vlny s Al fólií max. 250/100°C 15/30mm</t>
  </si>
  <si>
    <t>50*1.02 Přepočtené koeficientem množství=51.000 [A] 
Celkem: A=51.000 [B]</t>
  </si>
  <si>
    <t>63154013</t>
  </si>
  <si>
    <t>pouzdro izolační potrubní z minerální vlny s Al fólií max. 250/100°C 18/30mm</t>
  </si>
  <si>
    <t>63154530</t>
  </si>
  <si>
    <t>pouzdro izolační potrubní z minerální vlny s Al fólií max. 250/100°C 22/30mm</t>
  </si>
  <si>
    <t>60*1.02 Přepočtené koeficientem množství=61.200 [A] 
Celkem: A=61.200 [B]</t>
  </si>
  <si>
    <t>63154571</t>
  </si>
  <si>
    <t>pouzdro izolační potrubní z minerální vlny s Al fólií max. 250/100°C 28/40mm</t>
  </si>
  <si>
    <t>100*1.02 Přepočtené koeficientem množství=102.000 [A] 
Celkem: A=102.000 [B]</t>
  </si>
  <si>
    <t>63154572</t>
  </si>
  <si>
    <t>pouzdro izolační potrubní z minerální vlny s Al fólií max. 250/100°C 35/40mm</t>
  </si>
  <si>
    <t>732</t>
  </si>
  <si>
    <t>Ústřední vytápění - strojovny</t>
  </si>
  <si>
    <t>732421401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</si>
  <si>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</si>
  <si>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25 / do 4,0 m / 2,0 m3/h</t>
  </si>
  <si>
    <t>733</t>
  </si>
  <si>
    <t>Ústřední vytápění - rozvodné potrubí</t>
  </si>
  <si>
    <t>230170011</t>
  </si>
  <si>
    <t>Zkouška těsnosti potrubí DN do 40</t>
  </si>
  <si>
    <t>733111105</t>
  </si>
  <si>
    <t>Potrubí z trubek ocelových závitových černých spojovaných svařováním bezešvých běžných nízkotlakých PN 16 do 115°C DN 25</t>
  </si>
  <si>
    <t>733190107</t>
  </si>
  <si>
    <t>Zkoušky těsnosti potrubí, manžety prostupové z trubek ocelových zkoušky těsnosti potrubí (za provozu) z trubek ocelových závitových DN do 40</t>
  </si>
  <si>
    <t>733222102</t>
  </si>
  <si>
    <t>Potrubí z trubek měděných polotvrdých spojovaných měkkým pájením O 15/1</t>
  </si>
  <si>
    <t>733222103</t>
  </si>
  <si>
    <t>Potrubí z trubek měděných polotvrdých spojovaných měkkým pájením O 18/1</t>
  </si>
  <si>
    <t>733222104</t>
  </si>
  <si>
    <t>Potrubí z trubek měděných polotvrdých spojovaných měkkým pájením O 22/1</t>
  </si>
  <si>
    <t>733223105</t>
  </si>
  <si>
    <t>Potrubí z trubek měděných tvrdých spojovaných měkkým pájením O 28/1,5</t>
  </si>
  <si>
    <t>733223106</t>
  </si>
  <si>
    <t>Potrubí z trubek měděných tvrdých spojovaných měkkým pájením O 35/1,5</t>
  </si>
  <si>
    <t>998733101</t>
  </si>
  <si>
    <t>Přesun hmot pro rozvody potrubí stanovený z hmotnosti přesunovaného materiálu vodorovná dopravní vzdálenost do 50 m v objektech výšky do 6 m</t>
  </si>
  <si>
    <t>734</t>
  </si>
  <si>
    <t>Ústřední vytápění - armatury</t>
  </si>
  <si>
    <t>734209103</t>
  </si>
  <si>
    <t>Montáž závitových armatur s 1 závitem G 1/2 (DN 15)</t>
  </si>
  <si>
    <t>55124389</t>
  </si>
  <si>
    <t>kohout vypouštěcí kulový s hadicovou vývodkou a zátkou PN 10 T 110°C 1/2"</t>
  </si>
  <si>
    <t>55121284</t>
  </si>
  <si>
    <t>ventil automatický odvzdušňovací svislý T 120°C mosaz 1/2"</t>
  </si>
  <si>
    <t>734209103R</t>
  </si>
  <si>
    <t>D+M El. pohon 5,5 mm, 300 N, 230 V, 3-bod.</t>
  </si>
  <si>
    <t>KS</t>
  </si>
  <si>
    <t>734209113</t>
  </si>
  <si>
    <t>Montáž závitových armatur se 2 závity G 1/2 (DN 15)</t>
  </si>
  <si>
    <t>734209104R</t>
  </si>
  <si>
    <t>Dvojreg. rad. ventil přímý, kv 0,025-0,67 (2K), DN 15</t>
  </si>
  <si>
    <t>734209105R</t>
  </si>
  <si>
    <t>Regulační uzav. šroubení přímé, kvs 1,74, DN 15</t>
  </si>
  <si>
    <t>734209116</t>
  </si>
  <si>
    <t>Montáž závitových armatur se 2 závity G 5/4 (DN 32)</t>
  </si>
  <si>
    <t>42241018</t>
  </si>
  <si>
    <t>ventil vyvažovací stoupačkový vnitřní závit PN 25 T 120°C bez vypouštění 5/4"</t>
  </si>
  <si>
    <t>734209125</t>
  </si>
  <si>
    <t>Montáž závitových armatur se 3 závity G 1 (DN 25)</t>
  </si>
  <si>
    <t>734209106R</t>
  </si>
  <si>
    <t>Třícestný regulační ventil Kvs 10 zdvih 5,5 mm, DN 25</t>
  </si>
  <si>
    <t>734221552</t>
  </si>
  <si>
    <t>Ventily regulační závitové termostatické, bez hlavice ovládání PN 16 do 110°C přímé dvouregulační G 1/2</t>
  </si>
  <si>
    <t>734221682</t>
  </si>
  <si>
    <t>Ventily regulační závitové hlavice termostatické, pro ovládání ventilů PN 10 do 110°C kapalinové otopných těles VK</t>
  </si>
  <si>
    <t>735</t>
  </si>
  <si>
    <t>Ústřední vytápění - otopná tělesa</t>
  </si>
  <si>
    <t>735000912</t>
  </si>
  <si>
    <t>Regulace otopného systému při opravách vyregulování dvojregulačních ventilů a kohoutů s termostatickým ovládáním</t>
  </si>
  <si>
    <t>735159110</t>
  </si>
  <si>
    <t>Montáž otopných těles panelových jednořadých, stavební délky do 1500 mm</t>
  </si>
  <si>
    <t>48456981</t>
  </si>
  <si>
    <t>těleso otopné panelové 1 deskové 1 přídavná přestupní plocha v 500mm dl 900mm 772W</t>
  </si>
  <si>
    <t>48457015</t>
  </si>
  <si>
    <t>těleso otopné panelové 1 deskové 1 přídavná přestupní plocha v 500mm dl 1100mm 944W</t>
  </si>
  <si>
    <t>735159210</t>
  </si>
  <si>
    <t>Montáž otopných těles panelových dvouřadých, stavební délky do 1140 mm</t>
  </si>
  <si>
    <t>48454385</t>
  </si>
  <si>
    <t>těleso otopné panelové 2 deskové bez přídavné přestupní plochy v 500mm dl 1000mm 838W</t>
  </si>
  <si>
    <t>48457235</t>
  </si>
  <si>
    <t>těleso otopné panelové 2 deskové 1 přídavná přestupní plocha v 500mm dl 800mm 894W</t>
  </si>
  <si>
    <t>48457252</t>
  </si>
  <si>
    <t>těleso otopné panelové 2 deskové 2 přídavné přestupní plochy v 500mm dl 900mm 1307W</t>
  </si>
  <si>
    <t>48457253</t>
  </si>
  <si>
    <t>těleso otopné panelové 2 deskové 2 přídavné přestupní plochy v 500mm dl 1000mm 1452W</t>
  </si>
  <si>
    <t>48457244</t>
  </si>
  <si>
    <t>těleso otopné panelové 2 deskové 2 přídavné přestupní plochy v 500mm dl 1100mm 1597W</t>
  </si>
  <si>
    <t>48457221</t>
  </si>
  <si>
    <t>těleso otopné panelové 2 deskové 2 přídavné přestupní plochy v 600mm dl 1000mm 1679W</t>
  </si>
  <si>
    <t>48457297</t>
  </si>
  <si>
    <t>těleso otopné panelové 2 deskové 2 přídavné přestupní plochy v 900mm dl 1000mm 2313W</t>
  </si>
  <si>
    <t>735494811</t>
  </si>
  <si>
    <t>Vypuštění vody z otopných soustav bez kotlů, ohříváků, zásobníků a nádrží</t>
  </si>
  <si>
    <t>998735101</t>
  </si>
  <si>
    <t>Přesun hmot pro otopná tělesa stanovený z hmotnosti přesunovaného materiálu vodorovná dopravní vzdálenost do 50 m v objektech výšky do 6 m</t>
  </si>
  <si>
    <t>783624551</t>
  </si>
  <si>
    <t>Základní nátěr armatur a kovových potrubí jednonásobný potrubí do DN 50 mm akrylátový</t>
  </si>
  <si>
    <t>783624651</t>
  </si>
  <si>
    <t>Základní antikorozní nátěr armatur a kovových potrubí jednonásobný potrubí do DN 50 mm akrylátový</t>
  </si>
  <si>
    <t>043103000</t>
  </si>
  <si>
    <t>Zkoušky bez rozlišení</t>
  </si>
  <si>
    <t>Topná zkouška 72hod1=1.000 [A] 
Celkem: A=1.000 [B]</t>
  </si>
  <si>
    <t>HZS2211</t>
  </si>
  <si>
    <t>Hodinové zúčtovací sazby profesí PSV provádění stavebních instalací instalatér</t>
  </si>
  <si>
    <t>Demontážní práce 3 pracovníci, 4 dny, 8hod3*4*8=96.000 [A] 
Hydronické zaregulování2=2.000 [B] 
Celkem: A+B=98.000 [C]</t>
  </si>
  <si>
    <t xml:space="preserve">  SO 01.03</t>
  </si>
  <si>
    <t>Vzduchotechnika_mechanizační středisko</t>
  </si>
  <si>
    <t>SO 01.03</t>
  </si>
  <si>
    <t>751</t>
  </si>
  <si>
    <t>Větrání dílen (zařízení č.1)</t>
  </si>
  <si>
    <t>42914553a</t>
  </si>
  <si>
    <t>ventilátor axiální nástěnný s oběžným kolem ze slitiny hliníku 4 póly IP65 výkon 160-180W D 355mm</t>
  </si>
  <si>
    <t>zařízení OV-1' 
1=1.000 [A] 
Celkem: A=1.000 [B]</t>
  </si>
  <si>
    <t>42914553b</t>
  </si>
  <si>
    <t>zařízení OV-3' 
1=1.000 [A] 
Celkem: A=1.000 [B]</t>
  </si>
  <si>
    <t>42914252</t>
  </si>
  <si>
    <t>ventilátor axiální nástěnný s plastovým oběžným kolem 4 póly IP65 výkon 120-130W D 315mm</t>
  </si>
  <si>
    <t>zařízení OV-2, OV-4' 
2=2.000 [A] 
Celkem: A=2.000 [B]</t>
  </si>
  <si>
    <t>42914257</t>
  </si>
  <si>
    <t>ventilátor axiální nástěnný s plastovým oběžným kolem 4 póly IP65 výkon 250-280W D 400mm</t>
  </si>
  <si>
    <t>zařízení OV-6, OV-7' 
2=2.000 [A] 
Celkem: A=2.000 [B]</t>
  </si>
  <si>
    <t>751111014</t>
  </si>
  <si>
    <t>Montáž ventilátoru axiálního nízkotlakého nástěnného základního, průměru přes 300 do 400 mm</t>
  </si>
  <si>
    <t>zařízení OV-1, OV-2, OV-3, OV-4, OV-6, OV-7' 
6=6.000 [A] 
Celkem: A=6.000 [B]</t>
  </si>
  <si>
    <t>42914275</t>
  </si>
  <si>
    <t>ventilátor axiální potrubní ocelový nevýbušný 4 póly IP54 výkon 240-280W D 400mm</t>
  </si>
  <si>
    <t>zařízení OV-5' 
1=1.000 [A] 
Celkem: A=1.000 [B]</t>
  </si>
  <si>
    <t>751133014</t>
  </si>
  <si>
    <t>Montáž ventilátoru diagonálního nízkotlakého potrubního nevýbušného, průměru přes 300 mm</t>
  </si>
  <si>
    <t>42972905</t>
  </si>
  <si>
    <t>žaluzie protidešťová plastová s pevnými lamelami, pro potrubí D 355mm</t>
  </si>
  <si>
    <t>42972904</t>
  </si>
  <si>
    <t>žaluzie protidešťová plastová s pevnými lamelami, pro potrubí D 315mm</t>
  </si>
  <si>
    <t>42972906</t>
  </si>
  <si>
    <t>žaluzie protidešťová plastová s pevnými lamelami, pro potrubí D 400mm</t>
  </si>
  <si>
    <t>751398042</t>
  </si>
  <si>
    <t>Montáž ostatních zařízení protidešťové žaluzie nebo žaluziové klapky na kruhové potrubí, průměru přes 300 do 400 mm</t>
  </si>
  <si>
    <t>42972921</t>
  </si>
  <si>
    <t>žaluzie protidešťová s pevnými lamelami, pozink, pro potrubí 500x500mm</t>
  </si>
  <si>
    <t>42972920</t>
  </si>
  <si>
    <t>žaluzie protidešťová s pevnými lamelami, pozink, pro potrubí 450x450mm</t>
  </si>
  <si>
    <t>751398052</t>
  </si>
  <si>
    <t>Montáž ostatních zařízení protidešťové žaluzie nebo žaluziové klapky na čtyřhranné potrubí, průřezu přes 0,150 do 0,300 m2</t>
  </si>
  <si>
    <t>42972963R</t>
  </si>
  <si>
    <t>žaluzie protidešťová s pevnými lamelami, pozink, pro potrubí 1000x500mm</t>
  </si>
  <si>
    <t>42972925R</t>
  </si>
  <si>
    <t>žaluzie protidešťová s pevnými lamelami, pozink, pro potrubí 800x500mm</t>
  </si>
  <si>
    <t>751398054</t>
  </si>
  <si>
    <t>Montáž ostatních zařízení protidešťové žaluzie nebo žaluziové klapky na čtyřhranné potrubí, průřezu přes. 0,450 do 0,600 m2</t>
  </si>
  <si>
    <t>42982464R</t>
  </si>
  <si>
    <t>těsná uzavírací klapka 500x500 mm + servopohon</t>
  </si>
  <si>
    <t>42982461R</t>
  </si>
  <si>
    <t>těsná uzavírací klapka 450x450 mm + servopohon</t>
  </si>
  <si>
    <t>42982471R</t>
  </si>
  <si>
    <t>těsná uzavírací klapka 1000x500 mm + servopohon</t>
  </si>
  <si>
    <t>42982470R</t>
  </si>
  <si>
    <t>těsná uzavírací klapka 800x500 mm + servopohon</t>
  </si>
  <si>
    <t>75R</t>
  </si>
  <si>
    <t>Montáž těsných uzavíracích klapek</t>
  </si>
  <si>
    <t>42972311R</t>
  </si>
  <si>
    <t>krycí mřížka 500x500 mm</t>
  </si>
  <si>
    <t>42972310R</t>
  </si>
  <si>
    <t>krycí mřížka 450x450 mm</t>
  </si>
  <si>
    <t>42972325R</t>
  </si>
  <si>
    <t>krycí mřížka 1000x500 mm</t>
  </si>
  <si>
    <t>42972320R</t>
  </si>
  <si>
    <t>krycí mřížka 800x500 mm</t>
  </si>
  <si>
    <t>76R</t>
  </si>
  <si>
    <t>Montáž krycích mřížek</t>
  </si>
  <si>
    <t>42975266</t>
  </si>
  <si>
    <t>spojka potrubí k ventilátoru pružná, Pz příruba s PVC a PA tkaninou D 400mm</t>
  </si>
  <si>
    <t>751526554</t>
  </si>
  <si>
    <t>Montáž spojky do plastového potrubí pružné kruhové s přírubou, průměru přes 300 do 400 mm</t>
  </si>
  <si>
    <t>42981933R</t>
  </si>
  <si>
    <t>střešní ventilační hlavice D 400 mm</t>
  </si>
  <si>
    <t>751514764</t>
  </si>
  <si>
    <t>Montáž protidešťové stříšky nebo výfukové hlavice do plechového potrubí kruhové s přírubou D přes 300 do 400 mm</t>
  </si>
  <si>
    <t>42972571R</t>
  </si>
  <si>
    <t>ochranná mřížka D 400 mm</t>
  </si>
  <si>
    <t>77R</t>
  </si>
  <si>
    <t>Montáž ochranné mřížky</t>
  </si>
  <si>
    <t>42971034R</t>
  </si>
  <si>
    <t>zpětná klapka D 400 mm</t>
  </si>
  <si>
    <t>78R</t>
  </si>
  <si>
    <t>Montáž zpětné klapky</t>
  </si>
  <si>
    <t>79R</t>
  </si>
  <si>
    <t>čtyřhranné ocelové potrubí do obvodu 1890 mm (0 % tvarovek)</t>
  </si>
  <si>
    <t>80R</t>
  </si>
  <si>
    <t>čtyřhranné ocelové potrubí do obvodu 2630 mm (0 % tvarovek)</t>
  </si>
  <si>
    <t>81R</t>
  </si>
  <si>
    <t>čtyřhranné ocelové potrubí do obvodu 3500 mm (0 % tvarovek)</t>
  </si>
  <si>
    <t>84R</t>
  </si>
  <si>
    <t>Montáž čtyřhranného ocelového potrubí</t>
  </si>
  <si>
    <t>82R</t>
  </si>
  <si>
    <t>SPIRO potrubí D 400 mm</t>
  </si>
  <si>
    <t>85R</t>
  </si>
  <si>
    <t>Montáž SPIRO potrubí</t>
  </si>
  <si>
    <t>751-2</t>
  </si>
  <si>
    <t>Odsávání svařovacího stolu (zařízení č.2)</t>
  </si>
  <si>
    <t>42972572R</t>
  </si>
  <si>
    <t>střešní ventilační hlavice D 200 mm</t>
  </si>
  <si>
    <t>751514762</t>
  </si>
  <si>
    <t>Montáž protidešťové stříšky nebo výfukové hlavice do plechového potrubí kruhové s přírubou, průměru přes 100 do 200 mm</t>
  </si>
  <si>
    <t>83R</t>
  </si>
  <si>
    <t>čtyřhranné ocelové potrubí do obvodu 1050 mm (19 % tvarovek)</t>
  </si>
  <si>
    <t>86R</t>
  </si>
  <si>
    <t>HZS1291.1</t>
  </si>
  <si>
    <t>Hodinové zúčtovací sazby profesí HSV zemní a pomocné práce pomocný stavební dělník</t>
  </si>
  <si>
    <t>HZS2491.1</t>
  </si>
  <si>
    <t>HZS3211</t>
  </si>
  <si>
    <t>Hodinové zúčtovací sazby montáží technologických zařízení na stavebních objektech montér vzduchotechniky a chlazení</t>
  </si>
  <si>
    <t>HZS1R</t>
  </si>
  <si>
    <t>Komplexní vyzkoušení zařízení</t>
  </si>
  <si>
    <t>HZS2R</t>
  </si>
  <si>
    <t>Měření hlučnosti zařízení</t>
  </si>
  <si>
    <t>HZS3R</t>
  </si>
  <si>
    <t>Vypracování protokolu o měření hlučnosti zařízení</t>
  </si>
  <si>
    <t xml:space="preserve">  SO 01.04</t>
  </si>
  <si>
    <t>Zdravotechnika_mechanizační středisko</t>
  </si>
  <si>
    <t>SO 01.04</t>
  </si>
  <si>
    <t>120001101</t>
  </si>
  <si>
    <t>Příplatek k cenám hloubených vykopávek za ztížení vykopávky v blízkosti podzemního vedení nebo výbušnin pro jakoukoliv třídu horniny</t>
  </si>
  <si>
    <t>120901123</t>
  </si>
  <si>
    <t>Bourání konstrukcí v odkopávkách a prokopávkách ručně s přemístěním suti na hromady na vzdálenost do 20 m nebo s naložením na dopravní prostředek z betonu želez</t>
  </si>
  <si>
    <t>Bourání konstrukcí v odkopávkách a prokopávkách ručně s přemístěním suti na hromady na vzdálenost do 20 m nebo s naložením na dopravní prostředek z betonu železového nebo předpjatého</t>
  </si>
  <si>
    <t>132201202</t>
  </si>
  <si>
    <t>Hloubení rýh š do 2000 mm v hornině tř. 3 objemu do 1000 m3</t>
  </si>
  <si>
    <t>151101101</t>
  </si>
  <si>
    <t>Zřízení pažení a rozepření stěn rýh pro podzemní vedení příložné pro jakoukoliv mezerovitost, hloubky do 2 m</t>
  </si>
  <si>
    <t>151101111</t>
  </si>
  <si>
    <t>Odstranění pažení a rozepření stěn rýh pro podzemní vedení s uložením materiálu na vzdálenost do 3 m od kraje výkopu příložné, hloubky do 2 m</t>
  </si>
  <si>
    <t>162701105</t>
  </si>
  <si>
    <t>Vodorovné přemístění do 10000 m výkopku/sypaniny z horniny tř. 1 až 4</t>
  </si>
  <si>
    <t>171201201</t>
  </si>
  <si>
    <t>Uložení sypaniny na skládky</t>
  </si>
  <si>
    <t>174101101.6</t>
  </si>
  <si>
    <t>58343872</t>
  </si>
  <si>
    <t>kamenivo drcené hrubé frakce 8/16</t>
  </si>
  <si>
    <t>58343959</t>
  </si>
  <si>
    <t>kamenivo drcené hrubé frakce 32/63</t>
  </si>
  <si>
    <t>14011098</t>
  </si>
  <si>
    <t>trubka ocelová bezešvá hladká jakost 11 353 159x4,5mm</t>
  </si>
  <si>
    <t>451572111.5</t>
  </si>
  <si>
    <t>452313131</t>
  </si>
  <si>
    <t>Podkladní a zajišťovací konstrukce z betonu prostého v otevřeném výkopu bez zvýšených nároků na prostředí bloky pro potrubí z betonu tř. C 12/15</t>
  </si>
  <si>
    <t>452353101</t>
  </si>
  <si>
    <t>Bednění podkladních a zajišťovacích konstrukcí v otevřeném výkopu bloků pro potrubí</t>
  </si>
  <si>
    <t>721</t>
  </si>
  <si>
    <t>Zdravotechnika - vnitřní kanalizace</t>
  </si>
  <si>
    <t>721171803</t>
  </si>
  <si>
    <t>Demontáž potrubí z novodurových trub odpadních nebo připojovacích do D 75</t>
  </si>
  <si>
    <t>721174024</t>
  </si>
  <si>
    <t>Potrubí z trub polypropylenových odpadní (svislé) DN 75</t>
  </si>
  <si>
    <t>721174025</t>
  </si>
  <si>
    <t>Potrubí z trub polypropylenových odpadní (svislé) DN 110</t>
  </si>
  <si>
    <t>721174043</t>
  </si>
  <si>
    <t>Potrubí z trub polypropylenových připojovací DN 50</t>
  </si>
  <si>
    <t>721194104</t>
  </si>
  <si>
    <t>Vyměření přípojek na potrubí vyvedení a upevnění odpadních výpustek DN 40</t>
  </si>
  <si>
    <t>721194109</t>
  </si>
  <si>
    <t>Vyměření přípojek na potrubí vyvedení a upevnění odpadních výpustek DN 110</t>
  </si>
  <si>
    <t>721273152</t>
  </si>
  <si>
    <t>Ventilační hlavice z polypropylenu (PP) DN 75</t>
  </si>
  <si>
    <t>721290123</t>
  </si>
  <si>
    <t>Zkouška těsnosti potrubí kanalizace kouřem do DN 300</t>
  </si>
  <si>
    <t>998721201</t>
  </si>
  <si>
    <t>Přesun hmot pro vnitřní kanalizace stanovený procentní sazbou (%) z ceny vodorovná dopravní vzdálenost do 50 m v objektech výšky do 6 m</t>
  </si>
  <si>
    <t>7221176002R</t>
  </si>
  <si>
    <t>Žlab ocelový plechový pozinkovaný pr PPr trubky d 25 L=2 m</t>
  </si>
  <si>
    <t>722130801</t>
  </si>
  <si>
    <t>Demontáž potrubí z ocelových trubek pozinkovaných závitových do DN 25</t>
  </si>
  <si>
    <t>722174022</t>
  </si>
  <si>
    <t>Potrubí z plastových trubek z polypropylenu PPR svařovaných polyfúzně PN 20 (SDR 6) D 20 x 3,4</t>
  </si>
  <si>
    <t>722174023</t>
  </si>
  <si>
    <t>Potrubí z plastových trubek z polypropylenu PPR svařovaných polyfúzně PN 20 (SDR 6) D 25 x 4,2</t>
  </si>
  <si>
    <t>722181211</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</si>
  <si>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</si>
  <si>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do 22 mm</t>
  </si>
  <si>
    <t>722181212</t>
  </si>
  <si>
    <t>Ochrana potrubí termoizolačními trubicemi z pěnového polyetylenu PE přilepenými v příčných a podélných spojích, tloušťky izolace do 6 mm, vnitřního průměru izolace DN přes 22 do 32 mm</t>
  </si>
  <si>
    <t>722220111</t>
  </si>
  <si>
    <t>Armatury s jedním závitem nástěnky pro výtokový ventil G 1/2"</t>
  </si>
  <si>
    <t>722220112</t>
  </si>
  <si>
    <t>Armatury s jedním závitem nástěnky pro výtokový ventil G 3/4"</t>
  </si>
  <si>
    <t>722224153</t>
  </si>
  <si>
    <t>Armatury s jedním závitem ventily kulové zahradní uzávěry PN 15 do 120° C G 3/4" - 1"</t>
  </si>
  <si>
    <t>722290226</t>
  </si>
  <si>
    <t>Zkoušky, proplach a desinfekce vodovodního potrubí zkoušky těsnosti vodovodního potrubí závitového do DN 50</t>
  </si>
  <si>
    <t>998722201</t>
  </si>
  <si>
    <t>Přesun hmot pro vnitřní vodovod stanovený procentní sazbou (%) z ceny vodorovná dopravní vzdálenost do 50 m v objektech výšky do 6 m</t>
  </si>
  <si>
    <t>725</t>
  </si>
  <si>
    <t>Zdravotechnika - zařizovací předměty</t>
  </si>
  <si>
    <t>725210821</t>
  </si>
  <si>
    <t>Demontáž umyvadel bez výtokových armatur umyvadel</t>
  </si>
  <si>
    <t>725211601</t>
  </si>
  <si>
    <t>Umyvadla keramická bílá bez výtokových armatur připevněná na stěnu šrouby bez sloupu nebo krytu na sifon, šířka umyvadla 500 mm</t>
  </si>
  <si>
    <t>725331111</t>
  </si>
  <si>
    <t>Výlevka bez výtokových armatur keramická se sklopnou plastovou mřížkou 425 mm</t>
  </si>
  <si>
    <t>725810811</t>
  </si>
  <si>
    <t>Demontáž výtokových ventilů nástěnných</t>
  </si>
  <si>
    <t>725821311</t>
  </si>
  <si>
    <t>Baterie dřezové nástěnné pákové s otáčivým kulatým ústím a délkou ramínka 200 mm</t>
  </si>
  <si>
    <t>998725201</t>
  </si>
  <si>
    <t>Přesun hmot pro zařizovací předměty stanovený procentní sazbou (%) z ceny vodorovná dopravní vzdálenost do 50 m v objektech výšky do 6 m</t>
  </si>
  <si>
    <t>871265211</t>
  </si>
  <si>
    <t>Kanalizační potrubí z tvrdého PVC v otevřeném výkopu ve sklonu do 20 %, hladkého plnostěnného jednovrstvého, tuhost třídy SN 4 DN 110</t>
  </si>
  <si>
    <t>871275211</t>
  </si>
  <si>
    <t>Kanalizační potrubí z tvrdého PVC v otevřeném výkopu ve sklonu do 20 %, hladkého plnostěnného jednovrstvého, tuhost třídy SN 4 DN 125</t>
  </si>
  <si>
    <t>871355221</t>
  </si>
  <si>
    <t>Kanalizační potrubí z tvrdého PVC v otevřeném výkopu ve sklonu do 20 %, hladkého plnostěnného jednovrstvého, tuhost třídy SN 8 DN 200</t>
  </si>
  <si>
    <t>892271111</t>
  </si>
  <si>
    <t>Tlakové zkoušky vodou na potrubí DN 100 nebo 125</t>
  </si>
  <si>
    <t>892351111</t>
  </si>
  <si>
    <t>Tlakové zkoušky vodou na potrubí DN 150 nebo 200</t>
  </si>
  <si>
    <t>894812317</t>
  </si>
  <si>
    <t>Revizní a čistící šachta z polypropylenu PP pro hladké trouby DN 600 šachtové dno (DN šachty / DN trubního vedení) DN 600/200 s přítokem tvaru T</t>
  </si>
  <si>
    <t>894812318</t>
  </si>
  <si>
    <t>Revizní a čistící šachta z polypropylenu PP pro hladké trouby DN 600 šachtové dno (DN šachty / DN trubního vedení) DN 600/200 sběrné tvaru X</t>
  </si>
  <si>
    <t>894812339</t>
  </si>
  <si>
    <t>Revizní a čistící šachta z polypropylenu PP pro hladké trouby DN 600 Příplatek k cenám 2331 - 2334 za uříznutí šachtové roury</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</si>
  <si>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</si>
  <si>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</si>
  <si>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</si>
  <si>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01.05</t>
  </si>
  <si>
    <t>Elektroinstalace a osvětlení_mechanizační středisko</t>
  </si>
  <si>
    <t>SO 01.05</t>
  </si>
  <si>
    <t>741810002</t>
  </si>
  <si>
    <t>Zkoušky a prohlídky elektrických rozvodů a zařízení celková prohlídka a vyhotovení revizní zprávy pro objem montážních prací přes 100 do 500 tis. Kč</t>
  </si>
  <si>
    <t>7498151015.1</t>
  </si>
  <si>
    <t>34571431R</t>
  </si>
  <si>
    <t>Svorková krabice nástěnná, 5.-pól, 104x104, 1,5-2,5mm Cu, IP54</t>
  </si>
  <si>
    <t>25R</t>
  </si>
  <si>
    <t>Svorková krabice nástěnná, 5.-pól, 93x93, 1,5-2,5mm Cu, IP54</t>
  </si>
  <si>
    <t>23instalační materiál=23.000 [A] 
6odsávací ventilátory=6.000 [B] 
Celkem: A+B=29.000 [C]</t>
  </si>
  <si>
    <t>741112041</t>
  </si>
  <si>
    <t>Montáž krabic elektroinstalačních bez napojení na trubky a lišty, demontáže a montáže víčka a přístroje protahovacích nebo odbočných nástěnných kovových čtyřhra</t>
  </si>
  <si>
    <t>Montáž krabic elektroinstalačních bez napojení na trubky a lišty, demontáže a montáže víčka a přístroje protahovacích nebo odbočných nástěnných kovových čtyřhranných, vel. 96x96 mm</t>
  </si>
  <si>
    <t>741112301.1</t>
  </si>
  <si>
    <t>Montáž krabic pancéřových bez napojení na trubky a lišty a demontáže a montáže víčka rozvodek se zapojením vodičů na svorkovnici plastových čtyřhranných, vel. 1</t>
  </si>
  <si>
    <t>Montáž krabic pancéřových bez napojení na trubky a lišty a demontáže a montáže víčka rozvodek se zapojením vodičů na svorkovnici plastových čtyřhranných, vel. 117x117 mm</t>
  </si>
  <si>
    <t>34571005</t>
  </si>
  <si>
    <t>lišta elektroinstalační hranatá PVC 25x20mm</t>
  </si>
  <si>
    <t>154*1.05 Přepočtené koeficientem množství=161.700 [A] 
Celkem: A=161.700 [B]</t>
  </si>
  <si>
    <t>34571007</t>
  </si>
  <si>
    <t>lišta elektroinstalační hranatá PVC 40x20mm</t>
  </si>
  <si>
    <t>49*1.05 Přepočtené koeficientem množství=51.450 [A] 
Celkem: A=51.450 [B]</t>
  </si>
  <si>
    <t>34109511</t>
  </si>
  <si>
    <t>kabel instalační plochý jádro Cu plné izolace PVC plášť PVC 450/750V (CYKYLo) 2x1,5mm2</t>
  </si>
  <si>
    <t>25*1.05 Přepočtené koeficientem množství - kabely vodiče=26.250 [A] 
15*1.05 Přepočtené koeficientem množství - odsávací ventilátory=15.750 [B] 
Celkem: A+B=42.000 [C]</t>
  </si>
  <si>
    <t>741122201</t>
  </si>
  <si>
    <t>Montáž kabelů měděných bez ukončení uložených volně nebo v liště plných kulatých (např. CYKY) počtu a průřezu žil 2x1,5 až 6 mm2</t>
  </si>
  <si>
    <t>257*1.05 Přepočtené koeficientem množství=269.850 [A] 
Celkem: A=269.850 [B]</t>
  </si>
  <si>
    <t>34111036.1</t>
  </si>
  <si>
    <t>kabel instalační jádro Cu plné izolace PVC plášť PVC 450/750V (CYKY) 3x2,5mm2</t>
  </si>
  <si>
    <t>Kabel CYKY-J 3x2,5' 
150*1.05 Přepočtené koeficientem množství=157.500 [A] 
Celkem: A=157.500 [B]</t>
  </si>
  <si>
    <t>741122211.1</t>
  </si>
  <si>
    <t>34111030.1</t>
  </si>
  <si>
    <t>CYKY-O 3x1,5' 
5*1.05 Přepočtené koeficientem množství=5.250 [A] 
Celkem: A=5.250 [B]</t>
  </si>
  <si>
    <t>741122211.2</t>
  </si>
  <si>
    <t>34535054</t>
  </si>
  <si>
    <t>spínač nástěnný jednopólový, řazení 1, IP54, šroubové svorky</t>
  </si>
  <si>
    <t>34145566R</t>
  </si>
  <si>
    <t>kabel CGSG; ohebný, harmonizovaný, připojovací; volné; Cu jádro měděné lanové pocínované, ohebné; počet žil 5; vnější průměr 13,5 mm; jmen.průřez jádra 1,50 mm2</t>
  </si>
  <si>
    <t>kabel CGSG; ohebný, harmonizovaný, připojovací; volné; Cu jádro měděné lanové pocínované, ohebné; počet žil 5; vnější průměr 13,5 mm; jmen.průřez jádra 1,50 mm2; teplota použití -40 až 60 °C</t>
  </si>
  <si>
    <t>34145568R</t>
  </si>
  <si>
    <t>kabel CGSG; ohebný, harmonizovaný, připojovací; volné; Cu jádro měděné lanové pocínované, ohebné; počet žil 5; vnější průměr 16,0 mm; jmen.průřez jádra 2,50 mm2</t>
  </si>
  <si>
    <t>kabel CGSG; ohebný, harmonizovaný, připojovací; volné; Cu jádro měděné lanové pocínované, ohebné; počet žil 5; vnější průměr 16,0 mm; jmen.průřez jádra 2,50 mm2; teplota použití -40 až 60 °C</t>
  </si>
  <si>
    <t>8*1.05 Přepočtené koeficientem množství=8.400 [A] 
Celkem: A=8.400 [B]</t>
  </si>
  <si>
    <t>741120502</t>
  </si>
  <si>
    <t>Montáž kabelů flexibilních měděných bez ukončení uložených volně lehkých a středních (např. CGSG), počtu žil do 16</t>
  </si>
  <si>
    <t>34145570R</t>
  </si>
  <si>
    <t>kabel CGSG; ohebný, harmonizovaný, připojovací; volné; Cu jádro měděné lanové pocínované, ohebné; počet žil 5; vnější průměr 19,5 mm; jmen.průřez jádra 4,00 mm2</t>
  </si>
  <si>
    <t>kabel CGSG; ohebný, harmonizovaný, připojovací; volné; Cu jádro měděné lanové pocínované, ohebné; počet žil 5; vnější průměr 19,5 mm; jmen.průřez jádra 4,00 mm2; teplota použití -40 až 60 °C</t>
  </si>
  <si>
    <t>4*1.05 Přepočtené koeficientem množství=4.200 [A] 
Celkem: A=4.200 [B]</t>
  </si>
  <si>
    <t>34145572R</t>
  </si>
  <si>
    <t>kabel CGSG; ohebný, harmonizovaný, připojovací; volné; Cu jádro měděné lanové pocínované, ohebné; počet žil 5; vnější průměr 22,0 mm; jmen.průřez jádra 6,00 mm2</t>
  </si>
  <si>
    <t>kabel CGSG; ohebný, harmonizovaný, připojovací; volné; Cu jádro měděné lanové pocínované, ohebné; počet žil 5; vnější průměr 22,0 mm; jmen.průřez jádra 6,00 mm2; teplota použití -40 až 60 °C</t>
  </si>
  <si>
    <t>31*1.05 Přepočtené koeficientem množství=32.550 [A] 
Celkem: A=32.550 [B]</t>
  </si>
  <si>
    <t>741120503</t>
  </si>
  <si>
    <t>Montáž kabelů flexibilních měděných bez ukončení uložených volně lehkých a středních (např. CGSG), počtu žil do 37</t>
  </si>
  <si>
    <t>34535000</t>
  </si>
  <si>
    <t>spínač kompletní, zápustný, jednopólový, řazení 1, šroubové svorky</t>
  </si>
  <si>
    <t>11=11.000 [A]</t>
  </si>
  <si>
    <t>741310031</t>
  </si>
  <si>
    <t>Montáž spínačů jedno nebo dvoupólových nástěnných se zapojením vodičů, pro prostředí venkovní nebo mokré spínačů, řazení 1-jednopólových</t>
  </si>
  <si>
    <t>34535002</t>
  </si>
  <si>
    <t>přepínač sériový kompletní, zápustný, řazení 5, šroubové svorky</t>
  </si>
  <si>
    <t>741310041</t>
  </si>
  <si>
    <t>Montáž spínačů jedno nebo dvoupólových nástěnných se zapojením vodičů, pro prostředí venkovní nebo mokré přepínačů, řazení 5-sériových</t>
  </si>
  <si>
    <t>34555235</t>
  </si>
  <si>
    <t>zásuvka nástěnná jednonásobná s víčkem, IP44, bezšroubové svorky</t>
  </si>
  <si>
    <t>35811479</t>
  </si>
  <si>
    <t>zásuvka nástěnná 32A - 4pól, řazení 3P+PE IP44, šroubové svorky</t>
  </si>
  <si>
    <t>741313152</t>
  </si>
  <si>
    <t>Montáž zásuvek průmyslových se zapojením vodičů spojovacích, provedení IP 44 3P+N+PE 32 A</t>
  </si>
  <si>
    <t>35822111</t>
  </si>
  <si>
    <t>jistič 1-pólový 16 A vypínací charakteristika B vypínací schopnost 10 kA</t>
  </si>
  <si>
    <t>35822158</t>
  </si>
  <si>
    <t>jistič 3-pólový 10 A vypínací charakteristika B vypínací schopnost 10 kA</t>
  </si>
  <si>
    <t>741320105</t>
  </si>
  <si>
    <t>Montáž jističů se zapojením vodičů jednopólových nn do 25 A ve skříni</t>
  </si>
  <si>
    <t>748</t>
  </si>
  <si>
    <t>Elektromontáže - osvětlovací zařízení a svítidla</t>
  </si>
  <si>
    <t>741371104</t>
  </si>
  <si>
    <t>Montáž svítidel zářivkových se zapojením vodičů průmyslových stropních přisazených 2 zdroje s krytem</t>
  </si>
  <si>
    <t>26R</t>
  </si>
  <si>
    <t>Svítidlo LED, 33W, 4449 lm, IP66, Ra80, Tchrom= 4000K, 220-240 V</t>
  </si>
  <si>
    <t>27R</t>
  </si>
  <si>
    <t>Svítidlo LED, 16W, 2175 lm, IP66, Ra80, Tchrom= 4000K, 220-240 V</t>
  </si>
  <si>
    <t>28R</t>
  </si>
  <si>
    <t>Svítidlo LED, 50W, 6674 lm, IP66, Ra80, Tchrom= 4000K, 220-240 V</t>
  </si>
  <si>
    <t>29R</t>
  </si>
  <si>
    <t>Svítidlo nástěnné LED, IP65, (venkovní osvětlení)</t>
  </si>
  <si>
    <t>741820101.1</t>
  </si>
  <si>
    <t>Měření osvětlovacího zařízení izolačního stavu svítidel na pracovišti do 200 ks svítidel</t>
  </si>
  <si>
    <t>741820102.1</t>
  </si>
  <si>
    <t>Měření osvětlovacího zařízení intenzity osvětlení na pracovišti do 50 svítidel</t>
  </si>
  <si>
    <t>30R</t>
  </si>
  <si>
    <t>Konzola pro uchycení svítidla na zeď, 200mm</t>
  </si>
  <si>
    <t>210040098</t>
  </si>
  <si>
    <t>Montáž konzol venkovního vedení nn příslušenství konzol nosiče svítidel veřejného osvětlení a kabelových koncovek</t>
  </si>
  <si>
    <t>31R</t>
  </si>
  <si>
    <t>Protipožární přepážka (prostup mezi stěnou)</t>
  </si>
  <si>
    <t>32R</t>
  </si>
  <si>
    <t>Montáž protipožární přepážky</t>
  </si>
  <si>
    <t xml:space="preserve">  SO 01.05a</t>
  </si>
  <si>
    <t>Elektroinstalace a osvětlení Hromosvod_mechanizační středisko</t>
  </si>
  <si>
    <t>SO 01.05a</t>
  </si>
  <si>
    <t>741820001</t>
  </si>
  <si>
    <t>Měření zemních odporů zemniče</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</si>
  <si>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</si>
  <si>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</si>
  <si>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</si>
  <si>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</si>
  <si>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</si>
  <si>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7498151025</t>
  </si>
  <si>
    <t>Provedení technické prohlídky a zkoušky na silnoproudém zařízení, zařízení TV, zařízení NS, transformoven, EPZ pro opravné práce pro objem investičních nákladů příplatek za každých dalších i započatých 500 přes 1000 tisíc Kč, celková prohlídka zařízení pr</t>
  </si>
  <si>
    <t>35444190R</t>
  </si>
  <si>
    <t>Vodič HVI®long (na kabelovém bubnu), mat. Cu, prům. 23mm, barva pláště šedá. Vodič HVI-long určený pro montáž na stavbě je dodáván na překližkových kabelových b</t>
  </si>
  <si>
    <t>Vodič HVI®long (na kabelovém bubnu), mat. Cu, prům. 23mm, barva pláště šedá. Vodič HVI-long určený pro montáž na stavbě je dodáván na překližkových kabelových bubnech, délka 100m. Součástí dodávky je vnitřní šestihranný klíč inbus.</t>
  </si>
  <si>
    <t>150*1.1 Přepočtené koeficientem množství=165.000 [A] 
Celkem: A=165.000 [B]</t>
  </si>
  <si>
    <t>741420012</t>
  </si>
  <si>
    <t>Montáž hromosvodného vedení svodových drátů nebo lan bez podpěr, O přes 10 mm</t>
  </si>
  <si>
    <t>35444130R</t>
  </si>
  <si>
    <t>Sada připojovacích prvků pro vodič HVI 23mm, pro uložení uvnitř podpůrné trubky, propojovací prvky pro ukončení na obou koncích (uvnitř nosné trubky a uzemňovac</t>
  </si>
  <si>
    <t>Sada připojovacích prvků pro vodič HVI 23mm, pro uložení uvnitř podpůrné trubky, propojovací prvky pro ukončení na obou koncích (uvnitř nosné trubky a uzemňovací soustavu</t>
  </si>
  <si>
    <t>354441800R</t>
  </si>
  <si>
    <t>Podpůrná trubka GFK/nerez délky 3200mm s jímací tyčí a stranovým vývodem pro vodič HVI, pružinová PA svorka, nerezový jímací hrot O10mm délky 1000mm, délka izol</t>
  </si>
  <si>
    <t>Podpůrná trubka GFK/nerez délky 3200mm s jímací tyčí a stranovým vývodem pro vodič HVI, pružinová PA svorka, nerezový jímací hrot O10mm délky 1000mm, délka izolační části 1535mm</t>
  </si>
  <si>
    <t>741430012</t>
  </si>
  <si>
    <t>Montáž jímacích tyčí délky přes 3 m, na stojan</t>
  </si>
  <si>
    <t>354441801R</t>
  </si>
  <si>
    <t>Podpůrná trubka GFK/nerez délky 3200mm s jímací tyčí pro vodič HVI, pružinová PA svorka, nerezový jímací hrot O10mm délky 1000mm, délka izolační části 1535mm</t>
  </si>
  <si>
    <t>35444010R</t>
  </si>
  <si>
    <t>Čtyřramenný stojan, malý N, pro podpůrné trubky se stranovým vývodem</t>
  </si>
  <si>
    <t>31180010R</t>
  </si>
  <si>
    <t>Sada závitových tyčí (4x závitová tyč M16x520 se základovou destičkou pro čtyřramenný stojan, nerez, M16x520mm, 1-3 betony</t>
  </si>
  <si>
    <t>593910050100R</t>
  </si>
  <si>
    <t>Podstavec betonový C45/55 337 mm/17 kg a adaptér M16, 17x32x150 cm</t>
  </si>
  <si>
    <t>749916100R</t>
  </si>
  <si>
    <t>Osazení kotevního podstavce</t>
  </si>
  <si>
    <t>283424109R</t>
  </si>
  <si>
    <t>Podložka pro ochranu střešní krytiny pod betonovým podstavcem</t>
  </si>
  <si>
    <t>354441168R</t>
  </si>
  <si>
    <t>Upínací pásek s objímkou pro uchycení podpůrné trubky, nerezové provedení, průměr potrubí 50-300mm</t>
  </si>
  <si>
    <t>35442R</t>
  </si>
  <si>
    <t>svorka uzemnění nerez pro trubku 27-168mm</t>
  </si>
  <si>
    <t>741420031</t>
  </si>
  <si>
    <t>Montáž hromosvodného vedení svorek na potrubí O do 200 mm se zhotovením</t>
  </si>
  <si>
    <t>354441602R</t>
  </si>
  <si>
    <t>Držák vedení nerezový a betonová zátěž 4,7kg s podložkou pro uložení vodiče HVI 20/23mm</t>
  </si>
  <si>
    <t>35441080</t>
  </si>
  <si>
    <t>drát D 8mm nerez</t>
  </si>
  <si>
    <t>741420011</t>
  </si>
  <si>
    <t>Montáž hromosvodného vedení svodových drátů nebo lan bez podpěr, O do 10 mm</t>
  </si>
  <si>
    <t>35441714</t>
  </si>
  <si>
    <t>podpěra vedení hromosvodu na plechovou krytinu, nerez</t>
  </si>
  <si>
    <t>35444148R</t>
  </si>
  <si>
    <t>Držák vedení s příložkou pro drát O 8-10mm na rovné střechy, nerez, opatřenou prořezem, pro upevnění kruhových vodičů, pevné uchycení vedení</t>
  </si>
  <si>
    <t>35442037</t>
  </si>
  <si>
    <t>svorka uzemnění nerez křížová D 8-10mm</t>
  </si>
  <si>
    <t>354441612R</t>
  </si>
  <si>
    <t>Svorka na falc, nerezová, rozsah svorky 0,7-8mm, průměr vodiče 6-10mm</t>
  </si>
  <si>
    <t>35441703</t>
  </si>
  <si>
    <t>Držáky z nerezového pásku 30x3,5mm pro uchycení držáků pro vedení po hřebenu střechy, vč. kotvení a šroubu pro uchycení držáku vedení</t>
  </si>
  <si>
    <t>354441601R</t>
  </si>
  <si>
    <t>Držák vedení s příložkou pro průměr vodiče  O 8-10mm, nerezový</t>
  </si>
  <si>
    <t>35444120R</t>
  </si>
  <si>
    <t>Držáky z nerezového pásku 30x3,5mm pro uchycení držáků pro vedení po střeše, vč. kotvení a šroubu pro uchycení držáku vedení</t>
  </si>
  <si>
    <t>35444150R</t>
  </si>
  <si>
    <t>Držák vodiče HVI O20/23mm s příložkou, nerez</t>
  </si>
  <si>
    <t>35444140R</t>
  </si>
  <si>
    <t>Držák vedení s příložkou pro drát O 8-10mm, nerez, opatřenou prořezem, pro upevnění kruhových vodičů, pevné uchycení vedení, s podložkou</t>
  </si>
  <si>
    <t>35444152R</t>
  </si>
  <si>
    <t>Držák vodiče HVI O20/23mm s příložkou, nerez, s plastovou podložkou</t>
  </si>
  <si>
    <t>286556100R</t>
  </si>
  <si>
    <t>Smršťovací izolace pro obalení kruhových a páskových vodičů, např. u vývodů z betonu nebo z půdy 1m</t>
  </si>
  <si>
    <t>741410074</t>
  </si>
  <si>
    <t>Montáž uzemňovacího vedení s upevněním, propojením a připojením pomocí svorek doplňků ostatních konstrukcí pouzdra pro průchod stěnou</t>
  </si>
  <si>
    <t>59051348R</t>
  </si>
  <si>
    <t>Vrut 7x260 vč. hmoždinky (montáž vedení do zateplení)</t>
  </si>
  <si>
    <t>460690032R</t>
  </si>
  <si>
    <t>Osazení kotevních prvků hmoždinek včetně vyvrtání otvorů, pro upevnění elektroinstalací ve stěnách cihelných, vnějšího průměru přes 8 do 12 mm</t>
  </si>
  <si>
    <t>35441124</t>
  </si>
  <si>
    <t>tyč jímací s rovným koncem 3000mm nerez</t>
  </si>
  <si>
    <t>741430005</t>
  </si>
  <si>
    <t>Montáž jímacích tyčí délky do 3 m, na stojan</t>
  </si>
  <si>
    <t>35441859</t>
  </si>
  <si>
    <t>držák jímače a ochranné trubky s vrutem - 300mm, nerez</t>
  </si>
  <si>
    <t>460690031R</t>
  </si>
  <si>
    <t>Osazení kotevních prvků hmoždinek včetně vyvrtání otvorů, pro upevnění elektroinstalací ve stěnách cihelných, vnějšího průměru do 8 mm</t>
  </si>
  <si>
    <t>35442041</t>
  </si>
  <si>
    <t>Zkušební svorka UNI nerezová pro zaváděcí tyče 8-10/16mm</t>
  </si>
  <si>
    <t>345715110R</t>
  </si>
  <si>
    <t>Chodníková revizní krabice UF, litinová s vestavěnou přístupovou svorkou s rozsahem 7-10/30-40mmm, max zatížení 40kN</t>
  </si>
  <si>
    <t>741210121</t>
  </si>
  <si>
    <t>Montáž rozváděčů litinových, hliníkových nebo plastových bez zapojení vodičů skříněk hmotnosti do 10 kg</t>
  </si>
  <si>
    <t>35442143</t>
  </si>
  <si>
    <t>pás zemnící 30x3,5mm nerez</t>
  </si>
  <si>
    <t>260*1,05, 0,84kg/m Přepočtené koeficientem množství260*1.05*0.84=229.320 [A] 
Celkem: A=229.320 [B]</t>
  </si>
  <si>
    <t>741410001</t>
  </si>
  <si>
    <t>Montáž uzemňovacího vedení s upevněním, propojením a připojením pomocí svorek na povrchu pásku průřezu do 120 mm2</t>
  </si>
  <si>
    <t>35444124R</t>
  </si>
  <si>
    <t>Svorka pro dva ploché vodiče, rozsah svorky 30/30mm, nerez (V4A)</t>
  </si>
  <si>
    <t>354420301R</t>
  </si>
  <si>
    <t>Svorka s mezidestičkou pro zaváděcí tyče, rozsah svorky drát/pásek 16/30mm, nerez (V4A)</t>
  </si>
  <si>
    <t>741420021</t>
  </si>
  <si>
    <t>Montáž hromosvodného vedení svorek se 2 šrouby</t>
  </si>
  <si>
    <t>741420022</t>
  </si>
  <si>
    <t>Montáž hromosvodného vedení svorek se 3 a více šrouby</t>
  </si>
  <si>
    <t>35441670R</t>
  </si>
  <si>
    <t>Distanční držáky pro uzemňovacího vedení ve výkopech základů, zalomené provedení se zesílením, rozsah příchytky pro pásek 40mm</t>
  </si>
  <si>
    <t>35442110</t>
  </si>
  <si>
    <t>štítek plastový - čísla svodů</t>
  </si>
  <si>
    <t>Nasazovací čísla s ražbou pro montáž na číselný štítek s prořezy č.11=1.000 [A] 
Nasazovací čísla s ražbou pro montáž na číselný štítek s prořezy č.21=1.000 [B] 
Nasazovací čísla s ražbou pro montáž na číselný štítek s prořezy č.31=1.000 [C] 
Nasazovací čísla s ražbou pro montáž na číselný štítek s prořezy č.41=1.000 [D] 
Nasazovací čísla s ražbou pro montáž na číselný štítek s prořezy č.51=1.000 [E] 
Nasazovací čísla s ražbou pro montáž na číselný štítek s prořezy č.61=1.000 [F] 
Nasazovací čísla s ražbou pro montáž na číselný štítek s prořezy č.71=1.000 [G] 
Nasazovací čísla s ražbou pro montáž na číselný štítek s prořezy č.81=1.000 [H] 
Nasazovací čísla s ražbou pro montáž na číselný štítek s prořezy č.91=1.000 [I] 
Celkem: A+B+C+D+E+F+G+H+I=9.000 [J]</t>
  </si>
  <si>
    <t>741420083</t>
  </si>
  <si>
    <t>Montáž hromosvodného vedení doplňků štítků k označení svodů</t>
  </si>
  <si>
    <t>741420911</t>
  </si>
  <si>
    <t>Údržba hromosvodů nátěry částí hromosvodných zařízení (odrezivění, očistění, základní a vrchní nátěr) svodových vodičů včetně podpěr a svorek</t>
  </si>
  <si>
    <t>33R</t>
  </si>
  <si>
    <t>Speciální jílovitá směs pro vylepšení hodnoty a vyrovnání výkyvu hodnot přechodového odporu uzemnění (balení á 25kg) - (koordinovat se stavební profesí)</t>
  </si>
  <si>
    <t>58156562</t>
  </si>
  <si>
    <t>písek podsypový spárovací frakce 0/1</t>
  </si>
  <si>
    <t>460391111</t>
  </si>
  <si>
    <t>Zásyp jam ručně s uložením výkopku ve vrstvách a úpravou povrchu s přemístění sypaniny ze vzdálenosti do 10 m bez zhutnění</t>
  </si>
  <si>
    <t>1 speciální jílovitá směs=1.000 [A] 
40 písek=40.000 [B] 
Celkem: A+B=41.000 [C]</t>
  </si>
  <si>
    <t>40*1.5=60.000 [A]</t>
  </si>
  <si>
    <t>00100001R</t>
  </si>
  <si>
    <t>Podružný montážní materiál</t>
  </si>
  <si>
    <t>VRN9</t>
  </si>
  <si>
    <t>Ostatní náklady</t>
  </si>
  <si>
    <t>091104000</t>
  </si>
  <si>
    <t>Stroje a zařízení nevyžadující montáž</t>
  </si>
  <si>
    <t>Pronájem vysokozdvižné plošiny, předpoklad 70h70=70.000 [A]</t>
  </si>
  <si>
    <t xml:space="preserve">  SO 01.06</t>
  </si>
  <si>
    <t>Poplachový zabezpečovací systém (PZTS)_mechanizační středisko</t>
  </si>
  <si>
    <t>SO 01.06</t>
  </si>
  <si>
    <t>D1</t>
  </si>
  <si>
    <t>PZTS</t>
  </si>
  <si>
    <t>75O51Y</t>
  </si>
  <si>
    <t>PZTS, ÚSTŘEDNA - DEMONTÁŽ</t>
  </si>
  <si>
    <t>2023_OTSKP</t>
  </si>
  <si>
    <t>75O513</t>
  </si>
  <si>
    <t>PZTS, ÚSTŘEDNA DO 264 ZÓN - DODÁVKA</t>
  </si>
  <si>
    <t>75O51X</t>
  </si>
  <si>
    <t>PZTS, ÚSTŘEDNA - MONTÁŽ</t>
  </si>
  <si>
    <t>75O521</t>
  </si>
  <si>
    <t>PZTS, SOFTWARE ÚSTŘEDNY - DODÁVKA</t>
  </si>
  <si>
    <t>75O551</t>
  </si>
  <si>
    <t>PZTS, KONCENTRÁTOR 8 ZÓN + 4 PGM VÝSTUPY V PLASTOVÉM KRYTU - DODÁVKA</t>
  </si>
  <si>
    <t>75O554</t>
  </si>
  <si>
    <t>PZTS, KONCENTRÁTOR 8 ZÓN + 4 PGM S POSILOVACÍM ZDROJEM V KOVOVÉM KRYTU - DODÁVKA</t>
  </si>
  <si>
    <t>75O55X</t>
  </si>
  <si>
    <t>PZTS, KONCENTRÁTOR - MONTÁŽ</t>
  </si>
  <si>
    <t>75O561</t>
  </si>
  <si>
    <t>PZTS, ROZVODNÁ KRABICE - DODÁVKA</t>
  </si>
  <si>
    <t>75O56X</t>
  </si>
  <si>
    <t>PZTS, ROZVODNÁ KRABICE - MONTÁŽ</t>
  </si>
  <si>
    <t>75O571</t>
  </si>
  <si>
    <t>PZTS, MAGNETICKÝ KONTAKT PLASTOVÝ - LEHKÉ PROVEDENÍ - DODÁVKA</t>
  </si>
  <si>
    <t>75O572</t>
  </si>
  <si>
    <t>PZTS, MAGNETICKÝ KONTAKT PLASTOVÝ - TĚŽKÉ PROVEDENÍ - DODÁVKA</t>
  </si>
  <si>
    <t>75O57X</t>
  </si>
  <si>
    <t>PZTS, MAGNETICKÝ KONTAKT - MONTÁŽ</t>
  </si>
  <si>
    <t>75O585</t>
  </si>
  <si>
    <t>PZTS, PROSTOROVÝ DETEKTOR PIR VENKOVNÍ - DODÁVKA</t>
  </si>
  <si>
    <t>75O59X</t>
  </si>
  <si>
    <t>PZTS, PROSTOROVÝ DETEKTOR - MONTÁŽ</t>
  </si>
  <si>
    <t>75O5B1</t>
  </si>
  <si>
    <t>PZTS, HLÁSIČ KOUŘE - DODÁVKA</t>
  </si>
  <si>
    <t>75O5BX</t>
  </si>
  <si>
    <t>PZTS, HLÁSIČ KOUŘE - MONTÁŽ</t>
  </si>
  <si>
    <t>75O5J1</t>
  </si>
  <si>
    <t>PZTS, KOMUNIKAČNÍ ROZHRANÍ PRO INTEGRACI DO PROGRAMU TŘETÍCH STRAN TCP/IP - DODÁVKA</t>
  </si>
  <si>
    <t>75O5JX</t>
  </si>
  <si>
    <t>PZTS, KOMUNIKAČNÍ ROZHRANÍ - MONTÁŽ</t>
  </si>
  <si>
    <t>75O5K1</t>
  </si>
  <si>
    <t>PZTS, PŘEPĚŤOVÁ OCHRANA SBĚRNICE - DODÁVKA</t>
  </si>
  <si>
    <t>75O5KX</t>
  </si>
  <si>
    <t>PZTS, PŘEPĚŤOVÁ OCHRANA SBĚRNICE - MONTÁŽ</t>
  </si>
  <si>
    <t>75O5M1</t>
  </si>
  <si>
    <t>PZTS, SIRÉNA VNITŘNÍ - DODÁVKA</t>
  </si>
  <si>
    <t>75O5MX</t>
  </si>
  <si>
    <t>PZTS, SIRÉNA - MONTÁŽ</t>
  </si>
  <si>
    <t>75O5J3</t>
  </si>
  <si>
    <t>PZTS, KOMUNIKAČNÍ ROZHRANÍ - MODUL GSM - DODÁVKA</t>
  </si>
  <si>
    <t>75O5O1</t>
  </si>
  <si>
    <t>PZTS, ŠKOLENÍ A ZÁCVIK PERSONÁLU OBSLUHUJÍCÍHO ZAŘÍZENÍ PZTS</t>
  </si>
  <si>
    <t>75O5O2</t>
  </si>
  <si>
    <t>PZTS, ZÁVĚREČNÉ OŽIVENÍ, NASTAVENÍ A FUNKČNÍ ODZKOUŠENÍ ZAŘÍZENÍ PZTS</t>
  </si>
  <si>
    <t>75O5O3</t>
  </si>
  <si>
    <t>PZTS, PŘEZKOUŠENÍ ÚSTŘEDNY PZTS</t>
  </si>
  <si>
    <t>75O5O4</t>
  </si>
  <si>
    <t>PZTS, UVEDENÍ ÚSTŘEDNY PZTS DO TRVALÉHO PROVOZU</t>
  </si>
  <si>
    <t>75O5O5</t>
  </si>
  <si>
    <t>PZTS, REVIZE ÚSTŘEDNY PZTS</t>
  </si>
  <si>
    <t>703421</t>
  </si>
  <si>
    <t>ELEKTROINSTALAČNÍ TRUBKA PLASTOVÁ UV STABILNÍ VČETNĚ UPEVNĚNÍ A PŘÍSLUŠENSTVÍ DN PRŮMĚRU DO 25 MM</t>
  </si>
  <si>
    <t>703511</t>
  </si>
  <si>
    <t>ELEKTROINSTALAČNÍ LIŠTA ŠÍŘKY DO 30 MM</t>
  </si>
  <si>
    <t>75J222</t>
  </si>
  <si>
    <t>KABEL SDĚLOVACÍ PRO VNITŘNÍ POUŽITÍ DO 20 PÁRŮ PRŮMĚRU 0,5 MM</t>
  </si>
  <si>
    <t>KMPÁR</t>
  </si>
  <si>
    <t>75J223</t>
  </si>
  <si>
    <t>KABEL SDĚLOVACÍ PRO VNITŘNÍ POUŽITÍ DO 20 PÁRŮ PRŮMĚRU 0,8 MM</t>
  </si>
  <si>
    <t>75J23X</t>
  </si>
  <si>
    <t>KABEL SDĚLOVACÍ, MONTÁŽ A UPEVNĚNÍ</t>
  </si>
  <si>
    <t>742G11</t>
  </si>
  <si>
    <t>KABEL NN DVOU- A TŘÍŽÍLOVÝ CU S PLASTOVOU IZOLACÍ DO 2,5 MM2</t>
  </si>
  <si>
    <t>742L11</t>
  </si>
  <si>
    <t>UKONČENÍ DVOU AŽ PĚTIŽÍLOVÉHO KABELU V ROZVADĚČI NEBO NA PŘÍSTROJI DO 2,5 MM2</t>
  </si>
  <si>
    <t>702522</t>
  </si>
  <si>
    <t>PRŮRAZ ZDIVEM (PŘÍČKOU) BETONOVÝM TLOUŠŤKY PŘES 45 DO 60 CM</t>
  </si>
  <si>
    <t>96813</t>
  </si>
  <si>
    <t>VYSEKÁNÍ OTVORŮ, KAPES, RÝH V CIHELNÉM ZDIVU</t>
  </si>
  <si>
    <t>747701</t>
  </si>
  <si>
    <t>DOKONČOVACÍ MONTÁŽNÍ PRÁCE NA ELEKTRICKÉM ZAŘÍZENÍ</t>
  </si>
  <si>
    <t>747702</t>
  </si>
  <si>
    <t>ÚPRAVA ZAPOJENÍ STÁVAJÍCÍCH KABELOVÝCH SKŘÍNÍ/ROZVADĚČŮ</t>
  </si>
  <si>
    <t>747703</t>
  </si>
  <si>
    <t>ZKUŠEBNÍ PROVOZ</t>
  </si>
  <si>
    <t>747706</t>
  </si>
  <si>
    <t>ZJIŠŤOVÁNÍ STÁVAJÍCÍHO STAVU ROZVODŮ NN</t>
  </si>
  <si>
    <t>703752</t>
  </si>
  <si>
    <t>PROTIPOŽÁRNÍ UCPÁVKA STĚNOU/STROPEM, TL DO 50CM, DO EI 90 MIN.</t>
  </si>
  <si>
    <t>22000017R</t>
  </si>
  <si>
    <t>Úprava provozní dokumentace - dle technické zprávy</t>
  </si>
  <si>
    <t>22000019R</t>
  </si>
  <si>
    <t>Dozor správce zařízení - dle technické zprávy</t>
  </si>
  <si>
    <t>22000134R</t>
  </si>
  <si>
    <t>Prováděcí dokumentace (RDS)</t>
  </si>
  <si>
    <t>22000154R</t>
  </si>
  <si>
    <t>OCHRANA STÁVAJÍCÍCH ZAŘÍZENÍ BĚHEM STAVBY (NAPŘ. BEDNĚNÍM) - dle technické zprávy</t>
  </si>
  <si>
    <t>747301</t>
  </si>
  <si>
    <t>PROVEDENÍ PROHLÍDKY A ZKOUŠKY PRÁVNICKOU OSOBOU, VYDÁNÍ PRŮKAZU ZPŮSOBILOSTI</t>
  </si>
  <si>
    <t xml:space="preserve">  SO 02</t>
  </si>
  <si>
    <t>Demolice objektu pro mobilní prostředky</t>
  </si>
  <si>
    <t>SO 02</t>
  </si>
  <si>
    <t>741R</t>
  </si>
  <si>
    <t>Demontáž elektro rozvodů, svítidel, rozvaděče, hromosvodu, vč. odpojení</t>
  </si>
  <si>
    <t>vč. odvozu a likvidace' 
1=1.000 [A] 
Celkem: A=1.000 [B]</t>
  </si>
  <si>
    <t>742R</t>
  </si>
  <si>
    <t>Demontáž venkovního osvětlení vč. odpojení</t>
  </si>
  <si>
    <t>vč. odvozu a likvidace' 
2=2.000 [A] 
Celkem: A=2.000 [B]</t>
  </si>
  <si>
    <t>provizorní ztužení' 
10.6*2*(5.3*2+3.5*2)=373.120 [A] 
Celkem: A=373.120 [B]</t>
  </si>
  <si>
    <t>13010816</t>
  </si>
  <si>
    <t>ocel profilová jakost S235JR (11 375) průřez U (UPN) 100</t>
  </si>
  <si>
    <t>373.12*1.08*0.001=0.403 [A] 
Celkem: A=0.403 [B]</t>
  </si>
  <si>
    <t>998767102</t>
  </si>
  <si>
    <t>Přesun hmot pro zámečnické konstrukce stanovený z hmotnosti přesunovaného materiálu vodorovná dopravní vzdálenost do 50 m v objektech výšky přes 6 do 12 m</t>
  </si>
  <si>
    <t>základy objektu' 
86=86.000 [A] 
Celkem: A=86.000 [B]</t>
  </si>
  <si>
    <t>plocha v objektu' 
22*18*0.2=79.200 [A] 
Celkem: A=79.200 [B]</t>
  </si>
  <si>
    <t>981332111</t>
  </si>
  <si>
    <t>Demolice ocelových konstrukcí hal, sil, technologických zařízení apod. jakýmkoliv způsobem</t>
  </si>
  <si>
    <t>Kompletní demolice ocelové haly včetně střechy, opláštění, klempířských prvků  28.00=28.000 [A] 
provizorní ztužení 0.40297=0.403 [B] 
Celkem: A+B=28.403 [C]</t>
  </si>
  <si>
    <t>9R</t>
  </si>
  <si>
    <t>Rozpojení konstrukcí</t>
  </si>
  <si>
    <t>KPL.</t>
  </si>
  <si>
    <t>Rozpojení ocelových konstrukcí na díly, které se dají autojeřábem naložit1=1.000 [A] 
Celkem: A=1.000 [B]</t>
  </si>
  <si>
    <t>387.938-380.64=7.298 [A] 
Celkem: A=7.298 [B]</t>
  </si>
  <si>
    <t>997013862</t>
  </si>
  <si>
    <t>Poplatek za uložení stavebního odpadu na recyklační skládce (skládkovné) z armovaného betonu zatříděného do Katalogu odpadů pod kódem 17 01 01</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</si>
  <si>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</si>
  <si>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</si>
  <si>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</si>
  <si>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 xml:space="preserve">  SO 03.01</t>
  </si>
  <si>
    <t>Stavební úpravy objektu_sklad olejů a nafty</t>
  </si>
  <si>
    <t>SO 03.01</t>
  </si>
  <si>
    <t>131251100</t>
  </si>
  <si>
    <t>Hloubení nezapažených jam a zářezů strojně s urovnáním dna do předepsaného profilu a spádu v hornině třídy těžitelnosti I skupiny 3 do 20 m3</t>
  </si>
  <si>
    <t>pro základy' 
0.2*4*10=8.000 [A] 
Celkem: A=8.000 [B]</t>
  </si>
  <si>
    <t>132251101</t>
  </si>
  <si>
    <t>Hloubení nezapažených rýh šířky do 800 mm strojně s urovnáním dna do předepsaného profilu a spádu v hornině třídy těžitelnosti I skupiny 3 do 20 m3</t>
  </si>
  <si>
    <t>pro základy' 
0.9*1.6*0.4+0.7*0.75*(9.305+9.25+1.85+2.8)=12.759 [A] 
Celkem: A=12.759 [B]</t>
  </si>
  <si>
    <t>odvoz přebytečníé zeminy na skládku' 
8+12.759=20.759 [A] 
Celkem: A=20.759 [B]</t>
  </si>
  <si>
    <t>20.759*10=207.590 [A] 
Celkem: A=207.590 [B]</t>
  </si>
  <si>
    <t>20.759*1.7=35.290 [A] 
Celkem: A=35.290 [B]</t>
  </si>
  <si>
    <t>obsyp základů' 
8+12.759-0.1*(0.5*9.305+0.6*9.25+0.5*1.85+0.5*2.8)-4.247-0.55*0.25*(9.25+9.305+2.15+3.15)=11.979 [A] 
Celkem: A=11.979 [B]</t>
  </si>
  <si>
    <t>11.979*2*1.05=25.156 [A] 
Celkem: A=25.156 [B]</t>
  </si>
  <si>
    <t>4*10+1.6*0.4=40.640 [A] 
Celkem: A=40.640 [B]</t>
  </si>
  <si>
    <t>274321411</t>
  </si>
  <si>
    <t>Základy z betonu železového (bez výztuže) pasy z betonu bez zvláštních nároků na prostředí tř. C 20/25</t>
  </si>
  <si>
    <t>Z1 0.6*0.28*9.25=1.554 [A] 
Z2 0.5*0.28*15=2.100 [B] 
základ rampy 1.6*0.4*0.9*1.03=0.593 [C] 
Celkem: A+B+C=4.247 [D]</t>
  </si>
  <si>
    <t>274351121</t>
  </si>
  <si>
    <t>Bednění základů pasů rovné zřízení</t>
  </si>
  <si>
    <t>Z1 0.28*(0.6*2+9.25*2)=5.516 [A] 
Z2 0.28*(0.5*2+15*2)=8.680 [B] 
základ rampy 0.1*(1.6*2+0.4*2)=0.400 [C] 
Celkem: A+B+C=14.596 [D]</t>
  </si>
  <si>
    <t>274351122</t>
  </si>
  <si>
    <t>Bednění základů pasů rovné odstranění</t>
  </si>
  <si>
    <t>279113143</t>
  </si>
  <si>
    <t>Základové zdi z tvárnic ztraceného bednění včetně výplně z betonu bez zvláštních nároků na vliv prostředí třídy C 20/25, tloušťky zdiva přes 200 do 250 mm</t>
  </si>
  <si>
    <t>základové stěny' 
1.6*(9.25+9.305+2.15+3.15)-2.15*1.03+1.75*9.305+2.1*(2.375+3.375)=64.312 [A] 
Celkem: A=64.312 [B]</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</si>
  <si>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</si>
  <si>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</si>
  <si>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</si>
  <si>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64.312*0.025=1.608 [A] 
Celkem: A=1.608 [B]</t>
  </si>
  <si>
    <t>21-M</t>
  </si>
  <si>
    <t>Elektromontáže</t>
  </si>
  <si>
    <t>210220021</t>
  </si>
  <si>
    <t>Montáž uzemňovacího vedení s upevněním, propojením a připojením pomocí svorek v zemi s izolací spojů vodičů FeZn páskou průřezu do 120 mm2 v průmyslové výstavbě</t>
  </si>
  <si>
    <t>35442062</t>
  </si>
  <si>
    <t>pás zemnící 30x4mm FeZn</t>
  </si>
  <si>
    <t>45*1.1*1.05=51.975 [A] 
Celkem: A=51.975 [B]</t>
  </si>
  <si>
    <t>310237241</t>
  </si>
  <si>
    <t>Zazdívka otvorů ve zdivu nadzákladovém cihlami pálenými plochy přes 0,09 m2 do 0,25 m2, ve zdi tl. do 300 mm</t>
  </si>
  <si>
    <t>zazdění stáv. větracích otvorů' 
4=4.000 [A] 
Celkem: A=4.000 [B]</t>
  </si>
  <si>
    <t>338171121</t>
  </si>
  <si>
    <t>Montáž sloupků a vzpěr plotových ocelových trubkových nebo profilovaných výšky přes 2 do 2,6 m se zalitím cementovou maltou do vynechaných otvorů</t>
  </si>
  <si>
    <t>Z/1' 
2=2.000 [A] 
Celkem: A=2.000 [B]</t>
  </si>
  <si>
    <t>411324646</t>
  </si>
  <si>
    <t>Stropy z betonu železového (bez výztuže) pohledového stropů deskových, plochých střech, desek balkonových, desek hřibových stropů včetně hlavic hřibových sloupů</t>
  </si>
  <si>
    <t>Stropy z betonu železového (bez výztuže) pohledového stropů deskových, plochých střech, desek balkonových, desek hřibových stropů včetně hlavic hřibových sloupů tř. C 30/37</t>
  </si>
  <si>
    <t>rampa + strop' 
0.17*4.7*9.25=7.391 [A] 
Celkem: A=7.391 [B]</t>
  </si>
  <si>
    <t>411351011</t>
  </si>
  <si>
    <t>Bednění stropních konstrukcí - bez podpěrné konstrukce desek tloušťky stropní desky přes 5 do 25 cm zřízení</t>
  </si>
  <si>
    <t>rampa + strop' 
0.17*(9.25+9.305+5.2+4.25)+4.7*9.25=48.236 [A] 
Celkem: A=48.236 [B]</t>
  </si>
  <si>
    <t>411351012</t>
  </si>
  <si>
    <t>Bednění stropních konstrukcí - bez podpěrné konstrukce desek tloušťky stropní desky přes 5 do 25 cm odstranění</t>
  </si>
  <si>
    <t>411354313</t>
  </si>
  <si>
    <t>Podpěrná konstrukce stropů - desek, kleneb a skořepin výška podepření do 4 m tloušťka stropu přes 15 do 25 cm zřízení</t>
  </si>
  <si>
    <t>rampa + strop' 
4.7*9.25=43.475 [A] 
Celkem: A=43.475 [B]</t>
  </si>
  <si>
    <t>411354314</t>
  </si>
  <si>
    <t>Podpěrná konstrukce stropů - desek, kleneb a skořepin výška podepření do 4 m tloušťka stropu přes 15 do 25 cm odstranění</t>
  </si>
  <si>
    <t>411359111</t>
  </si>
  <si>
    <t>Bednění stropních konstrukcí - bez podpěrné konstrukce Příplatek k cenám za pohledový beton</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</si>
  <si>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</si>
  <si>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</si>
  <si>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</si>
  <si>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Platí i pro základy a věnec' 
0.9183=0.918 [A] 
Celkem: A=0.918 [B]</t>
  </si>
  <si>
    <t>417321414</t>
  </si>
  <si>
    <t>Ztužující pásy a věnce z betonu železového (bez výztuže) tř. C 20/25</t>
  </si>
  <si>
    <t>V 0.25*0.34*15.5=1.318 [A] 
Celkem: A=1.318 [B]</t>
  </si>
  <si>
    <t>417351115</t>
  </si>
  <si>
    <t>Bednění bočnic ztužujících pásů a věnců včetně vzpěr zřízení</t>
  </si>
  <si>
    <t>V 2*0.34*15.5=10.540 [A] 
Celkem: A=10.540 [B]</t>
  </si>
  <si>
    <t>417351116</t>
  </si>
  <si>
    <t>Bednění bočnic ztužujících pásů a věnců včetně vzpěr odstranění</t>
  </si>
  <si>
    <t>430321616</t>
  </si>
  <si>
    <t>Schodišťové konstrukce a rampy z betonu železového (bez výztuže) stupně, schodnice, ramena, podesty s nosníky tř. C 30/37</t>
  </si>
  <si>
    <t>na rampu 
0.17*2.2*1.6=0.598 [A] 
Celkem: A=0.598 [B]</t>
  </si>
  <si>
    <t>431351121</t>
  </si>
  <si>
    <t>Bednění podest, podstupňových desek a ramp včetně podpěrné konstrukce výšky do 4 m půdorysně přímočarých zřízení</t>
  </si>
  <si>
    <t>na rampu 
2.2*1.6+0.17*2.2*2=4.268 [A] 
Celkem: A=4.268 [B]</t>
  </si>
  <si>
    <t>431351122</t>
  </si>
  <si>
    <t>Bednění podest, podstupňových desek a ramp včetně podpěrné konstrukce výšky do 4 m půdorysně přímočarých odstranění</t>
  </si>
  <si>
    <t>na rampu 
1.6*7=11.200 [A] 
Celkem: A=11.200 [B]</t>
  </si>
  <si>
    <t>na rampu 
1.6*0.5*7+0.2*0.3*0.5*7*2=6.020 [A] 
Celkem: A=6.020 [B]</t>
  </si>
  <si>
    <t>611321131</t>
  </si>
  <si>
    <t>Potažení vnitřních ploch vápenocementovým štukem tloušťky do 3 mm vodorovných konstrukcí stropů rovných</t>
  </si>
  <si>
    <t>oprava omítek stropů' 
8.19*4=32.760 [A] 
Celkem: A=32.760 [B]</t>
  </si>
  <si>
    <t>611325417</t>
  </si>
  <si>
    <t>Oprava vápenocementové omítky vnitřních ploch hladké, tloušťky do 20 mm, s celoplošným přeštukováním, tloušťky štuku 3 mm stropů, v rozsahu opravované plochy př</t>
  </si>
  <si>
    <t>Oprava vápenocementové omítky vnitřních ploch hladké, tloušťky do 20 mm, s celoplošným přeštukováním, tloušťky štuku 3 mm stropů, v rozsahu opravované plochy přes 10 do 30%</t>
  </si>
  <si>
    <t>612321131</t>
  </si>
  <si>
    <t>Potažení vnitřních ploch vápenocementovým štukem tloušťky do 3 mm svislých konstrukcí stěn</t>
  </si>
  <si>
    <t>oprava omítek stěn' 
(2.55*(3.15*2+2.6*2)-1.7*2.05+0.2*(1.7+2.05*2))*4-1*0.8*3+0.1*(1*3+0.8*6)=106.380 [A] 
Celkem: A=106.380 [B]</t>
  </si>
  <si>
    <t>612325222</t>
  </si>
  <si>
    <t>Vápenocementová omítka jednotlivých malých ploch štuková na stěnách, plochy jednotlivě přes 0,09 do 0,25 m2</t>
  </si>
  <si>
    <t>612325417</t>
  </si>
  <si>
    <t>Oprava vápenocementové omítky vnitřních ploch hladké, tloušťky do 20 mm, s celoplošným přeštukováním, tloušťky štuku 3 mm stěn, v rozsahu opravované plochy přes</t>
  </si>
  <si>
    <t>Oprava vápenocementové omítky vnitřních ploch hladké, tloušťky do 20 mm, s celoplošným přeštukováním, tloušťky štuku 3 mm stěn, v rozsahu opravované plochy přes 10 do 30%</t>
  </si>
  <si>
    <t>kolem nových dveří' 
4*(1.7+2.05*2)=23.200 [A] 
Celkem: A=23.200 [B]</t>
  </si>
  <si>
    <t>622631011</t>
  </si>
  <si>
    <t>Spárování vnějších ploch pohledového zdiva z tvárnic nebo kamene, spárovací maltou stěn</t>
  </si>
  <si>
    <t>základové stěny' 
64.312*2-0.55*2*(9.25+9.305+2.15+3.15)=102.384 [A] 
Celkem: A=102.384 [B]</t>
  </si>
  <si>
    <t>u nátěru fasády' 
1.6*2*4+1*0.8*3=15.200 [A] 
Celkem: A=15.200 [B]</t>
  </si>
  <si>
    <t>podkladní beton základů' 
0.1*(0.5*9.305+0.6*9.25+0.5*1.85+0.5*2.8)=1.253 [A] 
Celkem: A=1.253 [B]</t>
  </si>
  <si>
    <t>podlaha stáv. skladů' 
8.19*4=32.760 [A] 
Celkem: A=32.760 [B]</t>
  </si>
  <si>
    <t>633131111</t>
  </si>
  <si>
    <t>Povrchová úprava vsypovou směsí průmyslových betonových podlah těžký provoz s přísadou karbidu, tl. 2 mm</t>
  </si>
  <si>
    <t>rampa' 
1.6*(9.25+1.7+7*0.5)=23.120 [A] 
Celkem: A=23.120 [B]</t>
  </si>
  <si>
    <t>Z/4' 
4=4.000 [A] 
Celkem: A=4.000 [B]</t>
  </si>
  <si>
    <t>55331748</t>
  </si>
  <si>
    <t>zárubeň dvoukřídlá ocelová pro zdění tl stěny 110-150mm rozměru 1600/1970, 2100mm</t>
  </si>
  <si>
    <t>767391112</t>
  </si>
  <si>
    <t>Montáž krytiny z tvarovaných plechů trapézových nebo vlnitých, uchycených šroubováním</t>
  </si>
  <si>
    <t>střecha' 
4*9.6=38.400 [A] 
Celkem: A=38.400 [B]</t>
  </si>
  <si>
    <t>15484341</t>
  </si>
  <si>
    <t>plech trapézový 60/235 PES 25µm tl 0,88mm</t>
  </si>
  <si>
    <t>38.4*1.1=42.240 [A] 
Celkem: A=42.240 [B]</t>
  </si>
  <si>
    <t>767391209</t>
  </si>
  <si>
    <t>Montáž krytiny z tvarovaných plechů Příplatek k cenám za antikondenzační úpravu plechu</t>
  </si>
  <si>
    <t>antikondenzační folie' 
38.4*1.15=44.160 [A] 
Celkem: A=44.160 [B]</t>
  </si>
  <si>
    <t>767651210</t>
  </si>
  <si>
    <t>Montáž vrat garážových nebo průmyslových otvíravých do ocelové zárubně z dílů, plochy do 6 m2</t>
  </si>
  <si>
    <t>553R.7</t>
  </si>
  <si>
    <t>Dodávka vrat 1700x2050mm Z/4 vč. kování, zámku, průvětrníků, povrchové úpravy - syntetického nátěru</t>
  </si>
  <si>
    <t>Z/1' 
479.03=479.030 [A] 
'Z/2' 
131.25=131.250 [B] 
'Z/3' 
180.75=180.750 [C] 
Celkem: A+B+C=791.030 [D]</t>
  </si>
  <si>
    <t>554R.6</t>
  </si>
  <si>
    <t>Dodávka přední stěny skladu s vraty Z/1 vč. povrchové úpravy žárovým zinkováním</t>
  </si>
  <si>
    <t>Z/1' 
479.03=479.030 [A] 
Celkem: A=479.030 [B]</t>
  </si>
  <si>
    <t>555R.4</t>
  </si>
  <si>
    <t>Dodávka kotvení střechy Z/2 vč. povrchové úpravy žárovým zinkováním</t>
  </si>
  <si>
    <t>Z/2' 
131.25=131.250 [A] 
Celkem: A=131.250 [B]</t>
  </si>
  <si>
    <t>556R</t>
  </si>
  <si>
    <t>Dodávka zábradlí na rampě Z/3 vč. povrchové úpravy žárovým zinkováním</t>
  </si>
  <si>
    <t>Z/3' 
180.75=180.750 [A] 
Celkem: A=180.750 [B]</t>
  </si>
  <si>
    <t>podlaha stáv. skladů' 
8.19*4=32.760 [A] 
'P1' 
23.17=23.170 [B] 
'rampa' 
1.6*(9.25+1.7+7*0.5)=23.120 [C] 
Celkem: A+B+C=79.050 [D]</t>
  </si>
  <si>
    <t>783801203</t>
  </si>
  <si>
    <t>Příprava podkladu omítek před provedením nátěru okartáčování</t>
  </si>
  <si>
    <t>stávající sklady' 
11.4*3+11.4*3.5+3.65*3.5-1.6*2*4-1*0.8*3+0.5*10.2=76.775 [A] 
Celkem: A=76.775 [B]</t>
  </si>
  <si>
    <t>783822213</t>
  </si>
  <si>
    <t>Vyrovnání omítek před provedením nátěru celoplošné, tloušťky do 3 mm, stěrkou modifikovanou cementovou</t>
  </si>
  <si>
    <t>stávající sklady - 20%' 
(11.4*3+11.4*3.5+3.65*3.5-1.6*2*4-1*0.8*3+0.5*10.2)*0.2=15.355 [A] 
Celkem: A=15.355 [B]</t>
  </si>
  <si>
    <t>783823135</t>
  </si>
  <si>
    <t>Penetrační nátěr omítek hladkých omítek hladkých, zrnitých tenkovrstvých nebo štukových stupně členitosti 1 a 2 silikonový</t>
  </si>
  <si>
    <t>783826615</t>
  </si>
  <si>
    <t>Hydrofobizační nátěr omítek silikonový, transparentní, povrchů hladkých omítek hladkých, zrnitých tenkovrstvých nebo štukových stupně členitosti 1 a 2</t>
  </si>
  <si>
    <t>783826655</t>
  </si>
  <si>
    <t>Hydrofobizační nátěr omítek silikonový, transparentní, povrchů hladkých lícového zdiva</t>
  </si>
  <si>
    <t>783827125</t>
  </si>
  <si>
    <t>Krycí (ochranný ) nátěr omítek jednonásobný hladkých omítek hladkých, zrnitých tenkovrstvých nebo štukových stupně členitosti 1 a 2 silikonový</t>
  </si>
  <si>
    <t>784181101</t>
  </si>
  <si>
    <t>Penetrace podkladu jednonásobná základní akrylátová bezbarvá v místnostech výšky do 3,80 m</t>
  </si>
  <si>
    <t>stěny' 
106.38=106.380 [A] 
'strop' 
32.76=32.760 [B] 
Celkem: A+B=139.140 [C]</t>
  </si>
  <si>
    <t>784211101</t>
  </si>
  <si>
    <t>Malby z malířských směsí oděruvzdorných za mokra dvojnásobné, bílé za mokra oděruvzdorné výborně v místnostech výšky do 3,80 m</t>
  </si>
  <si>
    <t>pro nátěr fasády stáv. skladů' 
2*(11.35*2+6.65+1.5*2)=64.700 [A] 
'pro spárování a nátěr nové přístavby' 
3*(9.25+9.35+1.5*2+5.65)=81.750 [B] 
Celkem: A+B=146.450 [C]</t>
  </si>
  <si>
    <t>146.45*30=4 393.500 [A] 
Celkem: A=4 393.500 [B]</t>
  </si>
  <si>
    <t>949101111</t>
  </si>
  <si>
    <t>Lešení pomocné pracovní pro objekty pozemních staveb pro zatížení do 150 kg/m2, o výšce lešeňové podlahy do 1,9 m</t>
  </si>
  <si>
    <t>952901411</t>
  </si>
  <si>
    <t>Vyčištění budov nebo objektů před předáním do užívání ostatních objektů (např. kanálů, zásobníků, kůlen apod.) jakékoliv výšky podlaží</t>
  </si>
  <si>
    <t>11.35*3.65+9.25*4.7=84.903 [A] 
Celkem: A=84.903 [B]</t>
  </si>
  <si>
    <t>953962111</t>
  </si>
  <si>
    <t>Kotvy chemické s vyvrtáním otvoru do zdiva z plných cihel tmel, hloubka 80 mm, velikost M 8</t>
  </si>
  <si>
    <t>Z/1' 
10=10.000 [A] 
'Z/2' 
40=40.000 [B] 
Celkem: A+B=50.000 [C]</t>
  </si>
  <si>
    <t>953965112</t>
  </si>
  <si>
    <t>Kotvy chemické s vyvrtáním otvoru kotevní šrouby pro chemické kotvy, velikost M 8, délka 150 mm</t>
  </si>
  <si>
    <t>968072558</t>
  </si>
  <si>
    <t>Vybourání kovových rámů oken s křídly, dveřních zárubní, vrat, stěn, ostění nebo obkladů vrat, mimo posuvných a skládacích, plochy do 5 m2</t>
  </si>
  <si>
    <t>stávající vrata' 
1.7*2.1*4=14.280 [A] 
Celkem: A=14.280 [B]</t>
  </si>
  <si>
    <t>968072876</t>
  </si>
  <si>
    <t>Vybourání kovových rámů oken s křídly, dveřních zárubní, vrat, stěn, ostění nebo obkladů rolet svinovacích mřížových, plochy přes 2 m2</t>
  </si>
  <si>
    <t>na vratech' 
1.7*2.1=3.570 [A] 
Celkem: A=3.570 [B]</t>
  </si>
  <si>
    <t>971033441</t>
  </si>
  <si>
    <t>Vybourání otvorů ve zdivu základovém nebo nadzákladovém z cihel, tvárnic, příčkovek z cihel pálených na maltu vápennou nebo vápenocementovou plochy do 0,25 m2, tl. do 300 mm</t>
  </si>
  <si>
    <t>rozšíření stáv. větracích otvorů' 
4=4.000 [A] 
Celkem: A=4.000 [B]</t>
  </si>
  <si>
    <t>978011141</t>
  </si>
  <si>
    <t>Otlučení vápenných nebo vápenocementových omítek vnitřních ploch stropů, v rozsahu přes 10 do 30 %</t>
  </si>
  <si>
    <t>předpoklad 50% povrchu' 
'podlaha stáv. skladů' 
8.19*4*0.5=16.380 [A] 
Celkem: A=16.380 [B]</t>
  </si>
  <si>
    <t>98531R</t>
  </si>
  <si>
    <t>Příprava povrchu před sanací stávající betonové podlahy - odmaštění, frézování, broušení, odstranění nesoudržných částí)</t>
  </si>
  <si>
    <t>2.807*19 Přepočtené koeficientem množství=53.333 [A] 
Celkem: A=53.333 [B]</t>
  </si>
  <si>
    <t>0.552=0.552 [A] 
Celkem: A=0.552 [B]</t>
  </si>
  <si>
    <t>2.807-0.552=2.255 [A] 
Celkem: A=2.255 [B]</t>
  </si>
  <si>
    <t>998017001</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</si>
  <si>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</si>
  <si>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do 6 m</t>
  </si>
  <si>
    <t>Stavební výpomoce pro profese (prostupy, drážky atd. vč. následného zapravení)100=100.000 [A] 
Celkem: A=100.000 [B]</t>
  </si>
  <si>
    <t xml:space="preserve">  SO 03.03</t>
  </si>
  <si>
    <t>Elektroinstalace a osvětlení_sklad olejů a nafty</t>
  </si>
  <si>
    <t>SO 03.03</t>
  </si>
  <si>
    <t>34R</t>
  </si>
  <si>
    <t>Rozvodnice R7, dle specifikace</t>
  </si>
  <si>
    <t>35R</t>
  </si>
  <si>
    <t>Rozvodnice RZ</t>
  </si>
  <si>
    <t>741210003</t>
  </si>
  <si>
    <t>Montáž rozvodnic oceloplechových nebo plastových bez zapojení vodičů běžných, hmotnosti do 100 kg</t>
  </si>
  <si>
    <t>36R</t>
  </si>
  <si>
    <t>Svítidlo zářivkové, přisazené - 2x36W;  IP66, dle specifikace</t>
  </si>
  <si>
    <t>37R</t>
  </si>
  <si>
    <t>Svítidlo zářivkové, přisazené - 2x11W</t>
  </si>
  <si>
    <t>38R</t>
  </si>
  <si>
    <t>Svorková krabice nástěnná, 5.-pól, 93x93, 1,5-2,5mm Cu, IP66</t>
  </si>
  <si>
    <t>741112333R</t>
  </si>
  <si>
    <t>Montáž krabice rozbočovací Abox</t>
  </si>
  <si>
    <t>39R</t>
  </si>
  <si>
    <t>34111098</t>
  </si>
  <si>
    <t>kabel instalační jádro Cu plné izolace PVC plášť PVC 450/750V (CYKY) 5x4mm2</t>
  </si>
  <si>
    <t>3*1.05Přepočtené koeficientem množství   =3.150 [A] 
Celkem: A=3.150 [B]</t>
  </si>
  <si>
    <t>70*1.05 Přepočtené koeficientem množství=73.500 [A] 
Celkem: A=73.500 [B]</t>
  </si>
  <si>
    <t>55*1.05 Přepočtené koeficientem množství=57.750 [A] 
Celkem: A=57.750 [B]</t>
  </si>
  <si>
    <t>741122015</t>
  </si>
  <si>
    <t>Montáž kabelů měděných bez ukončení uložených pod omítku plných kulatých (např. CYKY), počtu a průřezu žil 3x1,5 mm2</t>
  </si>
  <si>
    <t>25*1.05 Přepočtené koeficientem množství=26.250 [A] 
Celkem: A=26.250 [B]</t>
  </si>
  <si>
    <t xml:space="preserve">  SO 03.03a</t>
  </si>
  <si>
    <t>Elektroinstalace a osvětlení - Hromosvod_sklad olejů a nafty</t>
  </si>
  <si>
    <t>SO 03.03a</t>
  </si>
  <si>
    <t>40R</t>
  </si>
  <si>
    <t>Montáž distančního držáku pro uzemňovacího vedení ve výkopech základů</t>
  </si>
  <si>
    <t>41R</t>
  </si>
  <si>
    <t>Vrut 5x50mm vč. hmoždinky (montáž vedení do stěny)</t>
  </si>
  <si>
    <t>741420911R</t>
  </si>
  <si>
    <t>Asfaltový nátěr všech přechodů a spojů zemňovacího pásku</t>
  </si>
  <si>
    <t>42R</t>
  </si>
  <si>
    <t>Držák na stěnu pro podpůrné trubky s nastavitelnou délkou 400-700mm, vč. kotvení do stěny a úchytného materiálu</t>
  </si>
  <si>
    <t>43R</t>
  </si>
  <si>
    <t>Montáž držáku na stěnu pro podpůrné trubky s nastavitelnou délkou 400-700mm</t>
  </si>
  <si>
    <t>44R</t>
  </si>
  <si>
    <t>Montáž držáku vodiče HVI O20/23mm s příložkou, nerez</t>
  </si>
  <si>
    <t>20*1.1 Přepočtené koeficientem množství=22.000 [A] 
Celkem: A=22.000 [B]</t>
  </si>
  <si>
    <t>45R</t>
  </si>
  <si>
    <t>Montáž držáku vedení s příložkou pro drát O 8-10mm na rovné střechy</t>
  </si>
  <si>
    <t>46R</t>
  </si>
  <si>
    <t>Svorka drát/drát se šroubem a půlkulatou hlavou pro vodiče 8-10/16mm, nerez</t>
  </si>
  <si>
    <t>35444153R</t>
  </si>
  <si>
    <t>Držák zaváděcí tyče 16mm na stěnu, vnitřní závit M8, nerezový, s plastovou podložkou</t>
  </si>
  <si>
    <t>47R</t>
  </si>
  <si>
    <t>Montáž držáku zaváděcí tyče 16mm na stěnu, vnitřní závit M8, nerezový, s plastovou podložkou</t>
  </si>
  <si>
    <t>35442041.3</t>
  </si>
  <si>
    <t>Nasazovací čísla s ražbou pro montáž na číselný štítek s prořezy č.11=1.000 [A] 
Nasazovací čísla s ražbou pro montáž na číselný štítek s prořezy č.21=1.000 [B] 
Nasazovací čísla s ražbou pro montáž na číselný štítek s prořezy č.31=1.000 [C] 
Celkem: A+B+C=3.000 [D]</t>
  </si>
  <si>
    <t>25*1.05*0.84 Přepočtené koeficientem množství=22.050 [A] 
Celkem: A=22.050 [B]</t>
  </si>
  <si>
    <t>HZS2221.5</t>
  </si>
  <si>
    <t>Demontáže elektroinstalace</t>
  </si>
  <si>
    <t>48R</t>
  </si>
  <si>
    <t>49R</t>
  </si>
  <si>
    <t>Ekvipotenciální přípojnice s řadovými svorkami pro připojení  3x vodič O 8-10mm, 5x vodič 2,5-25mm2</t>
  </si>
  <si>
    <t>741112301</t>
  </si>
  <si>
    <t xml:space="preserve">  SO 03.04</t>
  </si>
  <si>
    <t>Větrání_sklad olejů a nafty</t>
  </si>
  <si>
    <t>SO 03.04</t>
  </si>
  <si>
    <t>Větrání skladů (zařízení č. 3)</t>
  </si>
  <si>
    <t>42972919</t>
  </si>
  <si>
    <t>žaluzie protidešťová s pevnými lamelami, pozink, pro potrubí 400x400mm</t>
  </si>
  <si>
    <t>protidešťová žaluzie z pozinkovanéhlo plechu 400x400 mm, včetně síta a montážního rámu4=4.000 [A]</t>
  </si>
  <si>
    <t>50R</t>
  </si>
  <si>
    <t>Čtyřhranné ocelové potrubí sk. I pozinkované, včetně spojovacího, těsnícího a uchytávacího materiálu pro zavěšení - potrubí do obvodu 1890 mm (0 % tvarovek)</t>
  </si>
  <si>
    <t>HZS2491.2</t>
  </si>
  <si>
    <t>HZS4232</t>
  </si>
  <si>
    <t>Hodinové zúčtovací sazby ostatních profesí revizní a kontrolní činnost technik odborný</t>
  </si>
  <si>
    <t>Hodinová zúčtovací sazba - vypracování provozních předpisů4=4.000 [A] 
Hodinová zúčtovací sazba - zaškolení obsluhy2=2.000 [B] 
Celkem: A+B=6.000 [C]</t>
  </si>
  <si>
    <t xml:space="preserve">  SO 04.01</t>
  </si>
  <si>
    <t>Základy haly_nová opravárenská dílna</t>
  </si>
  <si>
    <t>SO 04.01</t>
  </si>
  <si>
    <t>115101202</t>
  </si>
  <si>
    <t>Čerpání vody na dopravní výšku do 10 m s uvažovaným průměrným přítokem přes 500 do 1 000 l/min</t>
  </si>
  <si>
    <t>115101302</t>
  </si>
  <si>
    <t>Pohotovost záložní čerpací soupravy pro dopravní výšku do 10 m s uvažovaným průměrným přítokem přes 500 do 1 000 l/min</t>
  </si>
  <si>
    <t>DEN</t>
  </si>
  <si>
    <t>131251104</t>
  </si>
  <si>
    <t>Hloubení nezapažených jam a zářezů strojně s urovnáním dna do předepsaného profilu a spádu v hornině třídy těžitelnosti I skupiny 3 přes 100 do 500 m3</t>
  </si>
  <si>
    <t>sokl' 
2*0.75*130=195.000 [A] 
'základové patky haly' 
P1 3*4.1*3.8*2=93.480 [B] 
P2 10*4.5*3.5*2=315.000 [C] 
P2a 2*4.5*3.5*2=63.000 [D] 
P3 4*5*4.4*2=176.000 [E] 
P4 1*6.8*3.2*2=43.520 [F] 
P5 1*4.1*4.8*2=39.360 [G] 
P6 1*6.8*3.6*2=48.960 [H] 
Celkem: A+B+C+D+E+F+G+H=974.320 [I]</t>
  </si>
  <si>
    <t>odvoz přebytečné zeminy na skládku' 
974.32=974.320 [A] 
Celkem: A=974.320 [B]</t>
  </si>
  <si>
    <t>974.32*10=9 743.200 [A] 
Celkem: A=9 743.200 [B]</t>
  </si>
  <si>
    <t>171251201</t>
  </si>
  <si>
    <t>Uložení sypaniny na skládky nebo meziskládky bez hutnění s upravením uložené sypaniny do předepsaného tvaru</t>
  </si>
  <si>
    <t>974.32=974.320 [A] 
Celkem: A=974.320 [B]</t>
  </si>
  <si>
    <t>974.32*1.7=1 656.344 [A] 
Celkem: A=1 656.344 [B]</t>
  </si>
  <si>
    <t>174151101</t>
  </si>
  <si>
    <t>zpětný zásyp kolem patek a soklu štěrkodrtí' 
974.32-109.218-16.955-0.15*0.75*127.1=833.848 [A] 
Celkem: A=833.848 [B]</t>
  </si>
  <si>
    <t>58344171</t>
  </si>
  <si>
    <t>štěrkodrť frakce 0/32</t>
  </si>
  <si>
    <t>833.848*2*1.05=1 751.081 [A] 
Celkem: A=1 751.081 [B]</t>
  </si>
  <si>
    <t>181951112</t>
  </si>
  <si>
    <t>Úprava pláně vyrovnáním výškových rozdílů strojně v hornině třídy těžitelnosti I, skupiny 1 až 3 se zhutněním</t>
  </si>
  <si>
    <t>patky haly' 
P1 3*2.3*2=13.800 [A] 
P2 10*2.7*1.7=45.900 [B] 
P2a 2*2.7*1.7=9.180 [C] 
P3 4*3.2*2.6=33.280 [D] 
P4 1*5*1.4=7.000 [E] 
P5 1*2.3*3=6.900 [F] 
P6 1*5*1.8=9.000 [G] 
'sokl' 
0.35*127.1=44.485 [H] 
Celkem: A+B+C+D+E+F+G+H=169.545 [I]</t>
  </si>
  <si>
    <t>274322511</t>
  </si>
  <si>
    <t>Základy z betonu železového (bez výztuže) pasy z betonu se zvýšenými nároky na prostředí tř. C 25/30</t>
  </si>
  <si>
    <t>sokl' 
0.15*1.25*127.1=23.831 [A] 
Celkem: A=23.831 [B]</t>
  </si>
  <si>
    <t>sokl' 
2*1.25*127.1+0.15*1.25*8*2=320.750 [A] 
Celkem: A=320.750 [B]</t>
  </si>
  <si>
    <t>275322511</t>
  </si>
  <si>
    <t>Základy z betonu železového (bez výztuže) patky z betonu se zvýšenými nároky na prostředí tř. C 25/30</t>
  </si>
  <si>
    <t>základové patky haly' 
P1 3*2.1*1.8*1.05=11.907 [A] 
P2 10*2.5*1.5*1.05=39.375 [B] 
P2a 2*(2.5*1.5*1.05-0.31*0.5*1.5)=7.410 [C] 
P3 4*3*2.4*1.05=30.240 [D] 
P4 1*4.8*1.2*1.05=6.048 [E] 
P5 1*2.1*2.8*1.05=6.174 [F] 
P6 1*4.8*1.6*1.05=8.064 [G] 
Celkem: A+B+C+D+E+F+G=109.218 [H]</t>
  </si>
  <si>
    <t>základové patky haly' 
P1 3*(2.1*2+1.8*2)*1.05=24.570 [A] 
P2 10*(2.5*2+1.5*2)*1.05=84.000 [B] 
P2a 2*((2.5*2+1.5*2)*1.05+0.31*1.5)=17.730 [C] 
P3 4*(3*2+2.4*2)*1.05=45.360 [D] 
P4 1*(4.8*2+1.2*2)*1.05=12.600 [E] 
P5 1*(2.1*2+2.8*2)*1.05=10.290 [F] 
P6 1*(4.8*2+1.6*2)*1.05=13.440 [G] 
Celkem: A+B+C+D+E+F+G=207.990 [H]</t>
  </si>
  <si>
    <t>275353121</t>
  </si>
  <si>
    <t>Bednění kotevních otvorů a prostupů v základových konstrukcích v patkách včetně polohového zajištění a odbednění, popř. ztraceného bednění z pletiva apod. průře</t>
  </si>
  <si>
    <t>Bednění kotevních otvorů a prostupů v základových konstrukcích v patkách včetně polohového zajištění a odbednění, popř. ztraceného bednění z pletiva apod. průřezu přes 0,02 do 0,05 m2, hl. do 0,50 m</t>
  </si>
  <si>
    <t>275361821</t>
  </si>
  <si>
    <t>Výztuž základů patek z betonářské oceli 10 505 (R)</t>
  </si>
  <si>
    <t>dle výkazu výztuže - platí i pro sokl' 
9.6289=9.629 [A] 
Celkem: A=9.629 [B]</t>
  </si>
  <si>
    <t>278311161</t>
  </si>
  <si>
    <t>Zálivka kotevních otvorů z betonu bez zvýšených nároků na prostředí tř. C 25/30 při objemu jednoho otvoru do 0,02 m3</t>
  </si>
  <si>
    <t>0.2*0.2*0.2*2+0.25*0.26*0.26=0.033 [A] 
Celkem: A=0.033 [B]</t>
  </si>
  <si>
    <t>2R</t>
  </si>
  <si>
    <t>Stavební výpomoce pro kotvení OK</t>
  </si>
  <si>
    <t>200*1.1*1.1=242.000 [A] 
Celkem: A=242.000 [B]</t>
  </si>
  <si>
    <t>podkladní beton' 
'patky haly' 
P1 3*2.3*2*0.1=1.380 [A] 
P2 10*2.7*1.7*0.1=4.590 [B] 
P2a 2*2.7*1.7*0.1=0.918 [C] 
P3 4*3.2*2.6*0.1=3.328 [D] 
P4 1*5*1.4*0.1=0.700 [E] 
P5 1*2.3*3*0.1=0.690 [F] 
P6 1*5*1.8*0.1=0.900 [G] 
'sokl' 
0.35*0.1*127.1=4.449 [H] 
Celkem: A+B+C+D+E+F+G+H=16.955 [I]</t>
  </si>
  <si>
    <t>632452513</t>
  </si>
  <si>
    <t>Potěr rychletuhnoucí ze suchých směsí na bázi hydraulických pojiv, tloušťky přes 15 do 20 mm</t>
  </si>
  <si>
    <t>podlití OK' 
9=9.000 [A] 
Celkem: A=9.000 [B]</t>
  </si>
  <si>
    <t>sokl' 
0.15*127.1*2=38.130 [A] 
'základové patky haly' 
P1 3*2.1*1.8*2=22.680 [B] 
P2 10*2.5*1.5*2=75.000 [C] 
P2a 2*2.5*1.5*2=15.000 [D] 
P3 4*3*2.4*2=57.600 [E] 
P4 1*4.8*1.2*2=11.520 [F] 
P5 1*2.1*2.8*2=11.760 [G] 
P6 1*4.8*1.6*2=15.360 [H] 
Celkem: A+B+C+D+E+F+G+H=247.050 [I]</t>
  </si>
  <si>
    <t>sokl' 
2*1.25*127.1+0.15*1.25*8*2=320.750 [A] 
'základové patky haly' 
P1 3*(2.1*2+1.8*2)*1.05=24.570 [B] 
P2 10*(2.5*2+1.5*2)*1.05=84.000 [C] 
P2a 2*((2.5*2+1.5*2)*1.05+0.31*1.5)=17.730 [D] 
P3 4*(3*2+2.4*2)*1.05=45.360 [E] 
P4 1*(4.8*2+1.2*2)*1.05=12.600 [F] 
P5 1*(2.1*2+2.8*2)*1.05=10.290 [G] 
P6 1*(4.8*2+1.6*2)*1.05=13.440 [H] 
Celkem: A+B+C+D+E+F+G+H=528.740 [I]</t>
  </si>
  <si>
    <t>11163153.2</t>
  </si>
  <si>
    <t>247.05*0.4*1.15=113.643 [A] 
528.74*0.45*1.2=285.520 [B] 
Celkem: A+B=399.163 [C]</t>
  </si>
  <si>
    <t>plocha na místě nové haly' 
(58*18-22*18)*0.2=129.600 [A] 
Celkem: A=129.600 [B]</t>
  </si>
  <si>
    <t>285.12*19 Přepočtené koeficientem množství=5 417.280 [A] 
Celkem: A=5 417.280 [B]</t>
  </si>
  <si>
    <t>998021021</t>
  </si>
  <si>
    <t>Přesun hmot pro haly občanské výstavby, výrobu a služby s nosnou svislou konstrukcí zděnou nebo betonovou monolitickou vodorovná dopravní vzdálenost do 100 m, p</t>
  </si>
  <si>
    <t>Přesun hmot pro haly občanské výstavby, výrobu a služby s nosnou svislou konstrukcí zděnou nebo betonovou monolitickou vodorovná dopravní vzdálenost do 100 m, pro haly výšky do 20 m</t>
  </si>
  <si>
    <t xml:space="preserve">  SO 04.02</t>
  </si>
  <si>
    <t>Základy zařízení_nová opravárenská dílna</t>
  </si>
  <si>
    <t>SO 04.02</t>
  </si>
  <si>
    <t>131251105</t>
  </si>
  <si>
    <t>Hloubení nezapažených jam a zářezů strojně s urovnáním dna do předepsaného profilu a spádu v hornině třídy těžitelnosti I skupiny 3 přes 500 do 1 000 m3</t>
  </si>
  <si>
    <t>pro podlahu a kanály haly' 
0.8*13.65*56+1.5*57*4+0.3*18*9=1 002.120 [A] 
Celkem: A=1 002.120 [B]</t>
  </si>
  <si>
    <t>odvoz přebytečné zeminy na skládku' 
1002.12=1 002.120 [A] 
Celkem: A=1 002.120 [B]</t>
  </si>
  <si>
    <t>1002.12*10=10 021.200 [A] 
Celkem: A=10 021.200 [B]</t>
  </si>
  <si>
    <t>1002.12=1 002.120 [A] 
Celkem: A=1 002.120 [B]</t>
  </si>
  <si>
    <t>1002.12*1.7=1 703.604 [A] 
Celkem: A=1 703.604 [B]</t>
  </si>
  <si>
    <t>zásyp pod podlahou a kolem kanálů' 
0.3*18*9+51*1.2*0.8*2=146.520 [A] 
'P1' 
16*7*0.62=69.440 [B] 
'P2' 
(13.65*56-1.17*11.5*2-2.9*1.335*2-1*1.5*2-51*0.94-16*7)*0.57=323.080 [C] 
Celkem: A+B+C=539.040 [D]</t>
  </si>
  <si>
    <t>539.04*2*1.05=1 131.984 [A] 
Celkem: A=1 131.984 [B]</t>
  </si>
  <si>
    <t>dno výkopové jámy' 
13.65*56=764.400 [A] 
'pod podlahou' 
13.65*56-2.6*44.5-1.17*11.15*2-2.9*1.335*2-1*1.5*2-51*2+0.3*51*2=540.466 [B] 
Celkem: A+B=1 304.866 [C]</t>
  </si>
  <si>
    <t>275313511</t>
  </si>
  <si>
    <t>Základy z betonu prostého patky a bloky z betonu kamenem neprokládaného tř. C 12/15</t>
  </si>
  <si>
    <t>obetonování u patek OK' 
0.8*0.4*2*10*1.035=6.624 [A] 
Celkem: A=6.624 [B]</t>
  </si>
  <si>
    <t>380311862</t>
  </si>
  <si>
    <t>Kompletní konstrukce čistíren odpadních vod, nádrží, vodojemů, kanálů z betonu prostého bez zvýšených nároků na prostředí tř. C 25/30, tl. přes 150 do 300 mm</t>
  </si>
  <si>
    <t>obetonování typového kanálu' 
'podkladní beton' 
0.25*2.5*52=32.500 [A] 
'dno' 
0.6*1.52*51=46.512 [B] 
'stěny' 
0.24*1.57*(51*2+2*2)=39.941 [C] 
Celkem: A+B+C=118.953 [D]</t>
  </si>
  <si>
    <t>380326121</t>
  </si>
  <si>
    <t>Kompletní konstrukce čistíren odpadních vod, nádrží, vodojemů, kanálů z betonu železového bez výztuže a bednění se zvýšenými nároky na prostředí tř. C 25/30, tl</t>
  </si>
  <si>
    <t>Kompletní konstrukce čistíren odpadních vod, nádrží, vodojemů, kanálů z betonu železového bez výztuže a bednění se zvýšenými nároky na prostředí tř. C 25/30, tl. přes 80 do 150 mm</t>
  </si>
  <si>
    <t>kanály koleje č.1' 
0.15*(1.17*11.15+1.5*1+1.335*3)*2=5.565 [A] 
0.15*0.9*(0.87+11.15*2+2.9+3+1*2+1.5)*2=8.794 [B] 
0.15*1.335*3*2=1.202 [C] 
Celkem: A+B+C=15.561 [D]</t>
  </si>
  <si>
    <t>380356231</t>
  </si>
  <si>
    <t>Bednění kompletních konstrukcí čistíren odpadních vod, nádrží, vodojemů, kanálů konstrukcí neomítaných z betonu prostého nebo železového ploch rovinných zřízení</t>
  </si>
  <si>
    <t>obetonování typového kanálu' 
'stěny zvenku' 
1.57*(51.48*2+2*2)=167.927 [A] 
'stěny zevnitř' 
1*(51*2+1.4*2)=104.800 [B] 
'kanály koleje č.1' 
'zvenku' 
1.05*(1.17+11.15*2+3*2+1*2+1.5)*2=69.237 [C] 
'zevnitř' 
0.9*(0.87+11.15*2+3*2+0.85*2+1.2)*2=57.726 [D] 
'strop' 
1.335*3*2+0.15*(0.87+1.2+3*2)*2=10.431 [E] 
Celkem: A+B+C+D+E=410.121 [F]</t>
  </si>
  <si>
    <t>380356232</t>
  </si>
  <si>
    <t>Bednění kompletních konstrukcí čistíren odpadních vod, nádrží, vodojemů, kanálů konstrukcí neomítaných z betonu prostého nebo železového ploch rovinných odstran</t>
  </si>
  <si>
    <t>Bednění kompletních konstrukcí čistíren odpadních vod, nádrží, vodojemů, kanálů konstrukcí neomítaných z betonu prostého nebo železového ploch rovinných odstranění</t>
  </si>
  <si>
    <t>380361006</t>
  </si>
  <si>
    <t>Výztuž kompletních konstrukcí čistíren odpadních vod, nádrží, vodojemů, kanálů z oceli 10 505 (R) nebo BSt 500</t>
  </si>
  <si>
    <t>dle výpisu výztuže' 
11.7586=11.759 [A] 
Celkem: A=11.759 [B]</t>
  </si>
  <si>
    <t>380361011</t>
  </si>
  <si>
    <t>Výztuž kompletních konstrukcí čistíren odpadních vod, nádrží, vodojemů, kanálů ze svařovaných sítí z drátů typu KARI</t>
  </si>
  <si>
    <t>dle výpisu výztuže' 
7.883=7.883 [A] 
Celkem: A=7.883 [B]</t>
  </si>
  <si>
    <t>411354311</t>
  </si>
  <si>
    <t>Podpěrná konstrukce stropů - desek, kleneb a skořepin výška podepření do 4 m tloušťka stropu přes 5 do 15 cm zřízení</t>
  </si>
  <si>
    <t>kanály koleje č.1' 
'strop' 
1.335*3*2=8.010 [A] 
Celkem: A=8.010 [B]</t>
  </si>
  <si>
    <t>411354312</t>
  </si>
  <si>
    <t>Podpěrná konstrukce stropů - desek, kleneb a skořepin výška podepření do 4 m tloušťka stropu přes 5 do 15 cm odstranění</t>
  </si>
  <si>
    <t>penetrace pod vrchní omítku' 
'sokl nad terénem' 
0.5*(57*2+14*2)=71.000 [A] 
Celkem: A=71.000 [B]</t>
  </si>
  <si>
    <t>sokl pod zemí' 
0.3*(57*2+14*2)=42.600 [A] 
'sokl nad zemí' 
0.5*(57*2+14*2)=71.000 [B] 
Celkem: A+B=113.600 [C]</t>
  </si>
  <si>
    <t>28376382</t>
  </si>
  <si>
    <t>deska XPS hrana polodrážková a hladký povrch 500kPA ?=0,035 tl 100mm</t>
  </si>
  <si>
    <t>113.6*1.05=119.280 [A] 
Celkem: A=119.280 [B]</t>
  </si>
  <si>
    <t>kanály koleje č.1' 
'podkladní beton' 
0.1*(1.37*11.25+1.7*1.1+1.6*3)*2=4.417 [A] 
'podlaha' 
'podkladní beton' 
'P1' 
16*7*0.1=11.200 [B] 
'P2' 
(13.65*56-1.5*44.8-1.17*11.5*2-2.9*1.335*2-1*1.5*2-51*0.94-16*7)*0.1=49.961 [C] 
Celkem: A+B+C=65.578 [D]</t>
  </si>
  <si>
    <t>631311234</t>
  </si>
  <si>
    <t>Mazanina z betonu prostého se zvýšenými nároky na prostředí tl. přes 120 do 240 mm tř. C 25/30</t>
  </si>
  <si>
    <t>podlahová deska' 
'P1' 
0.2*16*7=22.400 [A] 
'P2' 
0.25*(13.65*56-1.5*44.8-1.17*11.5*2-2.9*1.335*2-1*1.5*2-51*0.94)+0.35*0.8*51*2=181.462 [B] 
-0.2*16*7=-22.400 [C] 
Celkem: A+B+C=181.462 [D]</t>
  </si>
  <si>
    <t>631319202</t>
  </si>
  <si>
    <t>Příplatek k cenám betonových mazanin za vyztužení ocelovými vlákny (drátkobeton) objemové vyztužení 20 kg/m3</t>
  </si>
  <si>
    <t>podlahová deska' 
'P1' 
16*7=112.000 [A] 
'P2' 
13.65*56-1.5*44.8-1.17*11.5*2-2.9*1.335*2-1*1.5*2-51*0.94-16*7=499.607 [B] 
Celkem: A+B=611.607 [C]</t>
  </si>
  <si>
    <t>634112117</t>
  </si>
  <si>
    <t>Obvodová dilatace mezi stěnou a mazaninou nebo potěrem podlahovým páskem z pěnového PE tl. do 10 mm, výšky 200 mm</t>
  </si>
  <si>
    <t>podlahová deska' 
13.65*2+56*2+1.17*2+11.5*4+2.94+1*4+1.5*2+0.94*4=201.340 [A] 
Celkem: A=201.340 [B]</t>
  </si>
  <si>
    <t>250+201.34=451.340 [A] 
Celkem: A=451.340 [B]</t>
  </si>
  <si>
    <t>634911134</t>
  </si>
  <si>
    <t>Řezání dilatačních nebo smršťovacích spár v čerstvé betonové mazanině nebo potěru šířky přes 10 do 20 mm, hloubky přes 50 do 80 mm</t>
  </si>
  <si>
    <t>713121111</t>
  </si>
  <si>
    <t>Montáž tepelné izolace podlah rohožemi, pásy, deskami, dílci, bloky (izolační materiál ve specifikaci) kladenými volně jednovrstvá</t>
  </si>
  <si>
    <t>podlaha' 
'P1' 
16*7=112.000 [A] 
'P2' 
13.65*56-1.5*44.8-1.17*11.5*2-2.9*1.335*2-1*1.5*2-51*0.94-16*7=499.607 [B] 
Celkem: A+B=611.607 [C]</t>
  </si>
  <si>
    <t>28376456</t>
  </si>
  <si>
    <t>deska XPS hrana polodrážková a hladký povrch 500kPA ?=0,035 tl 80mm</t>
  </si>
  <si>
    <t>611.607*1.05=642.187 [A] 
Celkem: A=642.187 [B]</t>
  </si>
  <si>
    <t>713131151</t>
  </si>
  <si>
    <t>Montáž tepelné izolace stěn rohožemi, pásy, deskami, dílci, bloky (izolační materiál ve specifikaci) vložením jednovrstvě</t>
  </si>
  <si>
    <t>u obetonování typového kanálu' 
0.9*(51*2+1.52*2)=94.536 [A] 
Celkem: A=94.536 [B]</t>
  </si>
  <si>
    <t>28376454</t>
  </si>
  <si>
    <t>deska XPS hrana polodrážková a hladký povrch 500kPA ?=0,035 tl 60mm</t>
  </si>
  <si>
    <t>94.536*1.05=99.263 [A] 
Celkem: A=99.263 [B]</t>
  </si>
  <si>
    <t>713191132</t>
  </si>
  <si>
    <t>Montáž tepelné izolace stavebních konstrukcí - doplňky a konstrukční součásti podlah, stropů vrchem nebo střech překrytím fólií separační z PE</t>
  </si>
  <si>
    <t>28329042</t>
  </si>
  <si>
    <t>fólie PE separační či ochranná tl 0,2mm</t>
  </si>
  <si>
    <t>611.607*1.15=703.348 [A] 
Celkem: A=703.348 [B]</t>
  </si>
  <si>
    <t>dle výpisu zámečnických výrobků' 
Z/1 673.32=673.320 [A] 
Z/2 43.86=43.860 [B] 
Celkem: A+B=717.180 [C]</t>
  </si>
  <si>
    <t>553R.1</t>
  </si>
  <si>
    <t>Dodávka lemování kanálu Z/1 vč. nátěru viditelných ploch</t>
  </si>
  <si>
    <t>dle výpisu zámečnických výrobků' 
Z/1 673.32=673.320 [A] 
Celkem: A=673.320 [B]</t>
  </si>
  <si>
    <t>554R.1</t>
  </si>
  <si>
    <t>Dodávka lemování otvoru Z/2 vč. nátěru viditelných ploch</t>
  </si>
  <si>
    <t>dle výpisu zámečnických výrobků' 
Z/2 43.86=43.860 [A] 
Celkem: A=43.860 [B]</t>
  </si>
  <si>
    <t>lakovací kabina' 
50=50.000 [A] 
Celkem: A=50.000 [B]</t>
  </si>
  <si>
    <t>56*14=784.000 [A] 
Celkem: A=784.000 [B]</t>
  </si>
  <si>
    <t>953312122</t>
  </si>
  <si>
    <t>Vložky svislé do dilatačních spár z polystyrenových desek extrudovaných včetně dodání a osazení, v jakémkoliv zdivu přes 10 do 20 mm</t>
  </si>
  <si>
    <t>250*0.08=20.000 [A] 
Celkem: A=20.000 [B]</t>
  </si>
  <si>
    <t>953312125</t>
  </si>
  <si>
    <t>Vložky svislé do dilatačních spár z polystyrenových desek extrudovaných včetně dodání a osazení, v jakémkoliv zdivu přes 40 do 50 mm</t>
  </si>
  <si>
    <t>mezi patky OK a kanály' 
0.5*2*2*6=12.000 [A] 
Celkem: A=12.000 [B]</t>
  </si>
  <si>
    <t>9-R1</t>
  </si>
  <si>
    <t>D+M Chráničky pro vedení TG - odhad</t>
  </si>
  <si>
    <t>998012021.3</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</si>
  <si>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</si>
  <si>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</si>
  <si>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HZS2491.3</t>
  </si>
  <si>
    <t>Stavební výpomoce pro profese (prostupy, drážky atd. vč. následného zapravení)100=100.000 [A]</t>
  </si>
  <si>
    <t xml:space="preserve">  SO 04.03</t>
  </si>
  <si>
    <t>Ocelové konstrukce_nová opravárenská dílna</t>
  </si>
  <si>
    <t>SO 04.03</t>
  </si>
  <si>
    <t>337171222</t>
  </si>
  <si>
    <t>Montáž nosné ocelové konstrukce haly průmyslové s jeřábovou dráhou výšky přes 6 do 12 m, rozpětí vazníků přes 12 do 24 m</t>
  </si>
  <si>
    <t>dle výpisu dílců' 
104.5875=104.588 [A] 
Celkem: A=104.588 [B]</t>
  </si>
  <si>
    <t>553R.6</t>
  </si>
  <si>
    <t>Dodávka ocelové nosné konstrukce haly - S235, S355 vč. dopravy na stavbu</t>
  </si>
  <si>
    <t>dle výpisu dílců' 
104.588-0.737-0.051=103.800 [A] 
Celkem: A=103.800 [B]</t>
  </si>
  <si>
    <t>554R.5</t>
  </si>
  <si>
    <t>Dodávka ocelové nosné konstrukce haly - rošty pozinkované SP 230-34/38-3 vč. dopravy na stavbu</t>
  </si>
  <si>
    <t>dle výpisu dílců' 
(704+33)*0.001=0.737 [A] 
Celkem: A=0.737 [B]</t>
  </si>
  <si>
    <t>555R.3</t>
  </si>
  <si>
    <t>Dodávka ocelové nosné konstrukce haly - rošty černé SP 230-34/38-3 vč. dopravy na stavbu</t>
  </si>
  <si>
    <t>dle výpisu dílců' 
(26.4+24.2)*0.001=0.051 [A] 
Celkem: A=0.051 [B]</t>
  </si>
  <si>
    <t>632452515</t>
  </si>
  <si>
    <t>Potěr rychletuhnoucí ze suchých směsí na bázi hydraulických pojiv, tloušťky přes 20 do 30 mm</t>
  </si>
  <si>
    <t>podlití OK' 
'K1, K2' 
0.5*1*20=10.000 [A] 
'K3, K4' 
0.3*0.3*8=0.720 [B] 
'K5' 
0.3*0.3*3=0.270 [C] 
'K6' 
0.2*0.2*10=0.400 [D] 
Celkem: A+B+C+D=11.390 [E]</t>
  </si>
  <si>
    <t>789</t>
  </si>
  <si>
    <t>Povrchové úpravy ocelových konstrukcí a technologických zařízení</t>
  </si>
  <si>
    <t>789222522</t>
  </si>
  <si>
    <t>Otryskání povrchů ocelových konstrukcí suché abrazivní tryskání abrazivem ze strusky třídy II stupeň zrezivění B, stupeň přípravy Sa 21</t>
  </si>
  <si>
    <t>dle výpisu dílců' 
2251.72=2 251.720 [A] 
Celkem: A=2 251.720 [B]</t>
  </si>
  <si>
    <t>789326310</t>
  </si>
  <si>
    <t>Nátěr ocelových konstrukcí třídy II dvousložkový polyuretanový základní, tloušťky do 40 µm</t>
  </si>
  <si>
    <t>dle výpisu dílců' 
'vše bez žebříků a rámů VZT' 
2251.72-31.93-28.52-127.92=2 063.350 [A] 
Celkem: A=2 063.350 [B]</t>
  </si>
  <si>
    <t>789326315</t>
  </si>
  <si>
    <t>Nátěr ocelových konstrukcí třídy II dvousložkový polyuretanový mezivrstva, tloušťky do 40 µm</t>
  </si>
  <si>
    <t>789326321</t>
  </si>
  <si>
    <t>Nátěr ocelových konstrukcí třídy II dvousložkový polyuretanový krycí (vrchní), tloušťky do 80 µm</t>
  </si>
  <si>
    <t>789421542</t>
  </si>
  <si>
    <t>Žárové stříkání ocelových konstrukcí slitinou zinacor ZnAl, tloušťky 150 µm, třídy II</t>
  </si>
  <si>
    <t>dle výpisu dílců' 
'žebříky a rám VZT' 
31.93+28.52+127.92=188.370 [A] 
Celkem: A=188.370 [B]</t>
  </si>
  <si>
    <t>953961213</t>
  </si>
  <si>
    <t>Kotvy chemické s vyvrtáním otvoru do betonu, železobetonu nebo tvrdého kamene chemická patrona, velikost M 12, hloubka 110 mm</t>
  </si>
  <si>
    <t>kotvení K6' 
20=20.000 [A] 
Celkem: A=20.000 [B]</t>
  </si>
  <si>
    <t>953961214</t>
  </si>
  <si>
    <t>Kotvy chemické s vyvrtáním otvoru do betonu, železobetonu nebo tvrdého kamene chemická patrona, velikost M 16, hloubka 125 mm</t>
  </si>
  <si>
    <t>kotvení K5' 
6=6.000 [A] 
Celkem: A=6.000 [B]</t>
  </si>
  <si>
    <t>953961215</t>
  </si>
  <si>
    <t>Kotvy chemické s vyvrtáním otvoru do betonu, železobetonu nebo tvrdého kamene chemická patrona, velikost M 20, hloubka 170 mm</t>
  </si>
  <si>
    <t>kotvení K3, K4' 
8+8=16.000 [A] 
Celkem: A=16.000 [B]</t>
  </si>
  <si>
    <t>953961218</t>
  </si>
  <si>
    <t>Kotvy chemické s vyvrtáním otvoru do betonu, železobetonu nebo tvrdého kamene chemická patrona, velikost M 30, hloubka 270 mm</t>
  </si>
  <si>
    <t>kotvení K1, K2' 
80=80.000 [A] 
Celkem: A=80.000 [B]</t>
  </si>
  <si>
    <t>953965133</t>
  </si>
  <si>
    <t>Kotvy chemické s vyvrtáním otvoru kotevní šrouby pro chemické kotvy, velikost M 16, délka 300 mm</t>
  </si>
  <si>
    <t>953965145</t>
  </si>
  <si>
    <t>Kotvy chemické s vyvrtáním otvoru kotevní šrouby pro chemické kotvy, velikost M 20, délka 400 mm</t>
  </si>
  <si>
    <t>953965161</t>
  </si>
  <si>
    <t>Kotvy chemické s vyvrtáním otvoru kotevní šrouby pro chemické kotvy, velikost M 30, délka 380 mm</t>
  </si>
  <si>
    <t>42.783*19 Přepočtené koeficientem množství=812.877 [A] 
Celkem: A=812.877 [B]</t>
  </si>
  <si>
    <t>997013841</t>
  </si>
  <si>
    <t>Poplatek za uložení stavebního odpadu na skládce (skládkovné) odpadního materiálu po otryskávání bez obsahu nebezpečných látek zatříděného do Katalogu odpadů po</t>
  </si>
  <si>
    <t>Poplatek za uložení stavebního odpadu na skládce (skládkovné) odpadního materiálu po otryskávání bez obsahu nebezpečných látek zatříděného do Katalogu odpadů pod kódem 12 01 17</t>
  </si>
  <si>
    <t>pro montáž OK haly' 
400=400.000 [A] 
Celkem: A=400.000 [B]</t>
  </si>
  <si>
    <t>VRN1</t>
  </si>
  <si>
    <t>Průzkumné, geodetické a projektové práce</t>
  </si>
  <si>
    <t>012002000</t>
  </si>
  <si>
    <t>Geodetické práce</t>
  </si>
  <si>
    <t>013244000</t>
  </si>
  <si>
    <t>Realizační a dílenská dokumentace</t>
  </si>
  <si>
    <t>VRN3</t>
  </si>
  <si>
    <t>Zařízení staveniště</t>
  </si>
  <si>
    <t>030001000</t>
  </si>
  <si>
    <t>034002000</t>
  </si>
  <si>
    <t>Zabezpečení staveniště</t>
  </si>
  <si>
    <t>VRN4</t>
  </si>
  <si>
    <t>Inženýrská činnost</t>
  </si>
  <si>
    <t>043002000</t>
  </si>
  <si>
    <t>Zkoušky a ostatní měření</t>
  </si>
  <si>
    <t>VRN7</t>
  </si>
  <si>
    <t>Provozní vlivy</t>
  </si>
  <si>
    <t>071002000</t>
  </si>
  <si>
    <t>Provoz investora, třetích osob</t>
  </si>
  <si>
    <t xml:space="preserve">  SO 04.04</t>
  </si>
  <si>
    <t>Opláštění_nová opravárenská dílna</t>
  </si>
  <si>
    <t>SO 04.04</t>
  </si>
  <si>
    <t>342151112</t>
  </si>
  <si>
    <t>Montáž opláštění stěn ocelové konstrukce ze sendvičových panelů šroubovaných, výšky budovy přes 6 do 12 m</t>
  </si>
  <si>
    <t>dle výpisu dílů' 
'KS 1150 FR/120/B PES 25um/OL' 
'RAL 9002' 
1.15*(2.82*98+6.54*117+2.04*10+3.3*8+3.75*12+3.475*8)=1 335.311 [A] 
Celkem: A=1 335.311 [B]</t>
  </si>
  <si>
    <t>55324760R</t>
  </si>
  <si>
    <t>panel sendvičový stěnový vnější, izolace minerální vlna, KS 1150 FR/120/B PES 25um/OL RAL 9002</t>
  </si>
  <si>
    <t>1335.311*1.1=1 468.842 [A] 
Celkem: A=1 468.842 [B]</t>
  </si>
  <si>
    <t>34215R</t>
  </si>
  <si>
    <t>Příplatek k montáži sendvičových panelů - za úpravu na požadovaný tvar, spojovací, těsnící a kotvící materiál, řešení prostupů a detailů</t>
  </si>
  <si>
    <t>1335.311=1 335.311 [A] 
Celkem: A=1 335.311 [B]</t>
  </si>
  <si>
    <t>444151112</t>
  </si>
  <si>
    <t>Montáž krytiny střech ocelových konstrukcí ze sendvičových panelů šroubovaných, výšky budovy přes 6 do 12 m</t>
  </si>
  <si>
    <t>dle výpisu dílů' 
'KS 1000 FF/250/150+35 PES 25um/OL' 
'RAL 9002' 
1*(7.3*16+7.3*16+5.055*40+5.055*40)=638.000 [A] 
Celkem: A=638.000 [B]</t>
  </si>
  <si>
    <t>55324765R</t>
  </si>
  <si>
    <t>panel sendvičový střešní vnější, izolace minerální vlna, KS 1000 FF/250/150+35 PES 25um/OL RAL 9002</t>
  </si>
  <si>
    <t>638*1.1=701.800 [A] 
Celkem: A=701.800 [B]</t>
  </si>
  <si>
    <t>44415R</t>
  </si>
  <si>
    <t>638=638.000 [A] 
Celkem: A=638.000 [B]</t>
  </si>
  <si>
    <t>762341026</t>
  </si>
  <si>
    <t>Bednění střech střech rovných sklonu do 60° s vyřezáním otvorů z dřevoštěpkových desek OSB šroubovaných na krokve na pero a drážku, tloušťky desky 22 mm</t>
  </si>
  <si>
    <t>prostupy VZT' 
14*1.1=15.400 [A] 
Celkem: A=15.400 [B]</t>
  </si>
  <si>
    <t>14*0.022=0.308 [A] 
Celkem: A=0.308 [B]</t>
  </si>
  <si>
    <t>998762102</t>
  </si>
  <si>
    <t>Přesun hmot pro konstrukce tesařské stanovený z hmotnosti přesunovaného materiálu vodorovná dopravní vzdálenost do 50 m v objektech výšky přes 6 do 12 m</t>
  </si>
  <si>
    <t>764242331</t>
  </si>
  <si>
    <t>Oplechování střešních prvků z titanzinkového lesklého válcovaného plechu okapu okapovým plechem střechy rovné rš 150 mm</t>
  </si>
  <si>
    <t>dle výpisu prvků' 
'vč. veškerých kotvících, spojovacích, těsnících, pomocných prvků' 
K/6 2=2.000 [A] 
Celkem: A=2.000 [B]</t>
  </si>
  <si>
    <t>764344312</t>
  </si>
  <si>
    <t>Lemování prostupů z titanzinkového lesklého válcovaného plechu bez lišty, střech s krytinou skládanou nebo z plechu</t>
  </si>
  <si>
    <t>dle výpisu prvků' 
'vč. veškerých kotvících, spojovacích, těsnících, pomocných prvků' 
K/4 8*0.5+0.8*0.7*2=5.120 [A] 
K/5 0.5*3=1.500 [B] 
Celkem: A+B=6.620 [C]</t>
  </si>
  <si>
    <t>764345323</t>
  </si>
  <si>
    <t>Lemování trub, konzol, držáků a ostatních prvků z titanzinkového lesklého válcovaného plechu střech s krytinou skládanou mimo prejzovou nebo z plechu, průměr př</t>
  </si>
  <si>
    <t>Lemování trub, konzol, držáků a ostatních prvků z titanzinkového lesklého válcovaného plechu střech s krytinou skládanou mimo prejzovou nebo z plechu, průměr přes 100 do 150 mm</t>
  </si>
  <si>
    <t>dle výpisu prvků' 
'vč. veškerých kotvících, spojovacích, těsnících, pomocných prvků' 
K/4 8=8.000 [A] 
K/5 3=3.000 [B] 
Celkem: A+B=11.000 [C]</t>
  </si>
  <si>
    <t>764511602</t>
  </si>
  <si>
    <t>Žlab podokapní z pozinkovaného plechu s povrchovou úpravou včetně háků a čel půlkruhový rš 330 mm</t>
  </si>
  <si>
    <t>dle výpisu prvků' 
'vč. veškerých kotvících, spojovacích, těsnících, pomocných prvků' 
K/1 114=114.000 [A] 
Celkem: A=114.000 [B]</t>
  </si>
  <si>
    <t>764511642</t>
  </si>
  <si>
    <t>Žlab podokapní z pozinkovaného plechu s povrchovou úpravou včetně háků a čel kotlík oválný (trychtýřový), rš žlabu/průměr svodu 330/100 mm</t>
  </si>
  <si>
    <t>dle výpisu prvků' 
'vč. veškerých kotvících, spojovacích, těsnících, pomocných prvků' 
K/2 4=4.000 [A] 
Celkem: A=4.000 [B]</t>
  </si>
  <si>
    <t>764511643</t>
  </si>
  <si>
    <t>Žlab podokapní z pozinkovaného plechu s povrchovou úpravou včetně háků a čel kotlík oválný (trychtýřový), rš žlabu/průměr svodu 330/120 mm</t>
  </si>
  <si>
    <t>dle výpisu prvků' 
'vč. veškerých kotvících, spojovacích, těsnících, pomocných prvků' 
K/3 2=2.000 [A] 
Celkem: A=2.000 [B]</t>
  </si>
  <si>
    <t>764518622</t>
  </si>
  <si>
    <t>Svod z pozinkovaného plechu s upraveným povrchem včetně objímek, kolen a odskoků kruhový, průměru 100 mm</t>
  </si>
  <si>
    <t>dle výpisu prvků' 
'vč. veškerých kotvících, spojovacích, těsnících, pomocných prvků' 
K/3 44=44.000 [A] 
Celkem: A=44.000 [B]</t>
  </si>
  <si>
    <t>764518623</t>
  </si>
  <si>
    <t>Svod z pozinkovaného plechu s upraveným povrchem včetně objímek, kolen a odskoků kruhový, průměru 120 mm</t>
  </si>
  <si>
    <t>dle výpisu prvků' 
'vč. veškerých kotvících, spojovacích, těsnících, pomocných prvků' 
K/3 14=14.000 [A] 
Celkem: A=14.000 [B]</t>
  </si>
  <si>
    <t>765R.1</t>
  </si>
  <si>
    <t>D+M Doplňkový díl opláštění FeZn 0,75 lak r.š.150 D/1</t>
  </si>
  <si>
    <t>dle výpisu prvků' 
'vč. veškerých kotvících, spojovacích, těsnících, pomocných prvků' 
D/1 118=118.000 [A] 
Celkem: A=118.000 [B]</t>
  </si>
  <si>
    <t>767R.2</t>
  </si>
  <si>
    <t>D+M Doplňkový díl opláštění FeZn 0,75 lak r.š.200 D/1</t>
  </si>
  <si>
    <t>768R</t>
  </si>
  <si>
    <t>D+M Doplňkový díl opláštění FeZn 0,75 lak r.š.120 D/2</t>
  </si>
  <si>
    <t>dle výpisu prvků' 
'vč. veškerých kotvících, spojovacích, těsnících, pomocných prvků' 
D/2 116=116.000 [A] 
Celkem: A=116.000 [B]</t>
  </si>
  <si>
    <t>769R</t>
  </si>
  <si>
    <t>D+M Doplňkový díl opláštění FeZn 0,75 lak r.š.400 D/3</t>
  </si>
  <si>
    <t>dle výpisu prvků' 
'vč. veškerých kotvících, spojovacích, těsnících, pomocných prvků' 
D/3 32=32.000 [A] 
Celkem: A=32.000 [B]</t>
  </si>
  <si>
    <t>770R</t>
  </si>
  <si>
    <t>D+M Doplňkový díl opláštění FeZn 0,75 lak r.š.100 D/4</t>
  </si>
  <si>
    <t>dle výpisu prvků' 
'vč. veškerých kotvících, spojovacích, těsnících, pomocných prvků' 
D/4 30=30.000 [A] 
Celkem: A=30.000 [B]</t>
  </si>
  <si>
    <t>771R</t>
  </si>
  <si>
    <t>D+M Doplňkový díl opláštění FeZn 0,75 lak r.š.300 D/5</t>
  </si>
  <si>
    <t>dle výpisu prvků' 
'vč. veškerých kotvících, spojovacích, těsnících, pomocných prvků' 
D/5 16=16.000 [A] 
Celkem: A=16.000 [B]</t>
  </si>
  <si>
    <t>772R</t>
  </si>
  <si>
    <t>D+M Doplňkový díl opláštění FeZn 0,75 lak r.š.200 D/5</t>
  </si>
  <si>
    <t>773R</t>
  </si>
  <si>
    <t>D+M Doplňkový díl opláštění FeZn 1,0mm r.š.250 D/6</t>
  </si>
  <si>
    <t>dle výpisu prvků' 
'vč. veškerých kotvících, spojovacích, těsnících, pomocných prvků' 
D/6 5=5.000 [A] 
Celkem: A=5.000 [B]</t>
  </si>
  <si>
    <t>774R</t>
  </si>
  <si>
    <t>D+M Doplňkový díl opláštění FeZn 0,75 lak r.š.600 D/7</t>
  </si>
  <si>
    <t>dle výpisu prvků' 
'vč. veškerých kotvících, spojovacích, těsnících, pomocných prvků' 
D/7 16=16.000 [A] 
Celkem: A=16.000 [B]</t>
  </si>
  <si>
    <t>775R</t>
  </si>
  <si>
    <t>D+M Doplňkový díl opláštění FeZn 0,75 lak r.š.300 D/8</t>
  </si>
  <si>
    <t>dle výpisu prvků' 
'vč. veškerých kotvících, spojovacích, těsnících, pomocných prvků' 
D/8 108=108.000 [A] 
Celkem: A=108.000 [B]</t>
  </si>
  <si>
    <t>776R</t>
  </si>
  <si>
    <t>D+M Doplňkový díl opláštění FeZn 0,75 lak r.š.400 D/9</t>
  </si>
  <si>
    <t>dle výpisu prvků' 
'vč. veškerých kotvících, spojovacích, těsnících, pomocných prvků' 
D/9 90=90.000 [A] 
Celkem: A=90.000 [B]</t>
  </si>
  <si>
    <t>777R</t>
  </si>
  <si>
    <t>D+M Doplňkový díl opláštění FeZn 0,75 lak r.š.400 D/10</t>
  </si>
  <si>
    <t>dle výpisu prvků' 
'vč. veškerých kotvících, spojovacích, těsnících, pomocných prvků' 
D/10 22=22.000 [A] 
Celkem: A=22.000 [B]</t>
  </si>
  <si>
    <t>778R</t>
  </si>
  <si>
    <t>D+M Doplňkový díl opláštění FeZn 0,75 lak r.š.300 D/11</t>
  </si>
  <si>
    <t>dle výpisu prvků' 
'vč. veškerých kotvících, spojovacích, těsnících, pomocných prvků' 
D/11 42=42.000 [A] 
Celkem: A=42.000 [B]</t>
  </si>
  <si>
    <t>779R</t>
  </si>
  <si>
    <t>D+M Doplňkový díl opláštění FeZn 0,75 lak r.š.240 D/12</t>
  </si>
  <si>
    <t>dle výpisu prvků' 
'vč. veškerých kotvících, spojovacích, těsnících, pomocných prvků' 
D/12 30=30.000 [A] 
Celkem: A=30.000 [B]</t>
  </si>
  <si>
    <t>780R</t>
  </si>
  <si>
    <t>D+M Doplňkový díl opláštění FeZn 0,75 lak r.š.300 D/13</t>
  </si>
  <si>
    <t>dle výpisu prvků' 
'vč. veškerých kotvících, spojovacích, těsnících, pomocných prvků' 
D/13 30=30.000 [A] 
Celkem: A=30.000 [B]</t>
  </si>
  <si>
    <t>781R</t>
  </si>
  <si>
    <t>D+M Doplňkový díl opláštění FeZn 1,0mm r.š.125 D/14</t>
  </si>
  <si>
    <t>dle výpisu prvků' 
'vč. veškerých kotvících, spojovacích, těsnících, pomocných prvků' 
D/14 27=27.000 [A] 
Celkem: A=27.000 [B]</t>
  </si>
  <si>
    <t>782R</t>
  </si>
  <si>
    <t>D+M Doplňkový díl opláštění FeZn 1,0mm r.š.200 D/15</t>
  </si>
  <si>
    <t>dle výpisu prvků' 
'vč. veškerých kotvících, spojovacích, těsnících, pomocných prvků' 
D/15 14=14.000 [A] 
Celkem: A=14.000 [B]</t>
  </si>
  <si>
    <t>783R</t>
  </si>
  <si>
    <t>D+M Doplňkový díl opláštění FeZn 0,75 lak r.š.300 D/16</t>
  </si>
  <si>
    <t>dle výpisu prvků' 
'vč. veškerých kotvících, spojovacích, těsnících, pomocných prvků' 
D/16 14=14.000 [A] 
Celkem: A=14.000 [B]</t>
  </si>
  <si>
    <t>784R</t>
  </si>
  <si>
    <t>D+M Doplňkový díl opláštění FeZn 0,75 lak r.š.240 D/17</t>
  </si>
  <si>
    <t>dle výpisu prvků' 
'vč. veškerých kotvících, spojovacích, těsnících, pomocných prvků' 
D/17 16=16.000 [A] 
Celkem: A=16.000 [B]</t>
  </si>
  <si>
    <t>785R</t>
  </si>
  <si>
    <t>D+M Doplňkový díl opláštění FeZn 0,75 lak r.š.100 D/18</t>
  </si>
  <si>
    <t>dle výpisu prvků' 
'vč. veškerých kotvících, spojovacích, těsnících, pomocných prvků' 
D/18 18=18.000 [A] 
Celkem: A=18.000 [B]</t>
  </si>
  <si>
    <t>786R</t>
  </si>
  <si>
    <t>D+M Doplňkový díl opláštění FeZn 0,75 lak r.š.150 D/19</t>
  </si>
  <si>
    <t>dle výpisu prvků' 
'vč. veškerých kotvících, spojovacích, těsnících, pomocných prvků' 
D/19 18=18.000 [A] 
Celkem: A=18.000 [B]</t>
  </si>
  <si>
    <t>787R</t>
  </si>
  <si>
    <t>D+M Doplňkový díl opláštění FeZn 0,75 lak r.š.100 D/20</t>
  </si>
  <si>
    <t>dle výpisu prvků' 
'vč. veškerých kotvících, spojovacích, těsnících, pomocných prvků' 
D/20 8=8.000 [A] 
Celkem: A=8.000 [B]</t>
  </si>
  <si>
    <t>788R</t>
  </si>
  <si>
    <t>D+M Doplňkový díl opláštění FeZn 0,75 lak r.š.240 D/21</t>
  </si>
  <si>
    <t>dle výpisu prvků' 
'vč. veškerých kotvících, spojovacích, těsnících, pomocných prvků' 
D/21 8=8.000 [A] 
Celkem: A=8.000 [B]</t>
  </si>
  <si>
    <t>789R</t>
  </si>
  <si>
    <t>D+M Doplňkový díl opláštění FeZn 0,75 lak r.š.100 D/22</t>
  </si>
  <si>
    <t>dle výpisu prvků' 
'vč. veškerých kotvících, spojovacích, těsnících, pomocných prvků' 
D/22 280=280.000 [A] 
Celkem: A=280.000 [B]</t>
  </si>
  <si>
    <t>790R</t>
  </si>
  <si>
    <t>D+M Doplňkový díl opláštění FeZn 0,75 lak r.š.240 D/23</t>
  </si>
  <si>
    <t>dle výpisu prvků' 
'vč. veškerých kotvících, spojovacích, těsnících, pomocných prvků' 
D/23 148=148.000 [A] 
Celkem: A=148.000 [B]</t>
  </si>
  <si>
    <t>791R</t>
  </si>
  <si>
    <t>D+M Doplňkový díl opláštění FeZn 0,75 lak r.š.350 D/24</t>
  </si>
  <si>
    <t>dle výpisu prvků' 
'vč. veškerých kotvících, spojovacích, těsnících, pomocných prvků' 
D/24 134=134.000 [A] 
Celkem: A=134.000 [B]</t>
  </si>
  <si>
    <t>792R</t>
  </si>
  <si>
    <t>D+M Doplňkový díl opláštění FeZn 0,75 lak D/25</t>
  </si>
  <si>
    <t>dle výpisu prvků' 
'vč. veškerých kotvících, spojovacích, těsnících, pomocných prvků' 
D/25 44=44.000 [A] 
Celkem: A=44.000 [B]</t>
  </si>
  <si>
    <t>793R</t>
  </si>
  <si>
    <t>D+M Doplňkový díl opláštění FeZn 1,0 mm r.š.200 D/26</t>
  </si>
  <si>
    <t>dle výpisu prvků' 
'vč. veškerých kotvících, spojovacích, těsnících, pomocných prvků' 
D/26 36=36.000 [A] 
Celkem: A=36.000 [B]</t>
  </si>
  <si>
    <t>794R</t>
  </si>
  <si>
    <t>D+M Doplňkový díl opláštění FeZn 0,75 lak D/27</t>
  </si>
  <si>
    <t>dle výpisu prvků' 
'vč. veškerých kotvících, spojovacích, těsnících, pomocných prvků' 
D/27 14=14.000 [A] 
Celkem: A=14.000 [B]</t>
  </si>
  <si>
    <t>998764202</t>
  </si>
  <si>
    <t>Přesun hmot pro konstrukce klempířské stanovený procentní sazbou (%) z ceny vodorovná dopravní vzdálenost do 50 m v objektech výšky přes 6 do 12 m</t>
  </si>
  <si>
    <t>767640111</t>
  </si>
  <si>
    <t>Montáž dveří ocelových nebo hliníkových vchodových jednokřídlových bez nadsvětlíku</t>
  </si>
  <si>
    <t>dle výpisu prvků' 
'vč. veškerých kotvících, spojovacích, těsnících, pomocných prvků' 
O/2 2=2.000 [A] 
Celkem: A=2.000 [B]</t>
  </si>
  <si>
    <t>55341155R</t>
  </si>
  <si>
    <t>dveře jednokřídlé ocelové zateplené 800x200mm vč. systémového rámu, kování, zámku, povrchu</t>
  </si>
  <si>
    <t>767646510</t>
  </si>
  <si>
    <t>Montáž dveří ocelových nebo hliníkových protipožárních uzávěrů jednokřídlových</t>
  </si>
  <si>
    <t>dle výpisu prvků' 
'vč. veškerých kotvících, spojovacích, těsnících, pomocných prvků' 
O/3 1=1.000 [A] 
Celkem: A=1.000 [B]</t>
  </si>
  <si>
    <t>55341168R</t>
  </si>
  <si>
    <t>dveře jednokřídlé ocelové zateplené protipožární 15 DP1 800x2000mm, vč. systémového rámu, kování, zámku, povrchu</t>
  </si>
  <si>
    <t>767646522</t>
  </si>
  <si>
    <t>Montáž dveří ocelových nebo hliníkových protipožárních uzávěrů dvoukřídlových, výšky přes 1970 do 2200 mm</t>
  </si>
  <si>
    <t>dle výpisu prvků' 
'vč. veškerých kotvících, spojovacích, těsnících, pomocných prvků' 
O/4 2=2.000 [A] 
Celkem: A=2.000 [B]</t>
  </si>
  <si>
    <t>55341190</t>
  </si>
  <si>
    <t>dveře dvoukřídlé ocelové interierové protipožární EW 15, 30, 45 D1 speciální zárubeň 2400x2100mm</t>
  </si>
  <si>
    <t>767649191</t>
  </si>
  <si>
    <t>Montáž dveří ocelových nebo hliníkových doplňků dveří samozavírače hydraulického</t>
  </si>
  <si>
    <t>dle výpisu prvků' 
'vč. veškerých kotvících, spojovacích, těsnících, pomocných prvků' 
O/3 1=1.000 [A] 
O/4 2=2.000 [B] 
Celkem: A+B=3.000 [C]</t>
  </si>
  <si>
    <t>54917250</t>
  </si>
  <si>
    <t>samozavírač dveří hydraulický</t>
  </si>
  <si>
    <t>dle výpisu dílů' 
O/1 1=1.000 [A] 
O/1a 1=1.000 [B] 
O/5 1=1.000 [C] 
Celkem: A+B+C=3.000 [D]</t>
  </si>
  <si>
    <t>767651131</t>
  </si>
  <si>
    <t>Montáž vrat garážových nebo průmyslových příslušenství sekčních vrat fotobuněk pro bezpečný chod</t>
  </si>
  <si>
    <t>PÁR</t>
  </si>
  <si>
    <t>dle výpisu dílů' 
O/1a 1=1.000 [A] 
Celkem: A=1.000 [B]</t>
  </si>
  <si>
    <t>dle výpisu dílů' 
O/11*4.5*5=22.500 [A] 
O/1a 1*4.5*5=22.500 [B] 
O/5 1*4.6*5=23.000 [C] 
Celkem: A+B+C=68.000 [D]</t>
  </si>
  <si>
    <t>553R.5</t>
  </si>
  <si>
    <t>Příplatek za požární odolnost sekčních vrat EW 15 DP3</t>
  </si>
  <si>
    <t>554R.4</t>
  </si>
  <si>
    <t>Detekční systém ke vratům O/1a</t>
  </si>
  <si>
    <t>767881121</t>
  </si>
  <si>
    <t>Montáž záchytného systému proti pádu bodů samostatných nebo v systému s poddajným kotvícím vedením do sendvičových panelů samořeznými vruty, nýtováním</t>
  </si>
  <si>
    <t>20=20.000 [A] 
Celkem: A=20.000 [B]</t>
  </si>
  <si>
    <t>70921311</t>
  </si>
  <si>
    <t>kotvicí bod do sendvičových panelů dl 300mm</t>
  </si>
  <si>
    <t>767881153</t>
  </si>
  <si>
    <t>Montáž záchytného systému proti pádu nástavců určených k upevnění na sloupky nebo body v systému poddajného kotvícího vedení středových, rohových, dělících délk</t>
  </si>
  <si>
    <t>Montáž záchytného systému proti pádu nástavců určených k upevnění na sloupky nebo body v systému poddajného kotvícího vedení středových, rohových, dělících délky vedení přes 200 m</t>
  </si>
  <si>
    <t>31452203</t>
  </si>
  <si>
    <t>koncovka k nerez lanu napínací pro systémy s požadavkem na permanentní kotvicí vedení lano tl 8mm</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</si>
  <si>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</si>
  <si>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</si>
  <si>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</si>
  <si>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6+14*2=34.000 [A] 
Celkem: A=34.000 [B]</t>
  </si>
  <si>
    <t>31452201</t>
  </si>
  <si>
    <t>nerezové lano určené pro systémy s požadavkem na permanentní kotvicí vedení tl 8mm</t>
  </si>
  <si>
    <t>(23*2+11*2+53)*1.1=133.100 [A] 
Celkem: A=133.100 [B]</t>
  </si>
  <si>
    <t>31452210</t>
  </si>
  <si>
    <t>úchytka průběžná k nerez lanu přímá pro systémy s požadavkem na permanentní kotvicí vedení lano tl 8mm</t>
  </si>
  <si>
    <t>14=14.000 [A] 
Celkem: A=14.000 [B]</t>
  </si>
  <si>
    <t>dle výpsiu dílů' 
Z/1 325.2+15.7=340.900 [A] 
Z/2 39=39.000 [B] 
Z/3 12=12.000 [C] 
Celkem: A+B+C=391.900 [D]</t>
  </si>
  <si>
    <t>555R.2</t>
  </si>
  <si>
    <t>Dodávka zámečnického výrobku Z/1 vč. povrchové úpravy</t>
  </si>
  <si>
    <t>dle výpsiu dílů' 
Z/1 325.2+15.7=340.900 [A] 
Celkem: A=340.900 [B]</t>
  </si>
  <si>
    <t>556R.2</t>
  </si>
  <si>
    <t>Dodávka zámečnického výrobku Z/2 vč. povrchové úpravy</t>
  </si>
  <si>
    <t>dle výpsiu dílů' 
Z/2 39=39.000 [A] 
Celkem: A=39.000 [B]</t>
  </si>
  <si>
    <t>557R</t>
  </si>
  <si>
    <t>Dodávka zámečnického výrobku Z/3 vč. povrchové úpravy</t>
  </si>
  <si>
    <t>dle výpsiu dílů' 
Z/3 12=12.000 [A] 
Celkem: A=12.000 [B]</t>
  </si>
  <si>
    <t>558R</t>
  </si>
  <si>
    <t>D+M Světlík hřebenový obloukový 21000x4480mm vč. obruby s centrálním motorickým ovládáním a klima čidly</t>
  </si>
  <si>
    <t>kompletní provedení dle specifikace materiálu vč. vešjerého příslušenství' 
2=2.000 [A] 
Celkem: A=2.000 [B]</t>
  </si>
  <si>
    <t>941111132</t>
  </si>
  <si>
    <t>Lešení řadové trubkové lehké pracovní s podlahami s provozním zatížením tř. 3 do 200 kg/m2 šířky tř. W12 od 1,2 do 1,5 m, výšky výšky přes 10 do 25 m montáž</t>
  </si>
  <si>
    <t>941111232</t>
  </si>
  <si>
    <t>Lešení řadové trubkové lehké pracovní s podlahami s provozním zatížením tř. 3 do 200 kg/m2 šířky tř. W12 od 1,2 do 1,5 m, výšky výšky přes 10 do 25 m příplatek</t>
  </si>
  <si>
    <t>Lešení řadové trubkové lehké pracovní s podlahami s provozním zatížením tř. 3 do 200 kg/m2 šířky tř. W12 od 1,2 do 1,5 m, výšky výšky přes 10 do 25 m příplatek k ceně za každý den použití</t>
  </si>
  <si>
    <t>1000*90=90 000.000 [A] 
Celkem: A=90 000.000 [B]</t>
  </si>
  <si>
    <t>941111832</t>
  </si>
  <si>
    <t>Lešení řadové trubkové lehké pracovní s podlahami s provozním zatížením tř. 3 do 200 kg/m2 šířky tř. W12 od 1,2 do 1,5 m, výšky výšky přes 10 do 25 m demontáž</t>
  </si>
  <si>
    <t>945421110</t>
  </si>
  <si>
    <t>Hydraulická zvedací plošina včetně obsluhy instalovaná na automobilovém podvozku, výšky zdvihu do 18 m</t>
  </si>
  <si>
    <t>pro montáž opláštění stěn sendvičovými panely' 
1335.311*1.106=1 476.854 [A] 
'pro montáž opláštění střechy sendvičovými panely' 
638*1.026=654.588 [B] 
'pro montáž ostatních položek, pro které je nutná plošina' 
150=150.000 [C] 
Celkem: A+B+C=2 281.442 [D]</t>
  </si>
  <si>
    <t>9R.2</t>
  </si>
  <si>
    <t>Utěsnění kolem průchodů VZT střechou a stěnami</t>
  </si>
  <si>
    <t>050001000.4</t>
  </si>
  <si>
    <t>pro montáž opláštění stěn sendvičovými panely' 
1335.311*1.106=1 476.854 [A] 
'pro montáž opláštění střechy sendvičovými panely' 
638*1.026=654.588 [B] 
'pro montáž ostatních položek, pro které je nutný jeřáb' 
150=150.000 [C] 
Celkem: A+B+C=2 281.442 [D]</t>
  </si>
  <si>
    <t xml:space="preserve">  SO 04.05</t>
  </si>
  <si>
    <t>Vytápění_nová opravárenská dílna</t>
  </si>
  <si>
    <t>SO 04.05</t>
  </si>
  <si>
    <t>713464112</t>
  </si>
  <si>
    <t>Montáž izolace potrubí pouzdry tl.50</t>
  </si>
  <si>
    <t>71345-0-1R</t>
  </si>
  <si>
    <t>Izolace z  pouzder z min. vlny s AL folií 27/40</t>
  </si>
  <si>
    <t>71345-0-2R</t>
  </si>
  <si>
    <t>Izolace z  pouzder z min. vlny s AL folií 34/40</t>
  </si>
  <si>
    <t>71345-0-3R</t>
  </si>
  <si>
    <t>Izolace z  pouzder z min. vlny s AL folií 42/40</t>
  </si>
  <si>
    <t>713464113R</t>
  </si>
  <si>
    <t>Montáž izolace potrubí pouzdry tl.75</t>
  </si>
  <si>
    <t>71345-0-4R</t>
  </si>
  <si>
    <t>Izolace z  pouzder z min. vlny s AL folií 54/50</t>
  </si>
  <si>
    <t>71345-0-5R</t>
  </si>
  <si>
    <t>Izolace z  pouzder z min. vlny s AL folií 76/50</t>
  </si>
  <si>
    <t>713463411</t>
  </si>
  <si>
    <t>Montáž izolace tepelné potrubí a ohybů tvarovkami nebo deskami potrubními pouzdry návlekovými izolačními hadicemi potrubí a ohybů</t>
  </si>
  <si>
    <t>71345-0-6R</t>
  </si>
  <si>
    <t>Izolace z kaučuk. trubic 12/13</t>
  </si>
  <si>
    <t>71345-0-7R</t>
  </si>
  <si>
    <t>Izolace z kaučuk. trubic 15/13</t>
  </si>
  <si>
    <t>71345-0-8R</t>
  </si>
  <si>
    <t>Izolace z kaučuk. trubic 18/13</t>
  </si>
  <si>
    <t>71345-0-9R</t>
  </si>
  <si>
    <t>Izolace z kaučuk. trubic 22/25</t>
  </si>
  <si>
    <t>71345-0-10R</t>
  </si>
  <si>
    <t>Izolace z kaučuk. trubic 35/25</t>
  </si>
  <si>
    <t>71345-0-11R</t>
  </si>
  <si>
    <t>Izolace z kaučuk. trubic 42/25</t>
  </si>
  <si>
    <t>Vodovod vnitřní</t>
  </si>
  <si>
    <t>783425870-0R</t>
  </si>
  <si>
    <t>Montáž VOD ROZV PLAST SVAR POLYFUZI D 25</t>
  </si>
  <si>
    <t>732111100-1R</t>
  </si>
  <si>
    <t>Montáž tepelného čerpadla a hydrokitů</t>
  </si>
  <si>
    <t>SOUB</t>
  </si>
  <si>
    <t>732111100-2R</t>
  </si>
  <si>
    <t>Vzduchové TČ, nom. výkon 62,5 kW, COP 4,2, příkon 15 kW, 3x400 V</t>
  </si>
  <si>
    <t>732111100-3R</t>
  </si>
  <si>
    <t>Vysokoteplotní hydrokit, výkon 17,7 kW (při 75/65°C), příkon 5,0 kW, 230 V</t>
  </si>
  <si>
    <t>732111100-4R</t>
  </si>
  <si>
    <t>Kabelový ovladač TČ pro vodní okruh</t>
  </si>
  <si>
    <t>732111100-5R</t>
  </si>
  <si>
    <t>Kabeláž k regulaci TČ vč. montáže a oživení</t>
  </si>
  <si>
    <t>732111100-6R</t>
  </si>
  <si>
    <t>Akumulační nádoba 500 l, 4 hrdla DN 32, PN 0,3 MPa vč. montáže</t>
  </si>
  <si>
    <t>732111100-7R</t>
  </si>
  <si>
    <t>Snímatelná PP izolace tl. 80 mm k AN vč. montáže</t>
  </si>
  <si>
    <t>732111100-8R</t>
  </si>
  <si>
    <t>Kompaktní automat. doplňovací zařízení 230 V, Q 0,5 m3/h vč. montáže</t>
  </si>
  <si>
    <t>732111100-9R</t>
  </si>
  <si>
    <t>Externí tlakové čidlo</t>
  </si>
  <si>
    <t>732111100-10R</t>
  </si>
  <si>
    <t>Patronová úpravna vody vč. montáže</t>
  </si>
  <si>
    <t>732111100-11R</t>
  </si>
  <si>
    <t>Náplň pro změkčování</t>
  </si>
  <si>
    <t>732111100-12R</t>
  </si>
  <si>
    <t>Armatura softmix</t>
  </si>
  <si>
    <t>732111100-13R</t>
  </si>
  <si>
    <t>Nádoba expanzní s membránou 200 l, PN 0,6 MPa vč. montáže</t>
  </si>
  <si>
    <t>732429111-0R</t>
  </si>
  <si>
    <t>Montáž čerpadla DN 25</t>
  </si>
  <si>
    <t>732429111-1R</t>
  </si>
  <si>
    <t>Čerpadlo s el.reg.otáček DN 25, Q 1,4 m3/h, H 2 m, P 4-20 W</t>
  </si>
  <si>
    <t>732429111-2R</t>
  </si>
  <si>
    <t>Čerpadlo s el.reg.otáček DN 25, Q 1,6 m3/h, H 3,5 m, P 4-40 W</t>
  </si>
  <si>
    <t>732429111-3R</t>
  </si>
  <si>
    <t>Čerpadlo s el.reg.otáček DN 25, Q 3 m3/h, H 4 m, P 4-75 W</t>
  </si>
  <si>
    <t>998732101-0R</t>
  </si>
  <si>
    <t>Potrubí UT přesun hmot výška -6m</t>
  </si>
  <si>
    <t>733113115</t>
  </si>
  <si>
    <t>Potrubí z trubek ocelových závitových černých Příplatek k ceně za zhotovení přípojky z ocelových trubek závitových DN 25</t>
  </si>
  <si>
    <t>733113116</t>
  </si>
  <si>
    <t>Potrubí z trubek ocelových závitových černých Příplatek k ceně za zhotovení přípojky z ocelových trubek závitových DN 32</t>
  </si>
  <si>
    <t>733121222</t>
  </si>
  <si>
    <t>Potrubí z trubek ocelových hladkých spojovaných svařováním černých bezešvých v kotelnách a strojovnách O 76/3,2</t>
  </si>
  <si>
    <t>733122205</t>
  </si>
  <si>
    <t>Potrubí z trubek ocelových hladkých spojovaných lisováním z uhlíkové oceli tenkostěnné PP opláštění PN 16, T= +110°C O 28/1,5</t>
  </si>
  <si>
    <t>733122206</t>
  </si>
  <si>
    <t>Potrubí z trubek ocelových hladkých spojovaných lisováním z uhlíkové oceli tenkostěnné PP opláštění PN 16, T= +110°C O 35/1,5</t>
  </si>
  <si>
    <t>733122207</t>
  </si>
  <si>
    <t>Potrubí z trubek ocelových hladkých spojovaných lisováním z uhlíkové oceli tenkostěnné PP opláštění PN 16, T= +110°C O 42/1,5</t>
  </si>
  <si>
    <t>733122208</t>
  </si>
  <si>
    <t>Potrubí z trubek ocelových hladkých spojovaných lisováním z uhlíkové oceli tenkostěnné PP opláštění PN 16, T= +110°C O 54/1,5</t>
  </si>
  <si>
    <t>733190225-0R</t>
  </si>
  <si>
    <t>Tlaková zkouška potrubí hlad D 89/3,6</t>
  </si>
  <si>
    <t>733141102-0R</t>
  </si>
  <si>
    <t>ODVZDUS NADOBA Z TRUBEK OCEL DN 50</t>
  </si>
  <si>
    <t>733190107-0R</t>
  </si>
  <si>
    <t>Tlaková zkouška potrubí závit DN 40</t>
  </si>
  <si>
    <t>733190108-0R</t>
  </si>
  <si>
    <t>Tlaková zkouška potrubí závit DN 50</t>
  </si>
  <si>
    <t>733222201</t>
  </si>
  <si>
    <t>Potrubí z trubek měděných polotvrdých spojovaných tvrdým pájením O 12/1</t>
  </si>
  <si>
    <t>733222204</t>
  </si>
  <si>
    <t>Potrubí z trubek měděných polotvrdých spojovaných tvrdým pájením O 22/1</t>
  </si>
  <si>
    <t>733223202</t>
  </si>
  <si>
    <t>Potrubí z trubek měděných tvrdých spojovaných tvrdým pájením O 15/1</t>
  </si>
  <si>
    <t>733223203</t>
  </si>
  <si>
    <t>Potrubí z trubek měděných tvrdých spojovaných tvrdým pájením O 18/1</t>
  </si>
  <si>
    <t>733223206</t>
  </si>
  <si>
    <t>Potrubí z trubek měděných tvrdých spojovaných tvrdým pájením O 35/1,5</t>
  </si>
  <si>
    <t>733223207</t>
  </si>
  <si>
    <t>Potrubí z trubek měděných tvrdých spojovaných tvrdým pájením O 42/1,5</t>
  </si>
  <si>
    <t>733223207-1R</t>
  </si>
  <si>
    <t>Cu rozbočovač pro max. 44,8 kW (dod. TČ)</t>
  </si>
  <si>
    <t>733223207-2R</t>
  </si>
  <si>
    <t>Cu rozbočovač pro max. 95,2 kW (dod. TČ)</t>
  </si>
  <si>
    <t>733291101-0R</t>
  </si>
  <si>
    <t>Tlaková zkouška potrubí měď D 35/1,5MM</t>
  </si>
  <si>
    <t>733291102-0R</t>
  </si>
  <si>
    <t>Tlaková zkouška potrubí měď D 64/2,0MM</t>
  </si>
  <si>
    <t>998733102-0R</t>
  </si>
  <si>
    <t>Potrubí UT přesun hmot výška -12m</t>
  </si>
  <si>
    <t>734209103.3</t>
  </si>
  <si>
    <t>55121284.2</t>
  </si>
  <si>
    <t>734209103-1R</t>
  </si>
  <si>
    <t>Vypouštěcí kulový kohout DN 15</t>
  </si>
  <si>
    <t>734209104</t>
  </si>
  <si>
    <t>Montáž závitových armatur s 1 závitem G 3/4 (DN 20)</t>
  </si>
  <si>
    <t>734209103-3R</t>
  </si>
  <si>
    <t>Vypouštěcí kulový kohout DN 20</t>
  </si>
  <si>
    <t>734209112</t>
  </si>
  <si>
    <t>Montáž závitových armatur se 2 závity G 3/8 (DN 10)</t>
  </si>
  <si>
    <t>734209103-4R</t>
  </si>
  <si>
    <t>Regulační šroubení s pamětí, Kvs 1,31, přímé DN 10</t>
  </si>
  <si>
    <t>734209113-0R</t>
  </si>
  <si>
    <t>Montáž armatur se 2 závity DN 15</t>
  </si>
  <si>
    <t>734209103-5R</t>
  </si>
  <si>
    <t>Pojistný ventil nízkozdvižný, OP 3 bar, DN 15/20</t>
  </si>
  <si>
    <t>734209114-0R</t>
  </si>
  <si>
    <t>Montáž armatur se 2 závity DN 20</t>
  </si>
  <si>
    <t>734209103-6R</t>
  </si>
  <si>
    <t>Vyvažovací ventil bez vypouštění, 0-4 ot., Kvs 5,39, DN 20</t>
  </si>
  <si>
    <t>734209103-7R</t>
  </si>
  <si>
    <t>Uzavírací kulový kohout DN 20</t>
  </si>
  <si>
    <t>734209103-8R</t>
  </si>
  <si>
    <t>Automat. regul. a vyvaž. ventil s lineární char., 210-1150 l/h, DN 20</t>
  </si>
  <si>
    <t>734209115-0R</t>
  </si>
  <si>
    <t>Montáž armatur se 2 závity DN 25</t>
  </si>
  <si>
    <t>734209103-9R</t>
  </si>
  <si>
    <t>Uzavírací kulový kohout DN 25</t>
  </si>
  <si>
    <t>734209103-10R</t>
  </si>
  <si>
    <t>Servisní armatura expanzní nádoby, DN 25</t>
  </si>
  <si>
    <t>734209103-11R</t>
  </si>
  <si>
    <t>Vyvažovací ventil bez vypouštění, 0-4 ot., Kvs 8,59, DN 20</t>
  </si>
  <si>
    <t>734209103-12R</t>
  </si>
  <si>
    <t>Automat. regul. a vyvaž. ventil s lineární char., 410-2210 l/h, DN 25</t>
  </si>
  <si>
    <t>734209103-13R</t>
  </si>
  <si>
    <t>Dvoucestný regulační ventil ekviproc., Kvs 6,3, zdvih 5,5 mm, DN 25</t>
  </si>
  <si>
    <t>734209103-14R</t>
  </si>
  <si>
    <t>Pohon 24 V, 0-10 V, 200 N, M 30x1,5</t>
  </si>
  <si>
    <t>734209116-0R</t>
  </si>
  <si>
    <t>Montáž armatur se 2 závity DN 32</t>
  </si>
  <si>
    <t>734209103-15R</t>
  </si>
  <si>
    <t>Uzavírací kulový kohout DN 32</t>
  </si>
  <si>
    <t>734209103-16R</t>
  </si>
  <si>
    <t>Zpětný ventil DN 32</t>
  </si>
  <si>
    <t>734209103-17R</t>
  </si>
  <si>
    <t>Filtr DN 32</t>
  </si>
  <si>
    <t>734209103-18R</t>
  </si>
  <si>
    <t>Kompaktní ultrazvuk. měřič tepla Qp 6, DN 32 vč. čidel a jímek</t>
  </si>
  <si>
    <t>734209117-0R</t>
  </si>
  <si>
    <t>Montáž armatur se 2 závity DN 40</t>
  </si>
  <si>
    <t>734209103-19R</t>
  </si>
  <si>
    <t>Vyvažovací ventil bez vypouštění, 0-4 ot., Kvs 19,3, DN 40</t>
  </si>
  <si>
    <t>734209118</t>
  </si>
  <si>
    <t>Montáž závitových armatur se 2 závity G 2 (DN 50)</t>
  </si>
  <si>
    <t>55121202</t>
  </si>
  <si>
    <t>závitový zpětný ventil 2"</t>
  </si>
  <si>
    <t>734209103-20R</t>
  </si>
  <si>
    <t>Uzavírací kulový kohout DN 50</t>
  </si>
  <si>
    <t>734209119</t>
  </si>
  <si>
    <t>Montáž závitových armatur se 2 závity G 2 1/2 (DN 65)</t>
  </si>
  <si>
    <t>734209103-22R</t>
  </si>
  <si>
    <t>Uzavírací kulový kohout DN 65</t>
  </si>
  <si>
    <t>734209103-23R</t>
  </si>
  <si>
    <t>Pryžový kompenzátor DN 65</t>
  </si>
  <si>
    <t>734209126</t>
  </si>
  <si>
    <t>Montáž závitových armatur se 3 závity G 5/4 (DN 32)</t>
  </si>
  <si>
    <t>734209103-24R</t>
  </si>
  <si>
    <t>Třícestný regulační ventil ekviproc., Kvs 16, zdvih 5,5 mm, DN 32</t>
  </si>
  <si>
    <t>734411121-0R</t>
  </si>
  <si>
    <t>Teploměr rohový malý + ochranné pouzdro</t>
  </si>
  <si>
    <t>734209103-25R</t>
  </si>
  <si>
    <t>Pohon 24 V, 0-10 V, 300 N, M 30x1,5</t>
  </si>
  <si>
    <t>734421150-0R</t>
  </si>
  <si>
    <t>Tlakoměr spodní přípoj 53312 D 100</t>
  </si>
  <si>
    <t>73500R</t>
  </si>
  <si>
    <t>Montáž sálavých stropních panelů</t>
  </si>
  <si>
    <t>73500-1R</t>
  </si>
  <si>
    <t>Sestava sál. strop. panelů 1200x50000 mm, rozteč tr. 100 mm, trubky DN 15</t>
  </si>
  <si>
    <t>73500-2R</t>
  </si>
  <si>
    <t>Sestava sál. strop. panelů 1200x30000 mm, rozteč tr. 100 mm, trubky DN 15</t>
  </si>
  <si>
    <t>73500-3R</t>
  </si>
  <si>
    <t>Lisovací rychlospojka pro sál. panely</t>
  </si>
  <si>
    <t>73500-4R</t>
  </si>
  <si>
    <t>Řetěz krátký článek dle DIN 766, 3 mm, mat. Zn</t>
  </si>
  <si>
    <t>73500-5R</t>
  </si>
  <si>
    <t>Šroub napínací dle DIN 1480, M6, oko-hák, nosnost 110 kg, mat. Zn</t>
  </si>
  <si>
    <t>73500-6R</t>
  </si>
  <si>
    <t>Šroub závěsný dle DIN 580, M8, mat. Zn</t>
  </si>
  <si>
    <t>73500-7R</t>
  </si>
  <si>
    <t>Úchyt do trapéz. plechu M8, mat. Zn</t>
  </si>
  <si>
    <t>73500-8R</t>
  </si>
  <si>
    <t>Karabina, D 5 mm, nosnost 90 kg, mat. Zn</t>
  </si>
  <si>
    <t>73500-9R</t>
  </si>
  <si>
    <t>Tlaková zkouška sestav. panelů</t>
  </si>
  <si>
    <t>998735102-0R</t>
  </si>
  <si>
    <t>Otopná tělesa přesun hmot výška -12,</t>
  </si>
  <si>
    <t>767995101-0R</t>
  </si>
  <si>
    <t>Montáž atypických zámečnických konstrukcí hmotnosti do 5 kg</t>
  </si>
  <si>
    <t>767995101-1R</t>
  </si>
  <si>
    <t>Profilový materiál pomocný pozink.</t>
  </si>
  <si>
    <t>767-1R</t>
  </si>
  <si>
    <t>Vana pro odtok kondenzátu z venkovních TČ vyhřívaná</t>
  </si>
  <si>
    <t>767-2R</t>
  </si>
  <si>
    <t>Podpěrná ocelová konstrukce vnitřních hydrokitů</t>
  </si>
  <si>
    <t>783425750-0R</t>
  </si>
  <si>
    <t>Nátěr potrubí syntetický 100 základní</t>
  </si>
  <si>
    <t>HZS2221.4</t>
  </si>
  <si>
    <t>HZS Hydronické zaregulování8=8.000 [A] 
HZS Výchozí revize zdroje a tlak. nádob8=8.000 [B] 
HZS Topná zkouška72=72.000 [C] 
Celkem: A+B+C=88.000 [D]</t>
  </si>
  <si>
    <t xml:space="preserve">  SO 04.06</t>
  </si>
  <si>
    <t>Vzduchotechnika_nová opravárenská dílna</t>
  </si>
  <si>
    <t>SO 04.06</t>
  </si>
  <si>
    <t>751-1</t>
  </si>
  <si>
    <t>Větrání opravárenské haly (zařízení č.4)</t>
  </si>
  <si>
    <t>42944019R</t>
  </si>
  <si>
    <t>vzduchotechnická jednotka</t>
  </si>
  <si>
    <t>zařízení VZT-1' 
1=1.000 [A] 
Celkem: A=1.000 [B]</t>
  </si>
  <si>
    <t>42972746R</t>
  </si>
  <si>
    <t>velkoplošná vytěsňovací výusť D 250 mm</t>
  </si>
  <si>
    <t>42981007</t>
  </si>
  <si>
    <t>klapka kruhová regulační Pz D 250mm</t>
  </si>
  <si>
    <t>42972320R.1</t>
  </si>
  <si>
    <t>krycí mřížka 800x700 mm</t>
  </si>
  <si>
    <t>751R</t>
  </si>
  <si>
    <t>čtyřhranné ocelové potrubí do obvodu 1500 mm (39 % tvarovek)</t>
  </si>
  <si>
    <t>752R</t>
  </si>
  <si>
    <t>čtyřhranné ocelové potrubí do obvodu 1890 mm (8 % tvarovek)</t>
  </si>
  <si>
    <t>753R</t>
  </si>
  <si>
    <t>čtyřhranné ocelové potrubí do obvodu 2630 mm (19 % tvarovek)</t>
  </si>
  <si>
    <t>754R</t>
  </si>
  <si>
    <t>čtyřhranné ocelové potrubí do obvodu 3500 mm (27 % tvarovek)</t>
  </si>
  <si>
    <t>755R</t>
  </si>
  <si>
    <t>čtyřhranné ocelové potrubí do obvodu 4460 mm (4 % tvarovek)</t>
  </si>
  <si>
    <t>756R</t>
  </si>
  <si>
    <t>SPIRO potrubí D 280 mm</t>
  </si>
  <si>
    <t>757R</t>
  </si>
  <si>
    <t>oblouk segmentový 30° D 280 mm</t>
  </si>
  <si>
    <t>758R</t>
  </si>
  <si>
    <t>přechod osový D 280-250 mm</t>
  </si>
  <si>
    <t>759R</t>
  </si>
  <si>
    <t>technická tepelná izolace, tloušťka 100 mm, krycí oplechování</t>
  </si>
  <si>
    <t>Odsávání výfukových zplodin (zařízení č.5)</t>
  </si>
  <si>
    <t>760R</t>
  </si>
  <si>
    <t>systém odvodu výfukových zplodin</t>
  </si>
  <si>
    <t>zařízení OV-1, OV-2' 
2=2.000 [A] 
Celkem: A=2.000 [B]</t>
  </si>
  <si>
    <t>HZS1</t>
  </si>
  <si>
    <t>Příprava ke komplexnímu vyzkoušení, oživení a vyregulování zařízení</t>
  </si>
  <si>
    <t>HZS2</t>
  </si>
  <si>
    <t>Vypracování protokolu o proměření a vyregulování</t>
  </si>
  <si>
    <t>HZS3</t>
  </si>
  <si>
    <t>HZS4</t>
  </si>
  <si>
    <t>HZS5</t>
  </si>
  <si>
    <t>HZS6</t>
  </si>
  <si>
    <t>Zaškolení obsluhy</t>
  </si>
  <si>
    <t>HZS7</t>
  </si>
  <si>
    <t>Vypracování provozních předpisů</t>
  </si>
  <si>
    <t>HZS3111</t>
  </si>
  <si>
    <t>Hodinové zúčtovací sazby montáží technologických zařízení při externích montážích montér potrubí</t>
  </si>
  <si>
    <t>HZS3212</t>
  </si>
  <si>
    <t>Hodinové zúčtovací sazby montáží technologických zařízení na stavebních objektech montér vzduchotechniky odborný</t>
  </si>
  <si>
    <t>HZS1341</t>
  </si>
  <si>
    <t>Hodinové zúčtovací sazby profesí HSV provádění konstrukcí lešenář</t>
  </si>
  <si>
    <t xml:space="preserve">  SO 04.07</t>
  </si>
  <si>
    <t>Elektroinstalace a osvětlení_nová opravárenská dílna</t>
  </si>
  <si>
    <t>SO 04.07</t>
  </si>
  <si>
    <t>165*1.05 Přepočtené koeficientem množství=173.250 [A] 
Celkem: A=173.250 [B]</t>
  </si>
  <si>
    <t>357120700R</t>
  </si>
  <si>
    <t>Zásuvkový rozvaděč zásuvky 1x400V/32A/5p, 1x400V/16A/5p, 3x230/16A; FI40A 30mA, IP54, zkratová odolnost 10kA, vč. montážního materiálu a nosných konstrukcí</t>
  </si>
  <si>
    <t>741210001</t>
  </si>
  <si>
    <t>Montáž rozvodnic oceloplechových nebo plastových bez zapojení vodičů běžných, hmotnosti do 20 kg</t>
  </si>
  <si>
    <t>14011012</t>
  </si>
  <si>
    <t>trubka ocelová bezešvá hladká jakost 11 353 28x2,6mm</t>
  </si>
  <si>
    <t>14011014.2</t>
  </si>
  <si>
    <t>460510066R</t>
  </si>
  <si>
    <t>Vodotěsný prostup chráničky DN90</t>
  </si>
  <si>
    <t>34571355</t>
  </si>
  <si>
    <t>trubka elektroinstalační ohebná dvouplášťová korugovaná (chránička) D 94/110mm, HDPE+LDPE</t>
  </si>
  <si>
    <t>741110043</t>
  </si>
  <si>
    <t>Montáž trubek elektroinstalačních s nasunutím nebo našroubováním do krabic plastových ohebných, uložených pevně, vnější O přes 35 mm</t>
  </si>
  <si>
    <t>3457549505R</t>
  </si>
  <si>
    <t>Kabelový žlab drátěný, žárový zinek ARK-221110 60x60 vč. víka a příslušenství</t>
  </si>
  <si>
    <t>3457549510R</t>
  </si>
  <si>
    <t>Žlab drátěný, žár.zinek ARK - 221230, 200x110, vč.víka a přísl.</t>
  </si>
  <si>
    <t>741910414</t>
  </si>
  <si>
    <t>Montáž žlabů bez stojiny a výložníků kovových s podpěrkami a příslušenstvím bez víka, šířky do 250 mm</t>
  </si>
  <si>
    <t>3457549610R</t>
  </si>
  <si>
    <t>Žlab drátěný, žár.zinek ARK - 221250, 300x110, vč.víka a přísl.</t>
  </si>
  <si>
    <t>741910415</t>
  </si>
  <si>
    <t>Montáž žlabů bez stojiny a výložníků kovových s podpěrkami a příslušenstvím bez víka, šířky do 500 mm</t>
  </si>
  <si>
    <t>34571524R</t>
  </si>
  <si>
    <t>Polykarbonátová odbočná krabice s GFS 130x130x77mm, 5x wago 3x2,5mm2, krytí IP66, UV odolná, 3x průchodka</t>
  </si>
  <si>
    <t>741220003R</t>
  </si>
  <si>
    <t>Montáž odbočné krabice</t>
  </si>
  <si>
    <t>34555101R</t>
  </si>
  <si>
    <t>zásuvka nástěnná 1násobná 230V/16A IP54 bílý</t>
  </si>
  <si>
    <t>741313201</t>
  </si>
  <si>
    <t>Montáž zásuvek průmyslových se zapojením vodičů nástěnných, provedení IP 67 2P+PE 16 A</t>
  </si>
  <si>
    <t>460150903</t>
  </si>
  <si>
    <t>Hloubení zapažených i nezapažených kabelových rýh ručně včetně urovnání dna s přemístěním výkopku do vzdálenosti 3 m od okraje jámy nebo naložením na dopravní p</t>
  </si>
  <si>
    <t>Hloubení zapažených i nezapažených kabelových rýh ručně včetně urovnání dna s přemístěním výkopku do vzdálenosti 3 m od okraje jámy nebo naložením na dopravní prostředek šířky 80 cm, hloubky 140 cm, v hornině třídy 3</t>
  </si>
  <si>
    <t>460421182</t>
  </si>
  <si>
    <t>Kabelové lože včetně podsypu, zhutnění a urovnání povrchu z písku nebo štěrkopísku tloušťky 10 cm nad kabel zakryté plastovou fólií, šířky lože přes 25 do 50 cm</t>
  </si>
  <si>
    <t>174101101.5</t>
  </si>
  <si>
    <t>Zásyp jam, rýh, šachet se zhutněním</t>
  </si>
  <si>
    <t>175101101</t>
  </si>
  <si>
    <t>Obsyp bez prohození sypaniny, s dodáním štěrkopísku frakce 0 - 22 mm</t>
  </si>
  <si>
    <t>HZS2221.3</t>
  </si>
  <si>
    <t>620*1.05 Přepočtené koeficientem množství=651.000 [A] 
Celkem: A=651.000 [B]</t>
  </si>
  <si>
    <t>34111036.PKB</t>
  </si>
  <si>
    <t>CYKY-J 3x2,5</t>
  </si>
  <si>
    <t>840*1.05 Přepočtené koeficientem množství=882.000 [A] 
Celkem: A=882.000 [B]</t>
  </si>
  <si>
    <t>741122016</t>
  </si>
  <si>
    <t>Montáž kabelů měděných bez ukončení uložených pod omítku plných kulatých (např. CYKY), počtu a průřezu žil 3x2,5 až 6 mm2</t>
  </si>
  <si>
    <t>34111090</t>
  </si>
  <si>
    <t>kabel instalační jádro Cu plné izolace PVC plášť PVC 450/750V (CYKY) 5x1,5mm2</t>
  </si>
  <si>
    <t>440*1.05 Přepočtené koeficientem množství=462.000 [A] 
Celkem: A=462.000 [B]</t>
  </si>
  <si>
    <t>741122031</t>
  </si>
  <si>
    <t>Montáž kabelů měděných bez ukončení uložených pod omítku plných kulatých (např. CYKY), počtu a průřezu žil 5x1,5 až 2,5 mm2</t>
  </si>
  <si>
    <t>34111105.PKB</t>
  </si>
  <si>
    <t>CYKY-J 5x10 RE</t>
  </si>
  <si>
    <t>770*1.05 Přepočtené koeficientem množství=808.500 [A] 
Celkem: A=808.500 [B]</t>
  </si>
  <si>
    <t>741130156</t>
  </si>
  <si>
    <t>Ukončení šňůr se zapojením počtu a průřezu žil 19x0,5 až 2,5 mm2</t>
  </si>
  <si>
    <t>34561667</t>
  </si>
  <si>
    <t>Ochranná svorkovnice WERIT 1240</t>
  </si>
  <si>
    <t>741112301.3</t>
  </si>
  <si>
    <t>Montáž rozvodka pancéřová plastová čtyřhranná 117x117 mm</t>
  </si>
  <si>
    <t>741372151</t>
  </si>
  <si>
    <t>Montáž svítidel LED se zapojením vodičů průmyslových závěsných lamp</t>
  </si>
  <si>
    <t>347743001R</t>
  </si>
  <si>
    <t>LED Svítidlo 148W, 4000K, hliníkový kryt, IP66, připojení pomocí flexošňůry3x1,5mm2, vč. závěsu a uchycení na vazník</t>
  </si>
  <si>
    <t>347743002R</t>
  </si>
  <si>
    <t>LED Svítidlo 50W, 6670lm, 4000K, kryt polykarbonátový, IP66, chemická odolnost, 2x průchodka, vč. montážního materiálu, nosných konstrukcí a uchycení na OK</t>
  </si>
  <si>
    <t>347743003R</t>
  </si>
  <si>
    <t>LED Reflektor 80W, kryt hliníkový, IP66</t>
  </si>
  <si>
    <t>348381001R</t>
  </si>
  <si>
    <t>Nouzové svítidlo 1x11W , doba sv 1h, elektronický předřadník, IP66, 2x prochodka, vč. montážního materiálu</t>
  </si>
  <si>
    <t>741820101</t>
  </si>
  <si>
    <t>Měření osvětlovacího zařízení izolačního stavu svítidel na pracovišti do. 200 ks svítidel</t>
  </si>
  <si>
    <t>741820102</t>
  </si>
  <si>
    <t>4600100251</t>
  </si>
  <si>
    <t>Vytyčení trasy inženýrských sítí v zastavěném prostoru</t>
  </si>
  <si>
    <t>13814223R.2</t>
  </si>
  <si>
    <t xml:space="preserve">  SO 04.07a</t>
  </si>
  <si>
    <t>Elektroinstalace a osvětlení - Hromosvod_nová opravárenská dílna</t>
  </si>
  <si>
    <t>SO 04.07a</t>
  </si>
  <si>
    <t>35444190R.2</t>
  </si>
  <si>
    <t>Vodič HVI long (na kabelovém bubnu), mat. Cu, prům. 23mm, barva pláště šedá. Vodič HVI-long určený pro montáž na stavbě je dodáván na překližkových kabelových b</t>
  </si>
  <si>
    <t>Vodič HVI long (na kabelovém bubnu), mat. Cu, prům. 23mm, barva pláště šedá. Vodič HVI-long určený pro montáž na stavbě je dodáván na překližkových kabelových bubnech, délka 100m. Součástí dodávky je vnitřní šestihranný klíč inbus.</t>
  </si>
  <si>
    <t>210*1.05Přepočtené koeficientem množství=220.500 [A] 
Celkem: A=220.500 [B]</t>
  </si>
  <si>
    <t>354441801R.1</t>
  </si>
  <si>
    <t>354441803R</t>
  </si>
  <si>
    <t>Podpůrná trubka 83x4 délky 3m montovaná na OK pro uchycení podpůrné trubky, včetně kotvení a zatesněného prostupu v střešním panelu</t>
  </si>
  <si>
    <t>35444152R.2</t>
  </si>
  <si>
    <t>Držák vodiče HVI O20/23mm s příložkou, nerez, s plastovou podložkou nerez, opatřenou prořezem, pro upevnění kruhových vodičů, pevné uchycení vedení, s podložkou</t>
  </si>
  <si>
    <t>Držák vodiče HVI O20/23mm s příložkou, nerez, s plastovou podložkou nerez, opatřenou prořezem, pro upevnění kruhových vodičů, pevné uchycení vedení, s podložkou, montáž do kingspanu, zatěsnit proti vnikání vhkosti</t>
  </si>
  <si>
    <t>35444153R.3</t>
  </si>
  <si>
    <t>Držák zaváděcí tyče 16mm na stěnu, vnitřní závit M8, nerezový, s plastovou podložkou,  montáž do kingspanu, zatěsnit proti vnikání vlhkosti</t>
  </si>
  <si>
    <t>500*1.05Přepočtené koeficientem množství=525.000 [A] 
Celkem: A=525.000 [B]</t>
  </si>
  <si>
    <t>35444124R.2</t>
  </si>
  <si>
    <t>35442041.2</t>
  </si>
  <si>
    <t>354418461R</t>
  </si>
  <si>
    <t>Nasazovací čísla s ražbou pro montáž na číselný štítek s prořezy č.1</t>
  </si>
  <si>
    <t>354418462R</t>
  </si>
  <si>
    <t>Nasazovací čísla s ražbou pro montáž na číselný štítek s prořezy č.2</t>
  </si>
  <si>
    <t>354418463R</t>
  </si>
  <si>
    <t>Nasazovací čísla s ražbou pro montáž na číselný štítek s prořezy č.3</t>
  </si>
  <si>
    <t>354418464R</t>
  </si>
  <si>
    <t>Nasazovací čísla s ražbou pro montáž na číselný štítek s prořezy č.4</t>
  </si>
  <si>
    <t>354418465R</t>
  </si>
  <si>
    <t>Nasazovací čísla s ražbou pro montáž na číselný štítek s prořezy č.5</t>
  </si>
  <si>
    <t>354418466R</t>
  </si>
  <si>
    <t>Nasazovací čísla s ražbou pro montáž na číselný štítek s prořezy č.6</t>
  </si>
  <si>
    <t>354418467R</t>
  </si>
  <si>
    <t>Nasazovací čísla s ražbou pro montáž na číselný štítek s prořezy č.7</t>
  </si>
  <si>
    <t>354418468R</t>
  </si>
  <si>
    <t>Nasazovací čísla s ražbou pro montáž na číselný štítek s prořezy č.8</t>
  </si>
  <si>
    <t>354418469R</t>
  </si>
  <si>
    <t>Nasazovací čísla s ražbou pro montáž na číselný štítek s prořezy č.9</t>
  </si>
  <si>
    <t>741420911.3</t>
  </si>
  <si>
    <t>00100003R</t>
  </si>
  <si>
    <t>210220001</t>
  </si>
  <si>
    <t>Montáž uzemňovacího vedení s upevněním, propojením a připojením pomocí svorek na povrchu vodičů FeZn páskou průřezu do 120 mm2</t>
  </si>
  <si>
    <t>35441072</t>
  </si>
  <si>
    <t>drát D 8mm FeZn pro hromosvod</t>
  </si>
  <si>
    <t>210220002</t>
  </si>
  <si>
    <t>Montáž uzemňovacího vedení s upevněním, propojením a připojením pomocí svorek na povrchu vodičů FeZn drátem nebo lanem průměru do 10 mm</t>
  </si>
  <si>
    <t>51R</t>
  </si>
  <si>
    <t>Ekvipotenciální přípojnice, 10x připojení 25mm2, venkovní použití</t>
  </si>
  <si>
    <t>741112301.2</t>
  </si>
  <si>
    <t>52R</t>
  </si>
  <si>
    <t>Svorka s přítlačným třmenem pro propojení páskového zemniče a armování železobetonu, nerez (V4A)</t>
  </si>
  <si>
    <t xml:space="preserve">  SO 04.08</t>
  </si>
  <si>
    <t>Kanalizace_nová opravárenská dílna</t>
  </si>
  <si>
    <t>SO 04.08</t>
  </si>
  <si>
    <t>113107213</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</si>
  <si>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</si>
  <si>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těženého, o tl. vrstvy přes 200 do 300 mm</t>
  </si>
  <si>
    <t>69.70*1.00   =69.700 [A] 
77.80*0.90   =70.020 [B] 
Celkem: A+B=139.720 [C]</t>
  </si>
  <si>
    <t>113107242</t>
  </si>
  <si>
    <t>Odstranění podkladů nebo krytů strojně plochy jednotlivě přes 200 m2 s přemístěním hmot na skládku na vzdálenost do 20 m nebo s naložením na dopravní prostředek živičných, o tl. vrstvy přes 50 do 100 mm</t>
  </si>
  <si>
    <t>115101201</t>
  </si>
  <si>
    <t>Čerpání vody na dopravní výšku do 10 m s uvažovaným průměrným přítokem do 500 l/min</t>
  </si>
  <si>
    <t>115101301</t>
  </si>
  <si>
    <t>Pohotovost záložní čerpací soupravy pro dopravní výšku do 10 m s uvažovaným průměrným přítokem do 500 l/min</t>
  </si>
  <si>
    <t>119001401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</si>
  <si>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</si>
  <si>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</si>
  <si>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</si>
  <si>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</si>
  <si>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(5.00+6.00)*2.00*1.50   =33.000 [A] 
Celkem: A=33.000 [B]</t>
  </si>
  <si>
    <t>130901121</t>
  </si>
  <si>
    <t>Bourání konstrukcí v hloubených vykopávkách ručně s přemístěním suti na hromady na vzdálenost do 20 m nebo s naložením na dopravní prostředek z betonu prostého</t>
  </si>
  <si>
    <t>Bourání konstrukcí v hloubených vykopávkách ručně s přemístěním suti na hromady na vzdálenost do 20 m nebo s naložením na dopravní prostředek z betonu prostého neprokládaného</t>
  </si>
  <si>
    <t>kanalizace 1´-S2, délka 71,13,    
(2.12+1.88)/2*39.46*1.00   =78.920 [A] 
(1.88+1.17)/2*32.67*0.90   =44.840 [B] 
ostatní kanalizace, průměrná hloubka 1,50 m, délka 77,80 m    
77.80*1.50*0.90   =105.030 [C] 
tlaková kanalizace, hloubka 1,3 m, délka 17,0 m    
17.00*1.30*0.80   =17.680 [D] 
vodovod    
32.00*0.60*1.30   =24.960 [E] 
Mezisoučet: A+B+C+D+E=271.430 [F] 
rozšíření v místech šachet OLK a napojení 5%    
271.43*0.05   =13.572 [G] 
Celkem: A+B+C+D+E+G=285.002 [H]</t>
  </si>
  <si>
    <t>132201209</t>
  </si>
  <si>
    <t>Příplatek za lepivost k hloubení rýh š do 2000 mm v hornině tř. 3</t>
  </si>
  <si>
    <t>132202101</t>
  </si>
  <si>
    <t>Hloubení rýh š do 600 mm ručním nebo pneum nářadím v soudržných horninách tř. 3</t>
  </si>
  <si>
    <t>kopané sondy 3 ks    
1.50*2.00*0.60*3   =5.400 [A] 
Celkem: A=5.400 [B]</t>
  </si>
  <si>
    <t>132202109</t>
  </si>
  <si>
    <t>Příplatek za lepivost u hloubení rýh š do 600 mm ručním nebo pneum nářadím v hornině tř. 3</t>
  </si>
  <si>
    <t>141720011</t>
  </si>
  <si>
    <t>Neřízený zemní protlak v hornině třídy těžitelnosti I a II, skupiny 3 a 4 průměru protlaku do 50 mm</t>
  </si>
  <si>
    <t>kanalizace 1´-S2, délka 71,13,    
(2.12+1.88)/2*39.46*2   =157.840 [A] 
(1.88+1.17)/2*32.67*2   =99.644 [B] 
ostatní kanalizace, průměrná hloubka 1,50 m, délka 77,80 m    
77.80*1.50*2   =233.400 [C] 
tlaková kanalizace, hloubka 1,3 m, délka 17,0 m    
17.00*1.30*2   =44.200 [D] 
Celkem: A+B+C+D=535.084 [E]</t>
  </si>
  <si>
    <t>161102111</t>
  </si>
  <si>
    <t>Svislé přemístění výkopku z kamenouhelných hlušin celková hloubka výkopu přes 1,0 do 2,5 m</t>
  </si>
  <si>
    <t>285.00*0.55   =156.750 [A] 
Celkem: A=156.750 [B]</t>
  </si>
  <si>
    <t>162701105.1</t>
  </si>
  <si>
    <t>171201201.1</t>
  </si>
  <si>
    <t>171201211</t>
  </si>
  <si>
    <t>Poplatek za uložení odpadu ze sypaniny na skládce (skládkovné)</t>
  </si>
  <si>
    <t>285.00*1.80 (objemová hmotnost 1,80 t/m3)=513.000 [A] 
Celkem: A=513.000 [B]</t>
  </si>
  <si>
    <t>174101101.4</t>
  </si>
  <si>
    <t>285.00   =285.000 [A] 
odpočet obsyp a lože potrubí    
kanalizace 1´-S2, délka 71,13,    
0.65*39.46*1.00*-1   =-25.649 [B] 
0.65*32.67*0.90*-1   =-19.112 [C] 
ostatní kanalizace, průměrná hloubka 1,50 m, délka 77,80 m    
77.80*0.90*0.55*-1   =-38.511 [D] 
tlaková kanalizace, hloubka 1,3 m, délka 17,0 m    
17.00*0.80*0.45*-1   =-6.120 [E] 
vodovod    
32.00*0.60*0.45*-1   =-8.640 [F] 
Celkem: A+B+C+D+E+F=186.968 [G]</t>
  </si>
  <si>
    <t>583312000</t>
  </si>
  <si>
    <t>kamenivo těžené zásypový materiál</t>
  </si>
  <si>
    <t>186.97*1.60 objemová hmotnost 1,60 t/m3=299.152 [A] 
Celkem: A=299.152 [B]</t>
  </si>
  <si>
    <t>80.864 * 1.67   =135.043 [A] 
Celkem: A=135.043 [B]</t>
  </si>
  <si>
    <t>kanalizace 1´-S2, délka 71,13,    
0.55*39.46*1.00   =21.703 [A] 
0.55*32.67*0.90   =16.172 [B] 
ostatní kanalizace, průměrná hloubka 1,50 m, délka 77,80 m    
77.80*0.90*0.45   =31.509 [C] 
tlaková kanalizace, hloubka 1,3 m, délka 17,0 m    
17.00*0.80*0.35   =4.760 [D] 
vodovod    
32.00*0.60*0.35   =6.720 [E] 
Celkem: A+B+C+D+E=80.864 [F]</t>
  </si>
  <si>
    <t>181151311</t>
  </si>
  <si>
    <t>Plošná úprava terénu v zemině skupiny 1 až 4 s urovnáním povrchu bez doplnění ornice souvislé plochy přes 500 m2 při nerovnostech terénu přes 50 do 100 mm v rov</t>
  </si>
  <si>
    <t>Plošná úprava terénu v zemině skupiny 1 až 4 s urovnáním povrchu bez doplnění ornice souvislé plochy přes 500 m2 při nerovnostech terénu přes 50 do 100 mm v rovině nebo na svahu do 1:5</t>
  </si>
  <si>
    <t>(77.80+69.70)*2.00   =295.000 [A] 
Celkem: A=295.000 [B]</t>
  </si>
  <si>
    <t>358315114</t>
  </si>
  <si>
    <t>Bourání stoky kompletní nebo vybourání otvorů průřezové plochy do 4 m2 ve stokách ze zdiva z prostého betonu</t>
  </si>
  <si>
    <t>72.13*0.40*0.40*pi/4   = 
Celkem: A=</t>
  </si>
  <si>
    <t>359901211</t>
  </si>
  <si>
    <t>Monitoring stok (kamerový systém) jakékoli výšky nová kanalizace</t>
  </si>
  <si>
    <t>potrubí DN250-DN150    
69.70+6.50+6.50   =82.700 [A] 
Celkem: A=82.700 [B]</t>
  </si>
  <si>
    <t>386110104</t>
  </si>
  <si>
    <t>Montáž odlučovačů ropných látek betonových, průtoku 15 l/s</t>
  </si>
  <si>
    <t>386110104.1</t>
  </si>
  <si>
    <t>Demontáž odlučovače ropných látek betonového průtoku 15 l/s</t>
  </si>
  <si>
    <t>451572111.4</t>
  </si>
  <si>
    <t>69.70*1.00*0.10   =6.970 [A] 
77.80*0.90*0.10   =7.002 [B] 
17.00*0.80*0.10   =1.360 [C] 
32.00*0.60*0.10   =1.920 [D] 
Celkem: A+B+C+D=17.252 [E]</t>
  </si>
  <si>
    <t>452112111</t>
  </si>
  <si>
    <t>Osazení betonových prstenců nebo rámů v do 100 mm</t>
  </si>
  <si>
    <t>452311131</t>
  </si>
  <si>
    <t>Podkladní a zajišťovací konstrukce z betonu prostého v otevřeném výkopu bez zvýšených nároků na prostředí desky pod potrubí, stoky a drobné objekty z betonu tř.</t>
  </si>
  <si>
    <t>Podkladní a zajišťovací konstrukce z betonu prostého v otevřeném výkopu bez zvýšených nároků na prostředí desky pod potrubí, stoky a drobné objekty z betonu tř. C 12/15</t>
  </si>
  <si>
    <t>2.00*2.00*0.15   =0.600 [A] 
Celkem: A=0.600 [B]</t>
  </si>
  <si>
    <t>46-M</t>
  </si>
  <si>
    <t>Zemní práce při extr.mont.pracích</t>
  </si>
  <si>
    <t>460010025</t>
  </si>
  <si>
    <t>KM</t>
  </si>
  <si>
    <t>Komunikace</t>
  </si>
  <si>
    <t>564871116</t>
  </si>
  <si>
    <t>Podklad ze štěrkodrti ŠD s rozprostřením a zhutněním plochy přes 100 m2, po zhutnění tl. 300 mm</t>
  </si>
  <si>
    <t>obnova povrchu mimo prostor haly    
17.00*0.80   =13.600 [A] 
10.00*1.00   =10.000 [B] 
Celkem: A+B=23.600 [C]</t>
  </si>
  <si>
    <t>565135111</t>
  </si>
  <si>
    <t>Asfaltový beton vrstva podkladní ACP 16 (obalované kamenivo střednězrnné - OKS) s rozprostřením a zhutněním v pruhu šířky přes 1,5 do 3 m, po zhutnění tl. 50 mm</t>
  </si>
  <si>
    <t>577144211</t>
  </si>
  <si>
    <t>Asfaltový beton vrstva obrusná ACO 11 (ABS) s rozprostřením a se zhutněním z nemodifikovaného asfaltu v pruhu šířky do 3 m tř. II, po zhutnění tl. 50 mm</t>
  </si>
  <si>
    <t>631311131</t>
  </si>
  <si>
    <t>Doplnění dosavadních mazanin prostým betonem s dodáním hmot, bez potěru, plochy jednotlivě do 1 m2 a tl. přes 80 mm</t>
  </si>
  <si>
    <t>6.00*0.15*0.15   =0.135 [A] 
Celkem: A=0.135 [B]</t>
  </si>
  <si>
    <t>721173315</t>
  </si>
  <si>
    <t>Potrubí z trub PVC SN4 dešťové DN 110</t>
  </si>
  <si>
    <t>napojení střešních svodů DN100    
8*1.50   =12.000 [A] 
Celkem: A=12.000 [B]</t>
  </si>
  <si>
    <t>721173317</t>
  </si>
  <si>
    <t>Potrubí z trub PVC SN4 dešťové DN 160</t>
  </si>
  <si>
    <t>721173607</t>
  </si>
  <si>
    <t>Potrubí z trub polyetylenových svařované svodné (ležaté) DN 125</t>
  </si>
  <si>
    <t>721173737</t>
  </si>
  <si>
    <t>Potrubí z trub polyetylenových svařované dešťové DN 125</t>
  </si>
  <si>
    <t>721194107</t>
  </si>
  <si>
    <t>Vyměření přípojek na potrubí vyvedení a upevnění odpadních výpustek DN 70</t>
  </si>
  <si>
    <t>721242115</t>
  </si>
  <si>
    <t>Lapače střešních splavenin polypropylenové (PP) s kulovým kloubem na odtoku DN 110</t>
  </si>
  <si>
    <t>721242803</t>
  </si>
  <si>
    <t>Demontáž lapačů střešních splavenin DN 110</t>
  </si>
  <si>
    <t>998721102</t>
  </si>
  <si>
    <t>Přesun hmot pro vnitřní kanalizace stanovený z hmotnosti přesunovaného materiálu vodorovná dopravní vzdálenost do 50 m v objektech výšky přes 6 do 12 m</t>
  </si>
  <si>
    <t>722174087</t>
  </si>
  <si>
    <t>Potrubí vodovodní plastové PE svařované na tupo do D 50 mm</t>
  </si>
  <si>
    <t>výtlak od čerpadla PE d40 mm, SDR 11    
17.00   =17.000 [A] 
Celkem: A=17.000 [B]</t>
  </si>
  <si>
    <t>722190401</t>
  </si>
  <si>
    <t>Zřízení přípojek na potrubí vyvedení a upevnění výpustek do DN 25</t>
  </si>
  <si>
    <t>722231074</t>
  </si>
  <si>
    <t>Armatury se dvěma závity ventily zpětné mosazné PN 10 do 110°C G 1"</t>
  </si>
  <si>
    <t>724</t>
  </si>
  <si>
    <t>Zdravotechnika - strojní vybavení</t>
  </si>
  <si>
    <t>724141202R</t>
  </si>
  <si>
    <t>Čerpadlo ponorné průtok 60 l/min s plovákovým spínačem</t>
  </si>
  <si>
    <t>831263195</t>
  </si>
  <si>
    <t>Příplatek za zřízení kanalizační přípojky DN 100 až 300</t>
  </si>
  <si>
    <t>831352193</t>
  </si>
  <si>
    <t>Montáž potrubí z trub kameninových hrdlových s integrovaným těsněním Příplatek k cenám za napojení dvou dříků trub o stejném průměru (max. rozdíl 12 mm) pomocí</t>
  </si>
  <si>
    <t>Montáž potrubí z trub kameninových hrdlových s integrovaným těsněním Příplatek k cenám za napojení dvou dříků trub o stejném průměru (max. rozdíl 12 mm) pomocí převlečné manžety (manžeta zahrnuta v ceně) DN 200</t>
  </si>
  <si>
    <t>871273121</t>
  </si>
  <si>
    <t>Montáž kanalizačního potrubí z plastů z tvrdého PVC těsněných gumovým kroužkem v otevřeném výkopu ve sklonu do 20 % DN 125</t>
  </si>
  <si>
    <t>286113080</t>
  </si>
  <si>
    <t>trubka kanalizace plastová KGEM-125x2000 mm SN4</t>
  </si>
  <si>
    <t>39.8 * 0.55   =21.890 [A] 
Celkem: A=21.890 [B]</t>
  </si>
  <si>
    <t>871313121</t>
  </si>
  <si>
    <t>Montáž kanalizačního potrubí z plastů z tvrdého PVC těsněných gumovým kroužkem v otevřeném výkopu ve sklonu do 20 % DN 160</t>
  </si>
  <si>
    <t>286112630</t>
  </si>
  <si>
    <t>trubka KGEM s hrdlem 160X4,7X2M SN8KOEX,PVC</t>
  </si>
  <si>
    <t>6.5 * 0.55   =3.575 [A] 
Celkem: A=3.575 [B]</t>
  </si>
  <si>
    <t>871355231</t>
  </si>
  <si>
    <t>Kanalizační potrubí z tvrdého PVC v otevřeném výkopu ve sklonu do 20 %, hladkého plnostěnného jednovrstvého, tuhost třídy SN 10 DN 200</t>
  </si>
  <si>
    <t>871365231</t>
  </si>
  <si>
    <t>Kanalizační potrubí z tvrdého PVC v otevřeném výkopu ve sklonu do 20 %, hladkého plnostěnného jednovrstvého, tuhost třídy SN 10 DN 250</t>
  </si>
  <si>
    <t>892381111</t>
  </si>
  <si>
    <t>Tlakové zkoušky vodou na potrubí DN 250, 300 nebo 350</t>
  </si>
  <si>
    <t>286618770</t>
  </si>
  <si>
    <t>dno šachty TEGRA 600 KG 250 typ X</t>
  </si>
  <si>
    <t>286619270</t>
  </si>
  <si>
    <t>roura šachtová korugovaná TEGRA 600 2 m</t>
  </si>
  <si>
    <t>286619330</t>
  </si>
  <si>
    <t>poklop litinový TEGRA 600 B125</t>
  </si>
  <si>
    <t>286619390</t>
  </si>
  <si>
    <t>prstenec betonový TEGRA 600</t>
  </si>
  <si>
    <t>899102111</t>
  </si>
  <si>
    <t>Osazení poklopů litinových nebo ocelových včetně rámů hmotnosti nad 50 do 100 kg</t>
  </si>
  <si>
    <t>899102211</t>
  </si>
  <si>
    <t>Demontáž poklopů litinových a ocelových včetně rámů, hmotnosti jednotlivě přes 50 do 100 Kg</t>
  </si>
  <si>
    <t>899721111</t>
  </si>
  <si>
    <t>Signalizační vodič na potrubí DN do 150 mm</t>
  </si>
  <si>
    <t>899722111</t>
  </si>
  <si>
    <t>Krytí potrubí z plastů výstražnou fólií z PVC šířky 20 cm</t>
  </si>
  <si>
    <t>Ostatní konstrukce a práce-bourání</t>
  </si>
  <si>
    <t>919732221</t>
  </si>
  <si>
    <t>Styčná pracovní spára při napojení nového živičného povrchu na stávající se zalitím za tepla modifikovanou asfaltovou hmotou s posypem vápenným hydrátem šířky d</t>
  </si>
  <si>
    <t>Styčná pracovní spára při napojení nového živičného povrchu na stávající se zalitím za tepla modifikovanou asfaltovou hmotou s posypem vápenným hydrátem šířky do 15 mm, hloubky do 25 mm bez prořezání spáry</t>
  </si>
  <si>
    <t>17.00*2+10.00*2   =54.000 [A] 
Celkem: A=54.000 [B]</t>
  </si>
  <si>
    <t>919735112</t>
  </si>
  <si>
    <t>Řezání stávajícího živičného krytu nebo podkladu hloubky přes 50 do 100 mm</t>
  </si>
  <si>
    <t>(69.70+77.80)*2   =295.000 [A] 
Celkem: A=295.000 [B]</t>
  </si>
  <si>
    <t>974042564</t>
  </si>
  <si>
    <t>Vysekání rýh v betonové nebo jiné monolitické dlažbě s betonovým podkladem do hl. 150 mm a šířky do 150 mm</t>
  </si>
  <si>
    <t>977151128</t>
  </si>
  <si>
    <t>Jádrové vrty diamantovými korunkami do stavebních materiálů (železobetonu, betonu, cihel, obkladů, dlažeb, kamene) průměru přes 250 do 300 mm</t>
  </si>
  <si>
    <t>979082213</t>
  </si>
  <si>
    <t>Vodorovná doprava suti po suchu do 1 km</t>
  </si>
  <si>
    <t>979082219</t>
  </si>
  <si>
    <t>Příplatek ZKD 1 km u vodorovné dopravy suti po suchu do 1 km</t>
  </si>
  <si>
    <t>979087212</t>
  </si>
  <si>
    <t>Nakládání na dopravní prostředky pro vodorovnou dopravu suti</t>
  </si>
  <si>
    <t>979093111</t>
  </si>
  <si>
    <t>Uložení suti na skládku s hrubým urovnáním bez zhutnění</t>
  </si>
  <si>
    <t>979098201</t>
  </si>
  <si>
    <t>Poplatek za uložení stavebního betonového odpadu na skládce (skládkovné)</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</si>
  <si>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</si>
  <si>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</si>
  <si>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</si>
  <si>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 xml:space="preserve">  SO 04.09</t>
  </si>
  <si>
    <t>Poplachový zabezpečovací systém (PZTS)_nová opravárenská dílna</t>
  </si>
  <si>
    <t>SO 04.09</t>
  </si>
  <si>
    <t>02911</t>
  </si>
  <si>
    <t>OSTATNÍ POŽADAVKY - GEODETICKÉ ZAMĚŘENÍ</t>
  </si>
  <si>
    <t>HM</t>
  </si>
  <si>
    <t>122738</t>
  </si>
  <si>
    <t>ODKOPÁVKY A PROKOPÁVKY OBECNÉ TŘ. I, ODVOZ DO 20KM</t>
  </si>
  <si>
    <t>13293</t>
  </si>
  <si>
    <t>HLOUBENÍ RÝH ŠÍŘ DO 2M PAŽ I NEPAŽ TŘ. III</t>
  </si>
  <si>
    <t>17411</t>
  </si>
  <si>
    <t>ZÁSYP JAM A RÝH ZEMINOU SE ZHUTNĚNÍM</t>
  </si>
  <si>
    <t>18090</t>
  </si>
  <si>
    <t>VŠEOBECNÉ ÚPRAVY OSTATNÍCH PLOCH</t>
  </si>
  <si>
    <t>702211</t>
  </si>
  <si>
    <t>KABELOVÁ CHRÁNIČKA ZEMNÍ DN DO 100 MM</t>
  </si>
  <si>
    <t>702311</t>
  </si>
  <si>
    <t>ZAKRYTÍ KABELŮ VÝSTRAŽNOU FÓLIÍ ŠÍŘKY DO 20 CM</t>
  </si>
  <si>
    <t>702423</t>
  </si>
  <si>
    <t>KABELOVÝ PROSTUP DO OBJEKTU PŘES ZÁKLAD BETONOVÝ SVĚTLÉ</t>
  </si>
  <si>
    <t>702902</t>
  </si>
  <si>
    <t>ZASYPÁNÍ KABELOVÉHO ŽLABU VRSTVOU Z PŘESÁTÉHO PÍSKU ČI VÝKOPKU SVĚTLÉ ŠÍŘKY PŘES 120 DO 250 MM</t>
  </si>
  <si>
    <t>742J35</t>
  </si>
  <si>
    <t>TCEPKPFLE DO 15XN0,8, KABEL SDĚLOVACÍ ČTYŘKOVANÝ, IZOLACE PVC</t>
  </si>
  <si>
    <t xml:space="preserve">  SO 04.10</t>
  </si>
  <si>
    <t>Mycí jáma_nová opravárenská dílna</t>
  </si>
  <si>
    <t>SO 04.10</t>
  </si>
  <si>
    <t>pro mycí jámu' 
0.5*21.2*6.8+1.6*3.3*16.5+0.4*1.6*1.6=160.224 [A] 
Celkem: A=160.224 [B]</t>
  </si>
  <si>
    <t>odvoz přebytečné zeminy na skládku' 
160.224=160.224 [A] 
Celkem: A=160.224 [B]</t>
  </si>
  <si>
    <t>160.224*10=1 602.240 [A] 
Celkem: A=1 602.240 [B]</t>
  </si>
  <si>
    <t>160.224=160.224 [A] 
Celkem: A=160.224 [B]</t>
  </si>
  <si>
    <t>160.224*1.7=272.381 [A] 
Celkem: A=272.381 [B]</t>
  </si>
  <si>
    <t>21.2*6.8+0.3*4.5-1.55*2.6=141.480 [A] 
Celkem: A=141.480 [B]</t>
  </si>
  <si>
    <t>380326132</t>
  </si>
  <si>
    <t>Kompletní konstrukce čistíren odpadních vod, nádrží, vodojemů, kanálů z betonu železového bez výztuže a bednění se zvýšenými nároky na prostředí tř. C 30/37, tl</t>
  </si>
  <si>
    <t>Kompletní konstrukce čistíren odpadních vod, nádrží, vodojemů, kanálů z betonu železového bez výztuže a bednění se zvýšenými nároky na prostředí tř. C 30/37, tl. přes 150 do 300 mm</t>
  </si>
  <si>
    <t>mycí jáma' 
0.2*0.8*0.8+0.2*0.2*0.6*4=0.224 [A] 
0.25*(14.35*1.75-0.4*0.4)=6.238 [B] 
0.26*1.6*16.5*2+0.2*1.75*2.7*2+0.2*0.3*0.5*1.235*16=16.211 [C] 
1.2*14*2*0.4-0.25*0.12*13.8*2=12.612 [D] 
Celkem: A+B+C+D=35.285 [E]</t>
  </si>
  <si>
    <t>mycí jáma' 
'zvenku' 
0.4*0.8*4+1.6*16.5*2+0.4*1.75*2+0.4*(4.1*2+18*2)=73.160 [A] 
'zevnitř' 
0.45*0.4*4+1.75*16.2*2+0.5*1.235*16+0.25*14*4=81.300 [B] 
0.05*(18*2+0.94*4)=1.988 [C] 
Celkem: A+B+C=156.448 [D]</t>
  </si>
  <si>
    <t>dle výpisu' 
3.2821=3.282 [A] 
Celkem: A=3.282 [B]</t>
  </si>
  <si>
    <t>podkladní beton mycí jámy + obetonování' 
0.1*(2.2*2.3*2+2.3*14.9)+0.5*0.4*1.2*4+0.8*1.6*14.9*2+0.6*0.4*2.2*2=44.599 [A] 
Celkem: A=44.599 [B]</t>
  </si>
  <si>
    <t>631311214</t>
  </si>
  <si>
    <t>Mazanina z betonu prostého se zvýšenými nároky na prostředí tl. přes 50 do 80 mm tř. C 25/30</t>
  </si>
  <si>
    <t>spádový beton mycí jámy' 
0.05*0.94*13.8*2=1.297 [A] 
0.1*(13.8*1.235-0.4*0.4)=1.688 [B] 
Celkem: A+B=2.985 [C]</t>
  </si>
  <si>
    <t>podlahová deska' 
0.2*(21.2*6.8-1.55*2.6+0.3*4.5-2*2.6-1.95*2*2-14*4.1)=14.216 [A] 
Celkem: A=14.216 [B]</t>
  </si>
  <si>
    <t>631319011</t>
  </si>
  <si>
    <t>Příplatek k cenám mazanin za úpravu povrchu mazaniny přehlazením, mazanina tl. přes 50 do 80 mm</t>
  </si>
  <si>
    <t>631319181</t>
  </si>
  <si>
    <t>Příplatek k cenám mazanin za sklon přes 15° do 35° od vodorovné roviny mazanina tl. přes 50 do 80 mm</t>
  </si>
  <si>
    <t>0.1*0.4*4+5=5.160 [A] 
Celkem: A=5.160 [B]</t>
  </si>
  <si>
    <t>podlahová deska' 
21.2*6.8-1.55*2.6+0.3*4.5-2*2.6-1.95*2*2-14*4.1=71.080 [A] 
Celkem: A=71.080 [B]</t>
  </si>
  <si>
    <t>podlahová deska' 
21.5*2+6.8*2+1.55*2+2*2+0.3*2=64.300 [A] 
18*2+4.1*2=44.200 [B] 
Celkem: A+B=108.500 [C]</t>
  </si>
  <si>
    <t>50+108.5=158.500 [A] 
Celkem: A=158.500 [B]</t>
  </si>
  <si>
    <t>635111242</t>
  </si>
  <si>
    <t>Násyp ze štěrkopísku, písku nebo kameniva pod podlahy se zhutněním z kameniva hrubého 16-32</t>
  </si>
  <si>
    <t>pod podlahovou deskou' 
(21.2*6.8-1.55*2.6+0.3*4.5-2*2.6-1.95*2*2-14*4.1)*0.3=21.324 [A] 
Celkem: A=21.324 [B]</t>
  </si>
  <si>
    <t>71.08*1.15=81.742 [A] 
Celkem: A=81.742 [B]</t>
  </si>
  <si>
    <t>721173606</t>
  </si>
  <si>
    <t>Potrubí z trub polyetylenových svařované svodné (ležaté) DN 100</t>
  </si>
  <si>
    <t>P/1' 
0.44*2=0.880 [A] 
Celkem: A=0.880 [B]</t>
  </si>
  <si>
    <t>998721101</t>
  </si>
  <si>
    <t>Přesun hmot pro vnitřní kanalizace stanovený z hmotnosti přesunovaného materiálu vodorovná dopravní vzdálenost do 50 m v objektech výšky do 6 m</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</si>
  <si>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</si>
  <si>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</si>
  <si>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</si>
  <si>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Z/1' 
793.91=793.910 [A] 
'Z/2' 
941.09=941.090 [B] 
Celkem: A+B=1 735.000 [C]</t>
  </si>
  <si>
    <t>553R.4</t>
  </si>
  <si>
    <t>Dodávka pochozího roštu Z/1 vč. povrchové úpravy žárovým pozinkováním</t>
  </si>
  <si>
    <t>Z/1' 
793.91=793.910 [A] 
Celkem: A=793.910 [B]</t>
  </si>
  <si>
    <t>554R.3</t>
  </si>
  <si>
    <t>Dodávka kotvení kolejnice Z/2 vč. povrchové úpravy 2x syntetický nátěr</t>
  </si>
  <si>
    <t>Z/2' 
941.09=941.090 [A] 
Celkem: A=941.090 [B]</t>
  </si>
  <si>
    <t>21.2*6.8=144.160 [A] 
Celkem: A=144.160 [B]</t>
  </si>
  <si>
    <t>mezi mycí jámou a základovými patkami' 
1.1*1.5*6=9.900 [A] 
Celkem: A=9.900 [B]</t>
  </si>
  <si>
    <t>953334121</t>
  </si>
  <si>
    <t>Bobtnavý pásek do pracovních spar betonových konstrukcí bentonitový, rozměru 20 x 25 mm</t>
  </si>
  <si>
    <t>953961212</t>
  </si>
  <si>
    <t>Kotvy chemické s vyvrtáním otvoru do betonu, železobetonu nebo tvrdého kamene chemická patrona, velikost M 10, hloubka 90 mm</t>
  </si>
  <si>
    <t>Z/1' 
58+4=62.000 [A] 
Celkem: A=62.000 [B]</t>
  </si>
  <si>
    <t>953965117</t>
  </si>
  <si>
    <t>Kotvy chemické s vyvrtáním otvoru kotevní šrouby pro chemické kotvy, velikost M 10, délka 190 mm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</si>
  <si>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</si>
  <si>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</si>
  <si>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</si>
  <si>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 xml:space="preserve">  SO 04.11</t>
  </si>
  <si>
    <t>Fotovoltaické zařízení_nová opravárenská dílna</t>
  </si>
  <si>
    <t>SO 04.11</t>
  </si>
  <si>
    <t>01.1</t>
  </si>
  <si>
    <t>Fotovoltaická technologie</t>
  </si>
  <si>
    <t>R01.1.1R</t>
  </si>
  <si>
    <t>Dodávka: Fotovoltaický panel 450Wp</t>
  </si>
  <si>
    <t>R01.1.2R</t>
  </si>
  <si>
    <t>Montáž: Fotovoltaický panel 450Wp</t>
  </si>
  <si>
    <t>R01.1.3R</t>
  </si>
  <si>
    <t>Dodávka: Fotovoltaický optimizér 2:1 MC4 950W</t>
  </si>
  <si>
    <t>R01.1.4R</t>
  </si>
  <si>
    <t>Montáž: Fotovoltaický optimizér 2:1 MC4 950W</t>
  </si>
  <si>
    <t>R01.1.5R</t>
  </si>
  <si>
    <t>Dodávka: Fotovoltaický střídač 30kVA</t>
  </si>
  <si>
    <t>R01.1.6R</t>
  </si>
  <si>
    <t>Montáž: Fotovoltaický střídač 30kVA</t>
  </si>
  <si>
    <t>VRN3.2R</t>
  </si>
  <si>
    <t>Přesun materiálu - výškový</t>
  </si>
  <si>
    <t>01.2</t>
  </si>
  <si>
    <t>Nosné hliníkové konstrukce fotovoltaických panelů</t>
  </si>
  <si>
    <t>R01.2.1R</t>
  </si>
  <si>
    <t>Dodávka: Nosné hliníkové konstrukce</t>
  </si>
  <si>
    <t>R01.2.2R</t>
  </si>
  <si>
    <t>Montáž: Nosné hliníkové konstrukce</t>
  </si>
  <si>
    <t>01.3</t>
  </si>
  <si>
    <t>Kabely DC</t>
  </si>
  <si>
    <t>R01.3.1R</t>
  </si>
  <si>
    <t>Dodávka: Solární kabel SOL6</t>
  </si>
  <si>
    <t>R01.3.2R</t>
  </si>
  <si>
    <t>Montáž: Solární kabel SOL6</t>
  </si>
  <si>
    <t>R01.3.5R</t>
  </si>
  <si>
    <t>Dodávka: Pár konektorů MC4 (samec+samice)</t>
  </si>
  <si>
    <t>R01.3.6R</t>
  </si>
  <si>
    <t>Montáž: Pár konektorů MC4 (samec+samice)</t>
  </si>
  <si>
    <t>01.4</t>
  </si>
  <si>
    <t>Kabely AC, pospojování (vnitřní)</t>
  </si>
  <si>
    <t>R01.4.1R</t>
  </si>
  <si>
    <t>Dodávka: Kabel silový H07RN-F 5x10</t>
  </si>
  <si>
    <t>R01.4.2R</t>
  </si>
  <si>
    <t>Montáž: Kabel silový H07RN-F 5x10</t>
  </si>
  <si>
    <t>R01.4.3R</t>
  </si>
  <si>
    <t>Dodávka: Kabel silový PraFlaDur-O 2x1,5 vč. příchytek EI30-DP1</t>
  </si>
  <si>
    <t>R01.4.4R</t>
  </si>
  <si>
    <t>Montáž: Kabel silový PraFlaDur-O 2x1,5 vč. příchytek EI30-DP1</t>
  </si>
  <si>
    <t>R01.4.5R</t>
  </si>
  <si>
    <t>Dodávka: Kabel silový H07V-K 16 (CYA16)</t>
  </si>
  <si>
    <t>R01.4.6R</t>
  </si>
  <si>
    <t>Montáž: Kabel silový H07V-K 16 (CYA16)</t>
  </si>
  <si>
    <t>R01.4.7R</t>
  </si>
  <si>
    <t>Dodávka: Kabel silový H07V-K 25 (CYA25)</t>
  </si>
  <si>
    <t>R01.4.8R</t>
  </si>
  <si>
    <t>01.5</t>
  </si>
  <si>
    <t>Kabely KOM</t>
  </si>
  <si>
    <t>R01.5.1R</t>
  </si>
  <si>
    <t>Dodávka: Kabel komunikační stíněný FTP kat.6</t>
  </si>
  <si>
    <t>R01.5.2R</t>
  </si>
  <si>
    <t>Montáž: Kabel komunikační stíněný FTP kat.6</t>
  </si>
  <si>
    <t>01.6</t>
  </si>
  <si>
    <t>Kabelové trasy, nosiče</t>
  </si>
  <si>
    <t>R01.6.1R</t>
  </si>
  <si>
    <t>Dodávka: Kabelový žlab plný š.62mm/v.50mm, včetně víka.</t>
  </si>
  <si>
    <t>R01.6.2R</t>
  </si>
  <si>
    <t>Montáž: Kabelový žlab plný š.62mm/v.50mm, včetně víka.</t>
  </si>
  <si>
    <t>R01.6.3R</t>
  </si>
  <si>
    <t>Dodávka: Ocelová elektroinstalační trubka DN40. Včetně příchytek.</t>
  </si>
  <si>
    <t>R01.6.4R</t>
  </si>
  <si>
    <t>Montáž: Ocelová elektroinstalační trubka DN40. Včetně příchytek.</t>
  </si>
  <si>
    <t>R01.6.5R</t>
  </si>
  <si>
    <t>Dodávka: Chránička KP UV DN40. Včetně podpěr.</t>
  </si>
  <si>
    <t>R01.6.6R</t>
  </si>
  <si>
    <t>Montáž: Chránička KP UV DN40. Včetně podpěr.</t>
  </si>
  <si>
    <t>01.7</t>
  </si>
  <si>
    <t>Rozvaděče</t>
  </si>
  <si>
    <t>R01.7.1R</t>
  </si>
  <si>
    <t>Dodávka: Rozvaděč RFVE.DC</t>
  </si>
  <si>
    <t>R01.7.2R</t>
  </si>
  <si>
    <t>Montáž: Rozvaděč RFVE.DC</t>
  </si>
  <si>
    <t>R01.7.3R</t>
  </si>
  <si>
    <t>Dodávka: Rozvaděč RFVE.AC</t>
  </si>
  <si>
    <t>R01.7.4R</t>
  </si>
  <si>
    <t>Montáž: Rozvaděč RFVE.AC</t>
  </si>
  <si>
    <t>R01.7.5R</t>
  </si>
  <si>
    <t>Dodávka: Doplnění přístrojů a dopojení kabelů v rozvaděči R6</t>
  </si>
  <si>
    <t>R01.7.6R</t>
  </si>
  <si>
    <t>Montáž: Doplnění přístrojů a dopojení kabelů v rozvaděči R6</t>
  </si>
  <si>
    <t>01.8</t>
  </si>
  <si>
    <t>Pospojování (venkovní)</t>
  </si>
  <si>
    <t>R01.8.1R</t>
  </si>
  <si>
    <t>Dodávka: Svorka střešního pospojování FVE</t>
  </si>
  <si>
    <t>R01.8.2R</t>
  </si>
  <si>
    <t>Montáž: Svorka střešního pospojování FVE</t>
  </si>
  <si>
    <t>R01.8.3R</t>
  </si>
  <si>
    <t>Dodávka: Vodič pospojování H07V-K 25 (CYA25)</t>
  </si>
  <si>
    <t>R01.8.4R</t>
  </si>
  <si>
    <t>Montáž: Vodič pospojování H07V-K 25 (CYA25)</t>
  </si>
  <si>
    <t>01.9</t>
  </si>
  <si>
    <t>Ostatní instalační materiál</t>
  </si>
  <si>
    <t>R01.9.1R</t>
  </si>
  <si>
    <t>Dodávka: Podružný (drobný) instalační materiál</t>
  </si>
  <si>
    <t>R01.9.2R</t>
  </si>
  <si>
    <t>Montáž : Podružný (drobný) instalační materiál</t>
  </si>
  <si>
    <t>R01.9.3R</t>
  </si>
  <si>
    <t>Dodávka: Tlačítko STOP FVE</t>
  </si>
  <si>
    <t>R01.9.4R</t>
  </si>
  <si>
    <t>Montáž: Tlačítko STOP FVE</t>
  </si>
  <si>
    <t>HZS4212</t>
  </si>
  <si>
    <t>Hodinové zúčtovací sazby ostatních profesí revizní a kontrolní činnost revizní technik specialista</t>
  </si>
  <si>
    <t xml:space="preserve">  SO 05</t>
  </si>
  <si>
    <t>Kolejiště</t>
  </si>
  <si>
    <t>SO 05</t>
  </si>
  <si>
    <t>122252502</t>
  </si>
  <si>
    <t>Odkopávky a prokopávky nezapažené pro spodní stavbu železnic strojně v hornině třídy těžitelnosti I skupiny 3 přes 100 do 1 000 m3</t>
  </si>
  <si>
    <t>dle vzorových řezů (v.č.103), situace (v.č.101), podélných profilů (v.č.102) a charakteristických řezů (v.č.104)' 
(5.03+3.01+34.76)*4.8=205.440 [A] 
35*0.52=18.200 [B] 
24.06*2.3=55.338 [C] 
Celkem: A+B+C=278.978 [D]</t>
  </si>
  <si>
    <t>154903111</t>
  </si>
  <si>
    <t>Řezání válcovaných profilů pro úpravu atypické výstroje na skládce</t>
  </si>
  <si>
    <t>dle podélných profilů (v.č.102) a vytyčovacího výkresu (v.č.105)' 
'řezání ocelových podkladnic na délku 260mm' 
60*4=240.000 [A] 
Celkem: A=240.000 [B]</t>
  </si>
  <si>
    <t>162751114</t>
  </si>
  <si>
    <t>Vodorovné přemístění výkopku nebo sypaniny po suchu na obvyklém dopravním prostředku, bez naložení výkopku, avšak se složením bez rozhrnutí z horniny třídy těžitelnosti I skupiny 1 až 3 na vzdálenost přes 6 000 do 7 000 m</t>
  </si>
  <si>
    <t>odvoz přebytečné zeminy na skládku' 
278.978-43.064=235.914 [A] 
Celkem: A=235.914 [B]</t>
  </si>
  <si>
    <t>235.914*1.7=401.054 [A] 
Celkem: A=401.054 [B]</t>
  </si>
  <si>
    <t>dle vzorových řezů (v.č.103) a charakteristických řezů (v.č.104)' 
(5.03+3.01+34.76)*0.55=23.540 [A] 
11*0.9=9.900 [B] 
24.06*0.4=9.624 [C] 
Celkem: A+B+C=43.064 [D]</t>
  </si>
  <si>
    <t>dle vzorových řezů (v.č.103) a charakteristických řezů (v.č.104)' 
(5.03+3.01+34.76)*5.8=248.240 [A] 
2.6*11=28.600 [B] 
2.83*35=99.050 [C] 
24.06*4.4=105.864 [D] 
Celkem: A+B+C+D=481.754 [E]</t>
  </si>
  <si>
    <t>213141112</t>
  </si>
  <si>
    <t>Zřízení vrstvy z geotextilie filtrační, separační, odvodňovací, ochranné, výztužné nebo protierozní v rovině nebo ve sklonu do 1:5, šířky přes 3 do 6 m</t>
  </si>
  <si>
    <t>dle vzorových řezů (v.č.103) a charakteristických řezů (v.č.104)' 
(5.03+3.01+34.76)*5.8=248.240 [A] 
2.6*11=28.600 [B] 
2.83*35=99.050 [C] 
Celkem: A+B+C=375.890 [D]</t>
  </si>
  <si>
    <t>69311070</t>
  </si>
  <si>
    <t>geotextilie netkaná separační, ochranná, filtrační, drenážní PP 400g/m2</t>
  </si>
  <si>
    <t>375.89*1.15=432.274 [A] 
Celkem: A=432.274 [B]</t>
  </si>
  <si>
    <t>341941001</t>
  </si>
  <si>
    <t>Nosné nebo spojovací svary ocelových doplňkových konstrukcí kromě betonářské oceli, tloušťky svaru do 10 mm</t>
  </si>
  <si>
    <t>dle podélných profilů (v.č.102) a vytyčovacího výkresu (v.č.105)' 
'ocelových podkladnic' 
60*4*0.08=19.200 [A] 
Celkem: A=19.200 [B]</t>
  </si>
  <si>
    <t>511501255</t>
  </si>
  <si>
    <t>Zřízení kolejového lože z hrubého drceného kameniva</t>
  </si>
  <si>
    <t>dle vzorových řezů (v.č.103), situace (v.č.101), podélných profilů (v.č.102)' 
(5.03+3.01+34.76)*1.56=66.768 [A] 
(52.47+2.62+2.62)*1.04=60.018 [B] 
24.06*1.56=37.534 [C] 
Celkem: A+B+C=164.320 [D]</t>
  </si>
  <si>
    <t>58344005</t>
  </si>
  <si>
    <t>kamenivo drcené hrubé frakce 32/63 třída BI OTP ČD</t>
  </si>
  <si>
    <t>164.32*2*1.03=338.499 [A] 
Celkem: A=338.499 [B]</t>
  </si>
  <si>
    <t>521321120</t>
  </si>
  <si>
    <t>Montáž koleje stykované na pražcích dřevěných soustavy S49 rozdělení u</t>
  </si>
  <si>
    <t>dle podélných profilů (v.č.102) a vytyčovacího výkresu (v.č.105)' 
'odečtena mycí jáma - 18m a prohlížecí jáma - 51m' 
75.48-18+94.01-51=100.490 [A] 
Celkem: A=100.490 [B]</t>
  </si>
  <si>
    <t>31198043</t>
  </si>
  <si>
    <t>podkladnice stříhaná žebrová plochá děrovaná tv. S4</t>
  </si>
  <si>
    <t>dle podélných profilů (v.č.102) a vytyčovacího výkresu (v.č.105)' 
(34.76+5.03+3.01)*2/0.6=142.667 [A] 
Celkem: A=142.667 [B]</t>
  </si>
  <si>
    <t>31198043.1</t>
  </si>
  <si>
    <t>dle podélných profilů (v.č.102) a vytyčovacího výkresu (v.č.105)' 
'mycí jáma' 
18*2/0.6=60.000 [A] 
Celkem: A=60.000 [B]</t>
  </si>
  <si>
    <t>31198043R</t>
  </si>
  <si>
    <t>podkladnice atypická</t>
  </si>
  <si>
    <t>dle podélných profilů (v.č.102) a vytyčovacího výkresu (v.č.105)' 
(52.47+2.62+2.62)*2/0.6=192.367 [A] 
Celkem: A=192.367 [B]</t>
  </si>
  <si>
    <t>43765101</t>
  </si>
  <si>
    <t>kolejnice železniční širokopatní tvaru 49E1 (S49)</t>
  </si>
  <si>
    <t>dle podélných profilů (v.č.102) a vytyčovacího výkresu (v.č.105)' 
(75.48-18+94.01-51)*2*49.46*0.001*1.08=10.736 [A] 
Celkem: A=10.736 [B]</t>
  </si>
  <si>
    <t>43765101R</t>
  </si>
  <si>
    <t>kolejnice železniční širokopatní tvaru 49E1 (S49) zánovní</t>
  </si>
  <si>
    <t>dle podélných profilů (v.č.102) a vytyčovacího výkresu (v.č.105)' 
'zánovní, poničená' 
(52.47+2.62+2.62)*2*49.46*0.001*1.08=6.165 [A] 
Celkem: A=6.165 [B]</t>
  </si>
  <si>
    <t>60811001</t>
  </si>
  <si>
    <t>pražec dřevěný příčný vystrojený dub 2600x260x160mm</t>
  </si>
  <si>
    <t>dle podélných profilů (v.č.102) a vytyčovacího výkresu (v.č.105)' 
(75.48-18+94.01-51)*1/0.6=167.483 [A] 
Celkem: A=167.483 [B]</t>
  </si>
  <si>
    <t>521391121</t>
  </si>
  <si>
    <t>Montáž kolejnicových pasů soustavy S49</t>
  </si>
  <si>
    <t>dle vytyčovacího výkresu (v.č.105)' 
'na mycí jámě' 
18=18.000 [A] 
Celkem: A=18.000 [B]</t>
  </si>
  <si>
    <t>43765101-2</t>
  </si>
  <si>
    <t>dle vytyčovacího výkresu (v.č.105)' 
'na mycí jámě' 
18*2*49.46*0.001*1.08=1.923 [A] 
Celkem: A=1.923 [B]</t>
  </si>
  <si>
    <t>525321113</t>
  </si>
  <si>
    <t>Demontáž koleje na pražcích dřevěných soustavy S49 rozdělení u</t>
  </si>
  <si>
    <t>dle TZ a situace (v.č.101)' 
111+94=205.000 [A] 
Celkem: A=205.000 [B]</t>
  </si>
  <si>
    <t>525321113R</t>
  </si>
  <si>
    <t>Vyjmutí kolejového pole na pražcích dřevěných soustavy S49 rozdělení u</t>
  </si>
  <si>
    <t>dle podélných profilů (v.č.102)' 
'S25 01-0012' 
24.04=24.040 [A] 
Celkem: A=24.040 [B]</t>
  </si>
  <si>
    <t>543111121</t>
  </si>
  <si>
    <t>Zdvih a vyrovnání nivelety koleje pražce dřevěné</t>
  </si>
  <si>
    <t>dle podélného profilu (v.č.102)' 
24.06+29.46=53.520 [A] 
Celkem: A=53.520 [B]</t>
  </si>
  <si>
    <t>548131121</t>
  </si>
  <si>
    <t>Dělení kolejnic všech soustav řezáním nebo rozbroušením</t>
  </si>
  <si>
    <t>dle situace (v.č.101 a vytyčovacího výkresu (v.č.105)' 
kolej č.1t 2+2+2+2=8.000 [A] 
kolej č.2t 2+2+2=6.000 [B] 
Celkem: A+B=14.000 [C]</t>
  </si>
  <si>
    <t>548131122</t>
  </si>
  <si>
    <t>Dělení kolejnic všech soustav řezáním kyslíkem</t>
  </si>
  <si>
    <t>dle TZ a situace (v.č.101)' 
(111+94)*2/1.5=273.333 [A] 
Celkem: A=273.333 [B]</t>
  </si>
  <si>
    <t>564261111</t>
  </si>
  <si>
    <t>Podklad nebo podsyp ze štěrkopísku ŠP s rozprostřením, vlhčením a zhutněním plochy přes 100 m2, po zhutnění tl. 200 mm</t>
  </si>
  <si>
    <t>dle vzorových řezů (v.č.103) a charakteristických řezů (v.č.104)' 
2.6*11+2.85*35=128.350 [A] 
Celkem: A=128.350 [B]</t>
  </si>
  <si>
    <t>564271111</t>
  </si>
  <si>
    <t>Podklad nebo podsyp ze štěrkopísku ŠP s rozprostřením, vlhčením a zhutněním plochy přes 100 m2, po zhutnění tl. 250 mm</t>
  </si>
  <si>
    <t>dle vzorových řezů (v.č.103)' 
(5.03+3.01+34.76)*5.8=248.240 [A] 
Celkem: A=248.240 [B]</t>
  </si>
  <si>
    <t>783009401</t>
  </si>
  <si>
    <t>Bezpečnostní šrafování stěn nebo svislých ploch rovných</t>
  </si>
  <si>
    <t>dle TZ' 
'výstražné nátěry žlutočerné' 
sloupky 15*0.3*3.05=13.725 [A] 
vrata 10*0.5*3.05=15.250 [B] 
roh 2*0.5*3.05=3.050 [C] 
Celkem: A+B+C=32.025 [D]</t>
  </si>
  <si>
    <t>922501117</t>
  </si>
  <si>
    <t>Drážní stezka mezi kolejemi ve stanicích a podél kolejí ve stanicích a na trati z drti kamenné se zhutněním vrstvy 100 mm</t>
  </si>
  <si>
    <t>dle vzorových řezů (v.č.103' 
(5.03+3.01+34.76)*2.6=111.280 [A] 
Celkem: A=111.280 [B]</t>
  </si>
  <si>
    <t>925381111</t>
  </si>
  <si>
    <t>Ochranná železniční zařízení kolejové zarážedlo z kolejnice</t>
  </si>
  <si>
    <t>dle situace (v.č.101) a TZ' 
1=1.000 [A] 
Celkem: A=1.000 [B]</t>
  </si>
  <si>
    <t>925943111R</t>
  </si>
  <si>
    <t>Zarážkové zakončení na kolejnici</t>
  </si>
  <si>
    <t>926931111</t>
  </si>
  <si>
    <t>Montáž železničních návěstí umístěného ve stezce námezníku</t>
  </si>
  <si>
    <t>dle TZ a situace (v.č.101)' 
2=2.000 [A] 
Celkem: A=2.000 [B]</t>
  </si>
  <si>
    <t>40412027</t>
  </si>
  <si>
    <t>námezník betonový vč. nátěru</t>
  </si>
  <si>
    <t>997241521</t>
  </si>
  <si>
    <t>Doprava vybouraných hmot, konstrukcí nebo suti vodorovné přemístění vybouraných hmot nebo konstrukcí na vzdálenost do 7 km</t>
  </si>
  <si>
    <t>997013847</t>
  </si>
  <si>
    <t>Poplatek za uložení stavebního odpadu na skládce (skládkovné) asfaltového s obsahem dehtu zatříděného do Katalogu odpadů pod kódem 17 03 01</t>
  </si>
  <si>
    <t>pražce' 
312*0.09=28.080 [A] 
Celkem: A=28.080 [B]</t>
  </si>
  <si>
    <t>ostatní odpad mimo pražce' 
76.147-28.08=48.067 [A] 
Celkem: A=48.067 [B]</t>
  </si>
  <si>
    <t>998241021</t>
  </si>
  <si>
    <t>Přesun hmot pro dráhy kolejové jakéhokoliv rozsahu dopravní vzdálenost do 5 000 m</t>
  </si>
  <si>
    <t>30=30.000 [A]</t>
  </si>
  <si>
    <t>Pronájem jeřábu na automobilovém podvozku 6t30=30.000 [A] 
Celkem: A=30.000 [B]</t>
  </si>
  <si>
    <t xml:space="preserve">  SO 07</t>
  </si>
  <si>
    <t>Elektrické silnoproudé a slaboproudé rozvody</t>
  </si>
  <si>
    <t>SO 07</t>
  </si>
  <si>
    <t>210280002</t>
  </si>
  <si>
    <t>Zkoušky a prohlídky elektrických rozvodů a zařízení celková prohlídka, zkoušení, měření a vyhotovení revizní zprávy pro objem montážních prací přes 100 do 500 t</t>
  </si>
  <si>
    <t>Zkoušky a prohlídky elektrických rozvodů a zařízení celková prohlídka, zkoušení, měření a vyhotovení revizní zprávy pro objem montážních prací přes 100 do 500 tisíc Kč</t>
  </si>
  <si>
    <t>357120700R.1</t>
  </si>
  <si>
    <t>Přípojková skříň KS22</t>
  </si>
  <si>
    <t>742890700R</t>
  </si>
  <si>
    <t>Dozbrojení rozvaděče RH1</t>
  </si>
  <si>
    <t>55R</t>
  </si>
  <si>
    <t>19" nástěnný RACK, provedení dle 2.105 - Přehledové schéma datového rozvodu</t>
  </si>
  <si>
    <t>56R</t>
  </si>
  <si>
    <t>Nabíjecí stanice elektromobilů, wallbox, 22kW, komunikační protokol OCPP verze min. 2.0.1., čtečka karet</t>
  </si>
  <si>
    <t>57R</t>
  </si>
  <si>
    <t>Montáž nabíjecí stanice</t>
  </si>
  <si>
    <t>34113241</t>
  </si>
  <si>
    <t>kabel silový jádro Al izolace PVC plášť PVC 0,6/1kV (1-AYKY) 3x240+120mm2</t>
  </si>
  <si>
    <t>741123236</t>
  </si>
  <si>
    <t>Montáž kabelů hliníkových bez ukončení uložených volně plných nebo laněných kulatých (např. AYKY) počtu a průřezu žil 4x240 mm2</t>
  </si>
  <si>
    <t>460671112</t>
  </si>
  <si>
    <t>Výstražná fólie z PVC pro krytí kabelů včetně vyrovnání povrchu rýhy, rozvinutí a uložení fólie šířky do 25 cm</t>
  </si>
  <si>
    <t>460661111</t>
  </si>
  <si>
    <t>Kabelové lože z písku včetně podsypu, zhutnění a urovnání povrchu pro kabely nn bez zakrytí, šířky do 35 cm</t>
  </si>
  <si>
    <t>58R</t>
  </si>
  <si>
    <t>Vrtání prům. 100mm v betonu</t>
  </si>
  <si>
    <t>59R</t>
  </si>
  <si>
    <t>Vodotěsné utěsnění průrazů</t>
  </si>
  <si>
    <t>60R</t>
  </si>
  <si>
    <t>Zemní kanál, plastový, 200x125mm</t>
  </si>
  <si>
    <t>61R</t>
  </si>
  <si>
    <t>Zemní kanál, plastový, 140x130mm</t>
  </si>
  <si>
    <t>460751111</t>
  </si>
  <si>
    <t>Osazení kabelových kanálů včetně utěsnění, vyspárování a zakrytí víkem z prefabrikovaných betonových žlabů do rýhy, bez výkopových prací vnější šířky do 20 cm</t>
  </si>
  <si>
    <t>34141035</t>
  </si>
  <si>
    <t>vodič propojovací flexibilní jádro Cu lanované izolace PVC 450/750V (H07V-K) 1x120mm2</t>
  </si>
  <si>
    <t>10*1.05Přepočtené koeficientem množství=10.500 [A] 
Celkem: A=10.500 [B]</t>
  </si>
  <si>
    <t>741120107</t>
  </si>
  <si>
    <t>Montáž vodičů izolovaných měděných bez ukončení uložených v trubkách nebo lištách zatažených plných a laněných s PVC pláštěm, bezhalogenových, ohniodolných (nap</t>
  </si>
  <si>
    <t>Montáž vodičů izolovaných měděných bez ukončení uložených v trubkách nebo lištách zatažených plných a laněných s PVC pláštěm, bezhalogenových, ohniodolných (např. CY, CHAH-V) průřezu žíly 95 až 120 mm2</t>
  </si>
  <si>
    <t>34140840</t>
  </si>
  <si>
    <t>vodič propojovací jádro Cu lanované izolace PVC 450/750V (H07V-R) 1x1,5mm2</t>
  </si>
  <si>
    <t>10*1.05 Přepočtené koeficientem množství=10.500 [A] 
Celkem: A=10.500 [B]</t>
  </si>
  <si>
    <t>34140841</t>
  </si>
  <si>
    <t>vodič propojovací jádro Cu lanované izolace PVC 450/750V (H07V-R) 1x2,5mm2</t>
  </si>
  <si>
    <t>741120101</t>
  </si>
  <si>
    <t>Montáž vodičů izolovaných měděných bez ukončení uložených v trubkách nebo lištách zatažených plných a laněných s PVC pláštěm, bezhalogenových, ohniodolných (např. CY, CHAH-V) průřezu žíly 0,15 až 16 mm2</t>
  </si>
  <si>
    <t>50*1.05Přepočtené koeficientem množství=52.500 [A] 
Celkem: A=52.500 [B]</t>
  </si>
  <si>
    <t>34123003</t>
  </si>
  <si>
    <t>kabel datový optický OM2 univerzální 24 vláken 50/125 plášť LSOH</t>
  </si>
  <si>
    <t>120*1.05Přepočtené koeficientem množství   =126.000 [A] 
Celkem: A=126.000 [B]</t>
  </si>
  <si>
    <t>210051111</t>
  </si>
  <si>
    <t>Montáž vodičů samonosného dielektrického optického kabelu (SDOK) tažením</t>
  </si>
  <si>
    <t>PSV</t>
  </si>
  <si>
    <t>Práce a dodávky PSV</t>
  </si>
  <si>
    <t>741132127</t>
  </si>
  <si>
    <t>Ukončení kabelů smršťovací záklopkou nebo páskou se zapojením bez letování, počtu a průřezu žil 3x240+120 mm2</t>
  </si>
  <si>
    <t>741132402</t>
  </si>
  <si>
    <t>Ukončení kabelů nebo vodičů koncovkou nebo s vývodkou přírubovou jednocestnou, kabelů nebo vodičů celoplastových, počtu a průřezu žil 1x120 mm2</t>
  </si>
  <si>
    <t xml:space="preserve">  SO 11</t>
  </si>
  <si>
    <t>Demolice</t>
  </si>
  <si>
    <t>SO 11</t>
  </si>
  <si>
    <t>113107142</t>
  </si>
  <si>
    <t>Odstranění podkladů nebo krytů ručně s přemístěním hmot na skládku na vzdálenost do 3 m nebo s naložením na dopravní prostředek živičných, o tl. vrstvy přes 50</t>
  </si>
  <si>
    <t>Odstranění podkladů nebo krytů ručně s přemístěním hmot na skládku na vzdálenost do 3 m nebo s naložením na dopravní prostředek živičných, o tl. vrstvy přes 50 do 100 mm</t>
  </si>
  <si>
    <t>na rampě' 
4.2*1.1*2+8.5*1.1*2=27.940 [A] 
Celkem: A=27.940 [B]</t>
  </si>
  <si>
    <t>767R.1</t>
  </si>
  <si>
    <t>Rozpojení ocelových kosntrukcí</t>
  </si>
  <si>
    <t>přístřešek' 
9.2*(3.65+2.8)*0.5=29.670 [A] 
Celkem: A=29.670 [B]</t>
  </si>
  <si>
    <t>Rampa' 
12=12.000 [A] 
'přístřešek' 
6=6.000 [B] 
Celkem: A+B=18.000 [C]</t>
  </si>
  <si>
    <t>Demolice ocelové konstrukce' 
Rampa 7.5=7.500 [A] 
Přístřešek3.5=3.500 [B] 
Celkem: A+B=11.000 [C]</t>
  </si>
  <si>
    <t>50.055-43.2-6.147=0.708 [A] 
Celkem: A=0.708 [B]</t>
  </si>
  <si>
    <t>997013645</t>
  </si>
  <si>
    <t>Poplatek za uložení stavebního odpadu na skládce (skládkovné) asfaltového bez obsahu dehtu zatříděného do Katalogu odpadů pod kódem 17 03 02</t>
  </si>
  <si>
    <t>6.147=6.147 [A] 
Celkem: A=6.147 [B]</t>
  </si>
  <si>
    <t xml:space="preserve">  SO 20.01</t>
  </si>
  <si>
    <t>Základy objektu mytí vozidel_hala pro kryté mytí vozidel</t>
  </si>
  <si>
    <t>SO 20.01</t>
  </si>
  <si>
    <t>pro sokl' 
2*0.55*46=50.600 [A] 
'pro základové patky haly' 
1.7*4.2*3.5*8=199.920 [B] 
Celkem: A+B=250.520 [C]</t>
  </si>
  <si>
    <t>odvoz přebytečné zeminy na skládku' 
250.52=250.520 [A] 
Celkem: A=250.520 [B]</t>
  </si>
  <si>
    <t>250.52*10=2 505.200 [A] 
Celkem: A=2 505.200 [B]</t>
  </si>
  <si>
    <t>250.52=250.520 [A] 
Celkem: A=250.520 [B]</t>
  </si>
  <si>
    <t>250.52*1.7=425.884 [A] 
Celkem: A=425.884 [B]</t>
  </si>
  <si>
    <t>250.52-24.675-46*0.55*0.28-5.164=213.597 [A] 
Celkem: A=213.597 [B]</t>
  </si>
  <si>
    <t>213.597*2*1.05=448.554 [A] 
Celkem: A=448.554 [B]</t>
  </si>
  <si>
    <t>patky haly' 
4.2*3.5*8=117.600 [A] 
'sokl' 
2*46=92.000 [B] 
Celkem: A+B=209.600 [C]</t>
  </si>
  <si>
    <t>sokl' 
(0.12+0.06)*1.25*46=10.350 [A] 
Celkem: A=10.350 [B]</t>
  </si>
  <si>
    <t>sokl' 
46*1.25*4+0.28*1.25*6=232.100 [A] 
Celkem: A=232.100 [B]</t>
  </si>
  <si>
    <t>274362021</t>
  </si>
  <si>
    <t>Výztuž základů pasů ze svařovaných sítí z drátů typu KARI</t>
  </si>
  <si>
    <t>dle výkazu výztuže' 
0.735=0.735 [A] 
Celkem: A=0.735 [B]</t>
  </si>
  <si>
    <t>27436R</t>
  </si>
  <si>
    <t>Spřažení sendvičové konstrukce soklu ocelovými kotvami vč. povrchové úpravy</t>
  </si>
  <si>
    <t>sokl' 
46*1.25=57.500 [A] 
Celkem: A=57.500 [B]</t>
  </si>
  <si>
    <t>základové patky haly' 
P1 4*1.05*2.2*1.3=12.012 [A] 
P2 2*1.05*2.2*1.5=6.930 [B] 
P3 1*1.05*1.8*1.3=2.457 [C] 
P4 1*1.05*2.4*1.3=3.276 [D] 
Celkem: A+B+C+D=24.675 [E]</t>
  </si>
  <si>
    <t>základové patky haly' 
P1 4*1.05*(2.2*2+1.3*2)=29.400 [A] 
P2 2*1.05*(2.2*2+1.5*2)=15.540 [B] 
P3 1*1.05*(1.8*2+1.3*2)=6.510 [C] 
P4 1*1.05*(2.4*2+1.3*2)=7.770 [D] 
Celkem: A+B+C+D=59.220 [E]</t>
  </si>
  <si>
    <t>dle výkazu výztuže' 
1.61=1.610 [A] 
Celkem: A=1.610 [B]</t>
  </si>
  <si>
    <t>0.2*0.2*0.2*8=0.064 [A] 
Celkem: A=0.064 [B]</t>
  </si>
  <si>
    <t>2R.1</t>
  </si>
  <si>
    <t>90*1.1*1.1=108.900 [A] 
Celkem: A=108.900 [B]</t>
  </si>
  <si>
    <t>622142001</t>
  </si>
  <si>
    <t>Potažení vnějších ploch pletivem v ploše nebo pruzích, na plném podkladu sklovláknitým vtlačením do tmelu stěn</t>
  </si>
  <si>
    <t>sokl' 
46*0.5+0.28*0.5*6=23.840 [A] 
Celkem: A=23.840 [B]</t>
  </si>
  <si>
    <t>penetrace pod vrchní omítku' 
'sokl nad terénem' 
46*0.5+0.28*0.5*6=23.840 [A] 
Celkem: A=23.840 [B]</t>
  </si>
  <si>
    <t>podkladní beton' 
'patky haly' 
P1 0.1*2.4*1.5*4=1.440 [A] 
P2 0.1*2.4*1.7*2=0.816 [B] 
P3 0.1*2*1.5=0.300 [C] 
P4 0.1*2.6*1.5=0.390 [D] 
'sokl' 
0.48*0.1*46.2=2.218 [E] 
Celkem: A+B+C+D+E=5.164 [F]</t>
  </si>
  <si>
    <t>podlití OK' 
0.5*0.8*8=3.200 [A] 
Celkem: A=3.200 [B]</t>
  </si>
  <si>
    <t>sokl' 
0.28*46*2=25.760 [A] 
'základové patky haly' 
P1 4*2.2*1.3*2=22.880 [B] 
P2 2*2.2*1.5*2=13.200 [C] 
P3 1.8*1.3*2=4.680 [D] 
P4 2.4*1.3*2=6.240 [E] 
Celkem: A+B+C+D+E=72.760 [F]</t>
  </si>
  <si>
    <t>sokl' 
2*1.25*46+0.28*1.25*6=117.100 [A] 
'základové patky haly' 
P1 4*1.05*(2.2*2+1.3*2)=29.400 [B] 
P2 2*1.05*(2.2*2+1.5*2)=15.540 [C] 
P3 1*1.05*(1.8*2+1.3*2)=6.510 [D] 
P4 1*1.05*(2.4*2+1.3*2)=7.770 [E] 
Celkem: A+B+C+D+E=176.320 [F]</t>
  </si>
  <si>
    <t>11163153.3</t>
  </si>
  <si>
    <t>72.76*0.4*1.15=33.470 [A] 
176.32*0.45*1.2=95.213 [B] 
Celkem: A+B=128.683 [C]</t>
  </si>
  <si>
    <t>28375950</t>
  </si>
  <si>
    <t>deska EPS 100 fasádní ?=0,037 tl 100mm</t>
  </si>
  <si>
    <t>57.5*1.05=60.375 [A] 
Celkem: A=60.375 [B]</t>
  </si>
  <si>
    <t>plocha na místě nové haly' 
23*11.2*0.2=51.520 [A] 
Celkem: A=51.520 [B]</t>
  </si>
  <si>
    <t>113.344*19 Přepočtené koeficientem množství=2 153.536 [A] 
Celkem: A=2 153.536 [B]</t>
  </si>
  <si>
    <t xml:space="preserve">  SO 20.02</t>
  </si>
  <si>
    <t>Ocelová konstrukce_hala pro kryté mytí vozidel</t>
  </si>
  <si>
    <t>SO 20.02</t>
  </si>
  <si>
    <t>337171121</t>
  </si>
  <si>
    <t>Montáž nosné ocelové konstrukce haly průmyslové bez jeřábové dráhy výšky přes 6 do 12 m, rozpětí vazníků do 12 m</t>
  </si>
  <si>
    <t>dle výpisu dílců' 
12.18=12.180 [A] 
Celkem: A=12.180 [B]</t>
  </si>
  <si>
    <t>553R.3</t>
  </si>
  <si>
    <t>Dodávka ocelové nosné konstrukce haly - S235 vč. dopravy na stavbu</t>
  </si>
  <si>
    <t>podlití OK' 
'K6' 
0.2*0.2*2=0.080 [A] 
'K7' 
0.4*0.8*10=3.200 [B] 
'K8' 
0.15*0.15*1=0.023 [C] 
'K9' 
0.3*0.3*2=0.180 [D] 
Celkem: A+B+C+D=3.483 [E]</t>
  </si>
  <si>
    <t>dle výpisu dílců' 
352.58=352.580 [A] 
Celkem: A=352.580 [B]</t>
  </si>
  <si>
    <t>kotvení K6' 
4=4.000 [A] 
'kotvení K8' 
1=1.000 [B] 
Celkem: A+B=5.000 [C]</t>
  </si>
  <si>
    <t>kotvení K9' 
4=4.000 [A] 
Celkem: A=4.000 [B]</t>
  </si>
  <si>
    <t>kotvení K7' 
20=20.000 [A] 
Celkem: A=20.000 [B]</t>
  </si>
  <si>
    <t>6.699*19 Přepočtené koeficientem množství=127.281 [A] 
Celkem: A=127.281 [B]</t>
  </si>
  <si>
    <t>pro montáž OK haly' 
100=100.000 [A] 
Celkem: A=100.000 [B]</t>
  </si>
  <si>
    <t>012002000.1</t>
  </si>
  <si>
    <t>013244000.1</t>
  </si>
  <si>
    <t>030001000.1</t>
  </si>
  <si>
    <t>034002000.1</t>
  </si>
  <si>
    <t>043002000.1</t>
  </si>
  <si>
    <t>071002000.1</t>
  </si>
  <si>
    <t xml:space="preserve">  SO 20.03</t>
  </si>
  <si>
    <t>Opláštění objektu_hala pro kryté mytí vozidel</t>
  </si>
  <si>
    <t>SO 20.03</t>
  </si>
  <si>
    <t>dle výpisu dílů' 
'KS 1150 FR/120/B PES 25um/OL' 
'RAL 9002' 
1.15*(3.285*36+2.84*19+3.8*21+2.5*3+3.4*2)=306.268 [A] 
Celkem: A=306.268 [B]</t>
  </si>
  <si>
    <t>306.268*1.1=336.895 [A] 
Celkem: A=336.895 [B]</t>
  </si>
  <si>
    <t>306.268+23.575=329.843 [A] 
Celkem: A=329.843 [B]</t>
  </si>
  <si>
    <t>dle výpisu dílů' 
'KS 1000 FF/250/150+35 PES 25um/OL' 
'RAL 9002' 
1*7.27*22=159.940 [A] 
Celkem: A=159.940 [B]</t>
  </si>
  <si>
    <t>159.94*1.1=175.934 [A] 
Celkem: A=175.934 [B]</t>
  </si>
  <si>
    <t>159.94=159.940 [A] 
Celkem: A=159.940 [B]</t>
  </si>
  <si>
    <t>646171114</t>
  </si>
  <si>
    <t>Montáž prosvětlovacích pásů stěn ocelových konstrukcí z ocelových rámů, s výplní polykarbonátovou deskou, plochy otvoru přes 15 m2</t>
  </si>
  <si>
    <t>dle výpisu dílů' 
10.25*2.3=23.575 [A] 
Celkem: A=23.575 [B]</t>
  </si>
  <si>
    <t>553R.2</t>
  </si>
  <si>
    <t>Dodávka prosvětlovacího pásu - dle PD</t>
  </si>
  <si>
    <t>23.575*1.1=25.933 [A] 
Celkem: A=25.933 [B]</t>
  </si>
  <si>
    <t>řez 3-3' 
0.3*8=2.400 [A] 
'řez 14-14, 15-15' 
0.1*22=2.200 [B] 
'řez 8-8' 
0.2*10=2.000 [C] 
'řez 12-12' 
0.2*5=1.000 [D] 
Celkem: A+B+C+D=7.600 [E]</t>
  </si>
  <si>
    <t>63148100</t>
  </si>
  <si>
    <t>deska tepelně izolační minerální univerzální ?=0,038-0,039 tl 40mm</t>
  </si>
  <si>
    <t>řez 3-3' 
0.3*8*1.1=2.640 [A] 
'řez 14-14, 15-15' 
0.1*22*1.1=2.420 [B] 
Celkem: A+B=5.060 [C]</t>
  </si>
  <si>
    <t>řez 8-8' 
0.2*10*1.1=2.200 [A] 
'řez 12-12' 
0.2*5*1.1=1.100 [B] 
Celkem: A+B=3.300 [C]</t>
  </si>
  <si>
    <t>998713102</t>
  </si>
  <si>
    <t>Přesun hmot pro izolace tepelné stanovený z hmotnosti přesunovaného materiálu vodorovná dopravní vzdálenost do 50 m v objektech výšky přes 6 m do 12 m</t>
  </si>
  <si>
    <t>dle výpisu prvků' 
'vč. veškerých kotvících, spojovacích, těsnících, pomocných prvků' 
K/1 22=22.000 [A] 
Celkem: A=22.000 [B]</t>
  </si>
  <si>
    <t>dle výpisu prvků' 
'vč. veškerých kotvících, spojovacích, těsnících, pomocných prvků' 
K/2 2=2.000 [A] 
Celkem: A=2.000 [B]</t>
  </si>
  <si>
    <t>dle výpisu prvků' 
'vč. veškerých kotvících, spojovacích, těsnících, pomocných prvků' 
K/3 15=15.000 [A] 
Celkem: A=15.000 [B]</t>
  </si>
  <si>
    <t>01R.1</t>
  </si>
  <si>
    <t>dle výpisu prvků' 
'vč. veškerých kotvících, spojovacích, těsnících, pomocných prvků' 
D/1 22=22.000 [A] 
Celkem: A=22.000 [B]</t>
  </si>
  <si>
    <t>02R.1</t>
  </si>
  <si>
    <t>D+M Doplňkový díl opláštění FeZn 0,75 lak r.š.200 D/2</t>
  </si>
  <si>
    <t>dle výpisu prvků' 
'vč. veškerých kotvících, spojovacích, těsnících, pomocných prvků' 
D/2 22=22.000 [A] 
Celkem: A=22.000 [B]</t>
  </si>
  <si>
    <t>03R.1</t>
  </si>
  <si>
    <t>D+M Doplňkový díl opláštění FeZn 0,75 lak r.š.120 D/3</t>
  </si>
  <si>
    <t>dle výpisu prvků' 
'vč. veškerých kotvících, spojovacích, těsnících, pomocných prvků' 
D/3 66=66.000 [A] 
Celkem: A=66.000 [B]</t>
  </si>
  <si>
    <t>04R.1</t>
  </si>
  <si>
    <t>D+M Doplňkový díl opláštění FeZn 0,75 lak r.š.400 D/4</t>
  </si>
  <si>
    <t>dle výpisu prvků' 
'vč. veškerých kotvících, spojovacích, těsnících, pomocných prvků' 
D/4 32=32.000 [A] 
Celkem: A=32.000 [B]</t>
  </si>
  <si>
    <t>05R.1</t>
  </si>
  <si>
    <t>D+M Doplňkový díl opláštění FeZn 0,75 lak r.š.400 D/5</t>
  </si>
  <si>
    <t>dle výpisu prvků' 
'vč. veškerých kotvících, spojovacích, těsnících, pomocných prvků' 
D/5 8=8.000 [A] 
Celkem: A=8.000 [B]</t>
  </si>
  <si>
    <t>06R.1</t>
  </si>
  <si>
    <t>dle výpisu prvků' 
'vč. veškerých kotvících, spojovacích, těsnících, pomocných prvků' 
D/6 4=4.000 [A] 
Celkem: A=4.000 [B]</t>
  </si>
  <si>
    <t>07R.1</t>
  </si>
  <si>
    <t>D+M Doplňkový díl opláštění FeZn 0,75 lak r.š.120 D/7</t>
  </si>
  <si>
    <t>dle výpisu prvků' 
'vč. veškerých kotvících, spojovacích, těsnících, pomocných prvků' 
D/7 8=8.000 [A] 
Celkem: A=8.000 [B]</t>
  </si>
  <si>
    <t>08R.1</t>
  </si>
  <si>
    <t>D+M Doplňkový díl opláštění FeZn 0,75 lak r.š.350 D/8</t>
  </si>
  <si>
    <t>dle výpisu prvků' 
'vč. veškerých kotvících, spojovacích, těsnících, pomocných prvků' 
D/8 8=8.000 [A] 
Celkem: A=8.000 [B]</t>
  </si>
  <si>
    <t>09R.1</t>
  </si>
  <si>
    <t>dle výpisu prvků' 
'vč. veškerých kotvících, spojovacích, těsnících, pomocných prvků' 
D/9 24=24.000 [A] 
Celkem: A=24.000 [B]</t>
  </si>
  <si>
    <t>10R.1</t>
  </si>
  <si>
    <t>dle výpisu prvků' 
'vč. veškerých kotvících, spojovacích, těsnících, pomocných prvků' 
D/10 46=46.000 [A] 
Celkem: A=46.000 [B]</t>
  </si>
  <si>
    <t>11R.1</t>
  </si>
  <si>
    <t>D+M Doplňkový díl opláštění FeZn 0,75 lak r.š.240 D/11</t>
  </si>
  <si>
    <t>dle výpisu prvků' 
'vč. veškerých kotvících, spojovacích, těsnících, pomocných prvků' 
D/11 56=56.000 [A] 
Celkem: A=56.000 [B]</t>
  </si>
  <si>
    <t>12R.1</t>
  </si>
  <si>
    <t>D+M Doplňkový díl opláštění FeZn 0,75 lak r.š.300 D/12</t>
  </si>
  <si>
    <t>dle výpisu prvků' 
'vč. veškerých kotvících, spojovacích, těsnících, pomocných prvků' 
D/12 14=14.000 [A] 
Celkem: A=14.000 [B]</t>
  </si>
  <si>
    <t>13R.1</t>
  </si>
  <si>
    <t>D+M Doplňkový díl opláštění FeZn 0,75 lak r.š.100 D/13</t>
  </si>
  <si>
    <t>dle výpisu prvků' 
'vč. veškerých kotvících, spojovacích, těsnících, pomocných prvků' 
D/13 8=8.000 [A] 
Celkem: A=8.000 [B]</t>
  </si>
  <si>
    <t>14R.1</t>
  </si>
  <si>
    <t>D+M Doplňkový díl opláštění FeZn 0,75 lak r.š.150 D/14</t>
  </si>
  <si>
    <t>dle výpisu prvků' 
'vč. veškerých kotvících, spojovacích, těsnících, pomocných prvků' 
D/14 8=8.000 [A] 
Celkem: A=8.000 [B]</t>
  </si>
  <si>
    <t>15R.1</t>
  </si>
  <si>
    <t>D+M Doplňkový díl opláštění FeZn 0,75 lak r.š.240 D/15</t>
  </si>
  <si>
    <t>dle výpisu prvků' 
'vč. veškerých kotvících, spojovacích, těsnících, pomocných prvků' 
D/15 10=10.000 [A] 
Celkem: A=10.000 [B]</t>
  </si>
  <si>
    <t>16R.1</t>
  </si>
  <si>
    <t>dle výpisu prvků' 
'vč. veškerých kotvících, spojovacích, těsnících, pomocných prvků' 
D/16 10=10.000 [A] 
Celkem: A=10.000 [B]</t>
  </si>
  <si>
    <t>17R.1</t>
  </si>
  <si>
    <t>D+M Doplňkový díl opláštění FeZn 1,0 mm r.š.125 D/17</t>
  </si>
  <si>
    <t>dle výpisu prvků' 
'vč. veškerých kotvících, spojovacích, těsnících, pomocných prvků' 
D/17 9=9.000 [A] 
Celkem: A=9.000 [B]</t>
  </si>
  <si>
    <t>18R.1</t>
  </si>
  <si>
    <t>D+M Doplňkový díl opláštění FeZn 0,75 lak r.š.120 D/18</t>
  </si>
  <si>
    <t>dle výpisu prvků' 
'vč. veškerých kotvících, spojovacích, těsnících, pomocných prvků' 
D/18 14=14.000 [A] 
Celkem: A=14.000 [B]</t>
  </si>
  <si>
    <t>19R.1</t>
  </si>
  <si>
    <t>D+M Doplňkový díl opláštění FeZn 0,75 lak r.š.170 D/19</t>
  </si>
  <si>
    <t>dle výpisu prvků' 
'vč. veškerých kotvících, spojovacích, těsnících, pomocných prvků' 
D/19 12=12.000 [A] 
Celkem: A=12.000 [B]</t>
  </si>
  <si>
    <t>20R.1</t>
  </si>
  <si>
    <t>dle výpisu prvků' 
'vč. veškerých kotvících, spojovacích, těsnících, pomocných prvků' 
D/20 5=5.000 [A] 
Celkem: A=5.000 [B]</t>
  </si>
  <si>
    <t>21R.1</t>
  </si>
  <si>
    <t>D+M Doplňkový díl opláštění FeZn 0,75 lak r.š.150 D/21</t>
  </si>
  <si>
    <t>dle výpisu prvků' 
'vč. veškerých kotvících, spojovacích, těsnících, pomocných prvků' 
D/21 5=5.000 [A] 
Celkem: A=5.000 [B]</t>
  </si>
  <si>
    <t>22R.1</t>
  </si>
  <si>
    <t>D+M Doplňkový díl opláštění FeZn 1,00 mm r.š.100 D/22</t>
  </si>
  <si>
    <t>dle výpisu prvků' 
'vč. veškerých kotvících, spojovacích, těsnících, pomocných prvků' 
D/22 4.5=4.500 [A] 
Celkem: A=4.500 [B]</t>
  </si>
  <si>
    <t>23R.1</t>
  </si>
  <si>
    <t>dle výpisu prvků' 
'vč. veškerých kotvících, spojovacích, těsnících, pomocných prvků' 
D/23 5=5.000 [A] 
Celkem: A=5.000 [B]</t>
  </si>
  <si>
    <t>24R.2</t>
  </si>
  <si>
    <t>D+M Doplňkový díl opláštění FeZn 0,75 lak r.š.300 D/24</t>
  </si>
  <si>
    <t>dle výpisu prvků' 
'vč. veškerých kotvících, spojovacích, těsnících, pomocných prvků' 
D/24 5=5.000 [A] 
Celkem: A=5.000 [B]</t>
  </si>
  <si>
    <t>25R.1</t>
  </si>
  <si>
    <t>D+M Doplňkový díl opláštění FeZn 0,75 lak r.š.240 D/25</t>
  </si>
  <si>
    <t>dle výpisu prvků' 
'vč. veškerých kotvících, spojovacích, těsnících, pomocných prvků' 
D/25 2.4=2.400 [A] 
Celkem: A=2.400 [B]</t>
  </si>
  <si>
    <t>26R.1</t>
  </si>
  <si>
    <t>D+M Doplňkový díl opláštění FeZn 0,75 lak r.š.120 D/26</t>
  </si>
  <si>
    <t>dle výpisu prvků' 
'vč. veškerých kotvících, spojovacích, těsnících, pomocných prvků' 
D/26 22=22.000 [A] 
Celkem: A=22.000 [B]</t>
  </si>
  <si>
    <t>27R.1</t>
  </si>
  <si>
    <t>D+M Doplňkový díl opláštění FeZn 0,75 lak r.š.170 D/27</t>
  </si>
  <si>
    <t>dle výpisu prvků' 
'vč. veškerých kotvících, spojovacích, těsnících, pomocných prvků' 
D/27 7.5=7.500 [A] 
Celkem: A=7.500 [B]</t>
  </si>
  <si>
    <t>28R.1</t>
  </si>
  <si>
    <t>D+M Doplňkový díl opláštění FeZn 0,75 lak r.š.170 D/28</t>
  </si>
  <si>
    <t>dle výpisu prvků' 
'vč. veškerých kotvících, spojovacích, těsnících, pomocných prvků' 
D/28 22=22.000 [A] 
Celkem: A=22.000 [B]</t>
  </si>
  <si>
    <t>29R.1</t>
  </si>
  <si>
    <t>D+M Doplňkový díl opláštění FeZn 1,0 mm r.š.100 D/29</t>
  </si>
  <si>
    <t>dle výpisu prvků' 
'vč. veškerých kotvících, spojovacích, těsnících, pomocných prvků' 
D/297.6=7.600 [A] 
Celkem: A=7.600 [B]</t>
  </si>
  <si>
    <t>30R.1</t>
  </si>
  <si>
    <t>D+M Doplňkový díl opláštění FeZn 1,0 mm r.š.200 D/30</t>
  </si>
  <si>
    <t>dle výpisu prvků' 
'vč. veškerých kotvících, spojovacích, těsnících, pomocných prvků' 
D/30 7.6=7.600 [A] 
Celkem: A=7.600 [B]</t>
  </si>
  <si>
    <t>31R.1</t>
  </si>
  <si>
    <t>D+M Doplňkový díl opláštění FeZn 1,0 mm r.š.165 D/31</t>
  </si>
  <si>
    <t>dle výpisu prvků' 
'vč. veškerých kotvících, spojovacích, těsnících, pomocných prvků' 
D/31 7.6=7.600 [A] 
Celkem: A=7.600 [B]</t>
  </si>
  <si>
    <t>32R.1</t>
  </si>
  <si>
    <t>D+M Doplňkový díl opláštění FeZn 0,75 lak D/32</t>
  </si>
  <si>
    <t>dle výpisu prvků' 
'vč. veškerých kotvících, spojovacích, těsnících, pomocných prvků' 
D/32 2.4=2.400 [A] 
Celkem: A=2.400 [B]</t>
  </si>
  <si>
    <t>dle výpisu dílů' 
O/1 1=1.000 [A] 
Celkem: A=1.000 [B]</t>
  </si>
  <si>
    <t>dle výpisu dílů' 
O/1 4.6*5=23.000 [A] 
Celkem: A=23.000 [B]</t>
  </si>
  <si>
    <t>2+4=6.000 [A] 
Celkem: A=6.000 [B]</t>
  </si>
  <si>
    <t>6=6.000 [A] 
Celkem: A=6.000 [B]</t>
  </si>
  <si>
    <t>11=11.000 [A] 
Celkem: A=11.000 [B]</t>
  </si>
  <si>
    <t>11*1.1=12.100 [A] 
Celkem: A=12.100 [B]</t>
  </si>
  <si>
    <t>dle výpsiu dílů' 
Z/1 119.2+6.3=125.500 [A] 
Z/2 14.2=14.200 [B] 
Z/3 22=22.000 [C] 
Celkem: A+B+C=161.700 [D]</t>
  </si>
  <si>
    <t>554R.2</t>
  </si>
  <si>
    <t>dle výpsiu dílů' 
Z/1 119.2+6.3=125.500 [A] 
Celkem: A=125.500 [B]</t>
  </si>
  <si>
    <t>555R.1</t>
  </si>
  <si>
    <t>dle výpsiu dílů' 
Z/2 14.2=14.200 [A] 
Celkem: A=14.200 [B]</t>
  </si>
  <si>
    <t>556R.1</t>
  </si>
  <si>
    <t>dle výpsiu dílů' 
Z/3 22=22.000 [A] 
Celkem: A=22.000 [B]</t>
  </si>
  <si>
    <t>400*30=12 000.000 [A] 
Celkem: A=12 000.000 [B]</t>
  </si>
  <si>
    <t>pro montáž opláštění stěn sendvičovými panely' 
306.268*1.106=338.732 [A] 
23.575*0.626=14.758 [B] 
'pro montáž opláštění střechy sendvičovými panely' 
159.94*1.026=164.098 [C] 
'pro montáž ostatních položek, pro které je nutná plošina' 
20=20.000 [D] 
Celkem: A+B+C+D=537.588 [E]</t>
  </si>
  <si>
    <t>9R.1</t>
  </si>
  <si>
    <t>050001000.5</t>
  </si>
  <si>
    <t>pro montáž opláštění stěn sendvičovými panely' 
306.268*1.106=338.732 [A] 
23.575*0.626=14.758 [B] 
'pro montáž opláštění střechy sendvičovými panely' 
159.94*1.026=164.098 [C] 
'pro montáž ostatních položek, pro které je nutný jeřáb' 
20=20.000 [D] 
Celkem: A+B+C+D=537.588 [E]</t>
  </si>
  <si>
    <t xml:space="preserve">  SO 20.04</t>
  </si>
  <si>
    <t>Elektroinstalace a osvětlení, hromosvod_hala pro kryté mytí vozidel</t>
  </si>
  <si>
    <t>SO 20.04</t>
  </si>
  <si>
    <t>358120000R.1</t>
  </si>
  <si>
    <t>Ovládací skříňka MS</t>
  </si>
  <si>
    <t>62R</t>
  </si>
  <si>
    <t>Svorkovnice pro pospojování – hlavní a pomocné uzemňovací svorkovnice HUS a PUS, přopojení 1x pásek 30mm, 5x vodič 1-90mm2</t>
  </si>
  <si>
    <t>341235650R.1</t>
  </si>
  <si>
    <t>kabel sdělovací CY Black 7G1</t>
  </si>
  <si>
    <t>365*1.05Přepočtené koeficientem množství  =383.250 [A] 
Celkem: A=383.250 [B]</t>
  </si>
  <si>
    <t>341235651R</t>
  </si>
  <si>
    <t>kabel sdělovací CY Black 7G0,75</t>
  </si>
  <si>
    <t>45*1.05Přepočtené koeficientem množství  =47.250 [A] 
Celkem: A=47.250 [B]</t>
  </si>
  <si>
    <t>341235652R</t>
  </si>
  <si>
    <t>kabel sdělovací Black 18G0,75</t>
  </si>
  <si>
    <t>165*1.05Přepočtené koeficientem množství   =173.250 [A] 
Celkem: A=173.250 [B]</t>
  </si>
  <si>
    <t>742121002</t>
  </si>
  <si>
    <t>Montáž kabelů sdělovacích pro vnitřní rozvody počtu žil přes 15</t>
  </si>
  <si>
    <t>63R</t>
  </si>
  <si>
    <t>35444190R.1</t>
  </si>
  <si>
    <t>35442041.1</t>
  </si>
  <si>
    <t>35444124R.1</t>
  </si>
  <si>
    <t>64R</t>
  </si>
  <si>
    <t>65R</t>
  </si>
  <si>
    <t>35444153R.1</t>
  </si>
  <si>
    <t>66R</t>
  </si>
  <si>
    <t>741420911.2</t>
  </si>
  <si>
    <t>354418462R.1</t>
  </si>
  <si>
    <t>354418463R.1</t>
  </si>
  <si>
    <t>34571356</t>
  </si>
  <si>
    <t>trubka elektroinstalační ohebná dvouplášťová korugovaná (chránička) D 108/125mm, HDPE+LDPE</t>
  </si>
  <si>
    <t>10*1.05Přepočtené koeficientem množství   =10.500 [A] 
Celkem: A=10.500 [B]</t>
  </si>
  <si>
    <t>460791112</t>
  </si>
  <si>
    <t>Montáž trubek ochranných uložených volně do rýhy plastových tuhých, vnitřního průměru přes 32 do 50 mm</t>
  </si>
  <si>
    <t>14011014.1</t>
  </si>
  <si>
    <t>100*1.05Přepočtené koeficientem množství   =105.000 [A] 
Celkem: A=105.000 [B]</t>
  </si>
  <si>
    <t>741110143</t>
  </si>
  <si>
    <t>Montáž trubek pancéřových elektroinstalačních s nasunutím nebo našroubováním do krabic kovových tuhých závitových, uložených pevně, O přes 29 do 42 mm</t>
  </si>
  <si>
    <t>28342013</t>
  </si>
  <si>
    <t>manžeta těsnící pro prostupy hydroizolací z PVC uzavřená kruhová vnitřní průměr 90-114</t>
  </si>
  <si>
    <t>741420084</t>
  </si>
  <si>
    <t>Montáž hromosvodného vedení doplňků vodotěsných ucpávek</t>
  </si>
  <si>
    <t>7421101021R</t>
  </si>
  <si>
    <t>Kabelový žlab drátěný, žárový zinek 60x50 vč. víka a příslušenství</t>
  </si>
  <si>
    <t>7421101022R.1</t>
  </si>
  <si>
    <t>Kabelový žlab drátěný, žárový zinek 100x50 vč. víka a příslušenství</t>
  </si>
  <si>
    <t>34111060</t>
  </si>
  <si>
    <t>kabel instalační jádro Cu plné izolace PVC plášť PVC 450/750V (CYKY) 4x1,5mm2</t>
  </si>
  <si>
    <t>300*1.05Přepočtené koeficientem množství   =315.000 [A] 
Celkem: A=315.000 [B]</t>
  </si>
  <si>
    <t>130*1.05 Přepočtené koeficientem množství=136.500 [A] 
Celkem: A=136.500 [B]</t>
  </si>
  <si>
    <t>80*1.05Přepočtené koeficientem množství   =84.000 [A] 
Celkem: A=84.000 [B]</t>
  </si>
  <si>
    <t>741122232</t>
  </si>
  <si>
    <t>Montáž kabelů měděných bez ukončení uložených volně nebo v liště plných kulatých (např. CYKY) počtu a průřezu žil 5x4 až 6 mm2</t>
  </si>
  <si>
    <t>35811075R.1</t>
  </si>
  <si>
    <t>Zásuvka nástěnná 3P+N+PE, 400V/32A, IP67</t>
  </si>
  <si>
    <t>34555104R</t>
  </si>
  <si>
    <t>Zásuvka nástěnná jednonásobná,  230V/16A, IP67</t>
  </si>
  <si>
    <t>34851156</t>
  </si>
  <si>
    <t>svítidlo žárovkové pro nebezpečná prostředí stropní 1x100W</t>
  </si>
  <si>
    <t>34838100</t>
  </si>
  <si>
    <t>svítidlo dočasné nouzové osvětlení, IP66 1x18W, 1h</t>
  </si>
  <si>
    <t>34774100</t>
  </si>
  <si>
    <t>žárovka LED E27/4W</t>
  </si>
  <si>
    <t>741372151.2</t>
  </si>
  <si>
    <t>Montáž svítidel s integrovaným zdrojem LED se zapojením vodičů průmyslových závěsných lamp</t>
  </si>
  <si>
    <t>741112022</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</si>
  <si>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</si>
  <si>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160x160 mm</t>
  </si>
  <si>
    <t>67R</t>
  </si>
  <si>
    <t>13814223R.1</t>
  </si>
  <si>
    <t>31687052.1</t>
  </si>
  <si>
    <t>HZS2221.2</t>
  </si>
  <si>
    <t xml:space="preserve">  SO 20.05</t>
  </si>
  <si>
    <t>Vytápění_hala pro kryté mytí vozidel</t>
  </si>
  <si>
    <t>SO 20.05</t>
  </si>
  <si>
    <t>24-M</t>
  </si>
  <si>
    <t>Montáže vzduchotechnických zařízení</t>
  </si>
  <si>
    <t>68R</t>
  </si>
  <si>
    <t>69R</t>
  </si>
  <si>
    <t>Podstropní jednotka nerez plášť/ FeZn výměník, 1810/2250 m3/h, 3x400 V, 90/140 W, žaluzie Basic</t>
  </si>
  <si>
    <t>70R</t>
  </si>
  <si>
    <t>Podstropní závěsy vč. tyčí M10, nerez</t>
  </si>
  <si>
    <t>713463211.1</t>
  </si>
  <si>
    <t>45*1.02 Přepočtené koeficientem množství=45.900 [A] 
Celkem: A=45.900 [B]</t>
  </si>
  <si>
    <t>145*1.02 Přepočtené koeficientem množství=147.900 [A] 
Celkem: A=147.900 [B]</t>
  </si>
  <si>
    <t>732421402</t>
  </si>
  <si>
    <t>Čerpadla teplovodní mokroběžná závitová oběhová pro teplovodní vytápění (elektronicky řízená) PN 10, do 110°C DN přípojky/dopravní výška H (m) - čerpací výkon Q (m3/h) DN 25 / do 4,0 m / 2,2 m3/h</t>
  </si>
  <si>
    <t>230170011.2</t>
  </si>
  <si>
    <t>733113113R</t>
  </si>
  <si>
    <t>Příplatek k potrubí za zhotovení přípojky DN15</t>
  </si>
  <si>
    <t>733222101</t>
  </si>
  <si>
    <t>Potrubí z trubek měděných polotvrdých spojovaných měkkým pájením O 12/1</t>
  </si>
  <si>
    <t>733222104.1</t>
  </si>
  <si>
    <t>998733101.1</t>
  </si>
  <si>
    <t>734209103.1</t>
  </si>
  <si>
    <t>55121284.1</t>
  </si>
  <si>
    <t>734209113.2</t>
  </si>
  <si>
    <t>42241015</t>
  </si>
  <si>
    <t>ventil vyvažovací stoupačkový vnitřní závit PN 25 T 120°C bez vypouštění 1/2"</t>
  </si>
  <si>
    <t>55114252</t>
  </si>
  <si>
    <t>kohout kulový vnější-vnitřní závit páčka PN 42 T 185°C 1/2" červený</t>
  </si>
  <si>
    <t>734209104R.1</t>
  </si>
  <si>
    <t>Automat. regul. a vyvaž. ventil s lineární char., 44-245 l/h, DN 15 LF</t>
  </si>
  <si>
    <t>734209105R.1</t>
  </si>
  <si>
    <t>Termopohon M 30x1,5, zdvih 4,7 mm, 230 V</t>
  </si>
  <si>
    <t>734209114</t>
  </si>
  <si>
    <t>Montáž závitových armatur se 2 závity G 3/4 (DN 20)</t>
  </si>
  <si>
    <t>55121198</t>
  </si>
  <si>
    <t>závitový zpětný ventil 3/4"</t>
  </si>
  <si>
    <t>55124381</t>
  </si>
  <si>
    <t>kohout vypouštěcí kulový s hadicovou vývodkou a zátkou PN 10 T 110°C 3/4"</t>
  </si>
  <si>
    <t>734209122</t>
  </si>
  <si>
    <t>Montáž závitových armatur se 3 závity G 3/8 (DN 10)</t>
  </si>
  <si>
    <t>734209106R.1</t>
  </si>
  <si>
    <t>Třícestný regulační ventil ekviproc., Kvs 1,6, zdvih 5,5 mm, DN 10</t>
  </si>
  <si>
    <t>734209107R</t>
  </si>
  <si>
    <t>734411121R</t>
  </si>
  <si>
    <t>767995101R</t>
  </si>
  <si>
    <t>Montáž KDK ATYPU HMOTN JEDN DILU -5kg</t>
  </si>
  <si>
    <t>767995102R</t>
  </si>
  <si>
    <t>783624551.1</t>
  </si>
  <si>
    <t>783624651.1</t>
  </si>
  <si>
    <t>HZS2211.1</t>
  </si>
  <si>
    <t>Pomocné instalatérské práce15=15.000 [A] 
Hydronické zaregulování3=3.000 [B] 
Celkem: A+B=18.000 [C]</t>
  </si>
  <si>
    <t xml:space="preserve">  SO 20.05a</t>
  </si>
  <si>
    <t>Vytápění - část MaR_hala pro kryté mytí vozidel</t>
  </si>
  <si>
    <t>SO 20.05a</t>
  </si>
  <si>
    <t>71R</t>
  </si>
  <si>
    <t>Rozvaděč DT1.1, dle specifikace</t>
  </si>
  <si>
    <t>72R</t>
  </si>
  <si>
    <t>Ovládácí skříňka MS1, dle specifikace</t>
  </si>
  <si>
    <t>73R</t>
  </si>
  <si>
    <t>Odporový snímač teploty pro venkovní prostředí, výstup Ni1000/6180ppm, měřící rozsah –30 °C až +100 °C, standardní měřící rozsah –30 °C až +60 °C ,dvouvodičové, polyamid, krytí IP 65, vč. vývodky, dle specifikace</t>
  </si>
  <si>
    <t>741331008</t>
  </si>
  <si>
    <t>Montáž měřicích přístrojů bez zapojení vodičů přístroje s měřicím ústrojím</t>
  </si>
  <si>
    <t xml:space="preserve">  SO 20.06</t>
  </si>
  <si>
    <t>Vzduchotechnika_hala pro kryté mytí vozidel</t>
  </si>
  <si>
    <t>SO 20.06</t>
  </si>
  <si>
    <t>Větrání haly</t>
  </si>
  <si>
    <t>42914553</t>
  </si>
  <si>
    <t>zařízení OV-3, OV-4, OV-5, OV-6' 
4=4.000 [A] 
Celkem: A=4.000 [B]</t>
  </si>
  <si>
    <t>HZS2491.6</t>
  </si>
  <si>
    <t>HZS4R</t>
  </si>
  <si>
    <t>HZS5R</t>
  </si>
  <si>
    <t>HZS6R</t>
  </si>
  <si>
    <t xml:space="preserve">  SO 20.07</t>
  </si>
  <si>
    <t>Kanalizace_hala pro kryté mytí vozidel</t>
  </si>
  <si>
    <t>SO 20.07</t>
  </si>
  <si>
    <t>174101101.3</t>
  </si>
  <si>
    <t>451572111.3</t>
  </si>
  <si>
    <t>721290123.1</t>
  </si>
  <si>
    <t>871275221</t>
  </si>
  <si>
    <t>Kanalizační potrubí z tvrdého PVC-systém KG tuhost třídy SN8 DN125</t>
  </si>
  <si>
    <t>871315221</t>
  </si>
  <si>
    <t>Kanalizační potrubí z tvrdého PVC v otevřeném výkopu ve sklonu do 20 %, hladkého plnostěnného jednovrstvého, tuhost třídy SN 8 DN 160</t>
  </si>
  <si>
    <t>877355121</t>
  </si>
  <si>
    <t>Výřez a montáž odbočné tvarovky na potrubí z trub z tvrdého PVC DN 200</t>
  </si>
  <si>
    <t xml:space="preserve">  SO 20.08</t>
  </si>
  <si>
    <t>Poplachový zabezpečovací systém (PZTS)_hala pro kryté mytí vozidel</t>
  </si>
  <si>
    <t>SO 20.08</t>
  </si>
  <si>
    <t>75O5M2</t>
  </si>
  <si>
    <t>PZTS, SIRÉNA VENKOVNÍ - DODÁVKA</t>
  </si>
  <si>
    <t>703413</t>
  </si>
  <si>
    <t>ELEKTROINSTALAČNÍ TRUBKA PLASTOVÁ VČETNĚ UPEVNĚNÍ A PŘÍSLUŠENSTVÍ DN PRŮMĚRU PŘES 40 MM</t>
  </si>
  <si>
    <t>742F42</t>
  </si>
  <si>
    <t>KABEL NN NEBO VODIČ JEDNOŽÍLOVÝ CU FLEXIBILNÍ OD 4 DO 16 MM2</t>
  </si>
  <si>
    <t>741172</t>
  </si>
  <si>
    <t>KRABICE (ROZVODKA) INSTALAČNÍ KABELOVÁ VE VYŠŠÍM KRYTÍ - MIN. IP 44 VČETNĚ PRŮCHODEK SE SVORKAMI 3-F DO 10 MM2</t>
  </si>
  <si>
    <t xml:space="preserve">  SO 21</t>
  </si>
  <si>
    <t>Základy sloupových zvedáků vozidel</t>
  </si>
  <si>
    <t>SO 21</t>
  </si>
  <si>
    <t>631361821</t>
  </si>
  <si>
    <t>Výztuž mazanin 10 505 (R) nebo BSt 500</t>
  </si>
  <si>
    <t>přidání výztuže podlahy P1, P2 v místě zvedáků' 
'dle výpisu výztuže' 
3.2645=3.265 [A] 
Celkem: A=3.265 [B]</t>
  </si>
  <si>
    <t>631362021.1</t>
  </si>
  <si>
    <t>přidání výztuže podlahy P1, P2 v místě zvedáků' 
'dle výpisu výztuže' 
0.834=0.834 [A] 
Celkem: A=0.834 [B]</t>
  </si>
  <si>
    <t>998012021.2</t>
  </si>
  <si>
    <t>II.</t>
  </si>
  <si>
    <t>Úprava stávajících zpevněných ploch a oplocení MES ČT</t>
  </si>
  <si>
    <t xml:space="preserve">  PS 07</t>
  </si>
  <si>
    <t>Úprava zemnící soustavy</t>
  </si>
  <si>
    <t>PS 07</t>
  </si>
  <si>
    <t>305*1.2 Přepočtené koeficientem množství=366.000 [A] 
Celkem: A=366.000 [B]</t>
  </si>
  <si>
    <t>35444124.T</t>
  </si>
  <si>
    <t>74R</t>
  </si>
  <si>
    <t>1.375speciální jílovitá směs=1.375 [A] 
55 písek=55.000 [B] 
Celkem: A+B=56.375 [C]</t>
  </si>
  <si>
    <t>Dovoz písku</t>
  </si>
  <si>
    <t>741420911.1</t>
  </si>
  <si>
    <t xml:space="preserve">  PS 13</t>
  </si>
  <si>
    <t>Kamerový systém</t>
  </si>
  <si>
    <t>PS 13</t>
  </si>
  <si>
    <t>75L421</t>
  </si>
  <si>
    <t>KAMERA DIGITÁLNÍ (IP) PEVNÁ - DODÁVKA</t>
  </si>
  <si>
    <t>75L424</t>
  </si>
  <si>
    <t>KAMERA DIGITÁLNÍ (IP) SW LICENCE</t>
  </si>
  <si>
    <t>75L42X</t>
  </si>
  <si>
    <t>KAMERA DIGITÁLNÍ (IP) - MONTÁŽ</t>
  </si>
  <si>
    <t>75L453</t>
  </si>
  <si>
    <t>KAMEROVÝ SERVER - ZÁZNAMOVÉ ZAŘÍZENÍ, DO 32 KAMER (HW, SW) - DODÁVKA</t>
  </si>
  <si>
    <t>75L457</t>
  </si>
  <si>
    <t>KAMEROVÝ SERVER - HDD PŘES 2 TB, PRO PROVOZ 24/7 - DODÁVKA</t>
  </si>
  <si>
    <t>75L45X</t>
  </si>
  <si>
    <t>KAMEROVÝ SERVER - MONTÁŽ</t>
  </si>
  <si>
    <t>75L461</t>
  </si>
  <si>
    <t>KLIENSTKÉ PRACOVIŠTĚ - KOMPLETNÍ PRACOVNÍ STANICE (HW, SW, MONITOR) - DODÁVKA</t>
  </si>
  <si>
    <t>75L46X</t>
  </si>
  <si>
    <t>KLIENSTKÉ PRACOVIŠTĚ - MONTÁŽ</t>
  </si>
  <si>
    <t>75L481</t>
  </si>
  <si>
    <t>PŘÍSLUŠENSTVÍ KS - ROZVODNÁ SKŘÍŇ KS - DODÁVKA</t>
  </si>
  <si>
    <t>75L482</t>
  </si>
  <si>
    <t>PŘÍSLUŠENSTVÍ KS - PŘEPĚŤOVÁ OCHRANA PRO KS - DODÁVKA</t>
  </si>
  <si>
    <t>75L48X</t>
  </si>
  <si>
    <t>PŘÍSLUŠENSTVÍ KS - MONTÁŽ</t>
  </si>
  <si>
    <t>75L491</t>
  </si>
  <si>
    <t>ZPROVOZNĚNÍ A NASTAVENÍ KAMERY</t>
  </si>
  <si>
    <t>75L493</t>
  </si>
  <si>
    <t>ZPROVOZNĚNÍ A NASTAVENÍ KAMEROVÉHO SYSTÉMU</t>
  </si>
  <si>
    <t>75L494</t>
  </si>
  <si>
    <t>ZPROVOZNĚNÍ A NASTAVENÍ ŠKOLENÍ A ZÁCVIK PERSONÁLU OBSLUHUJÍCÍHO KAMEROVÝ SYSTÉM</t>
  </si>
  <si>
    <t>75J311</t>
  </si>
  <si>
    <t>KABEL SDĚLOVACÍ PRO STRUKTUROVANOU KABELÁŽ UTP</t>
  </si>
  <si>
    <t>75J31X</t>
  </si>
  <si>
    <t>KABEL SDĚLOVACÍ PRO STRUKTUROVANOU KABELÁŽ UTP - MONTÁŽ</t>
  </si>
  <si>
    <t>75JA53</t>
  </si>
  <si>
    <t>ROZVADĚČ STRUKT. KABELÁŽE, PATCHPANEL 24 ZÁSUVEK - DODÁVKA</t>
  </si>
  <si>
    <t>75JA5D</t>
  </si>
  <si>
    <t>ROZVADĚČ STRUKT. KABELÁŽE, 19" PANEL DISTRIBUCE - MONTÁŽ</t>
  </si>
  <si>
    <t>75J921</t>
  </si>
  <si>
    <t>OPTICKÝ PATCHCORD SINGLEMODE DO 5 M - DODÁVKA</t>
  </si>
  <si>
    <t>75J92X</t>
  </si>
  <si>
    <t>OPTICKÝ PATCHCORD SINGLEMODE - MONTÁŽ</t>
  </si>
  <si>
    <t>75J931</t>
  </si>
  <si>
    <t>METALICKÝ PATCHCORD DO 2M - DODÁVKA</t>
  </si>
  <si>
    <t>75J93X</t>
  </si>
  <si>
    <t>METALICKÝ PATCHCORD - MONTÁŽ</t>
  </si>
  <si>
    <t>75M916</t>
  </si>
  <si>
    <t>DATOVÁ INFRASTRUKTURA LAN, L2 SWITCH STŘEDNÍ 24XGE POE+, POKROČILÝ - DODÁVKA</t>
  </si>
  <si>
    <t>75M91X</t>
  </si>
  <si>
    <t>DATOVÁ INFRASTRUKTURA LAN, SWITCH ETHERNET L2 - MONTÁŽ</t>
  </si>
  <si>
    <t>75M967</t>
  </si>
  <si>
    <t>DATOVÁ INFRASTRUKTURA LAN, MEDIAKONVERTOR - ETHERNET, SAMOSTATNÝ - DODÁVKA</t>
  </si>
  <si>
    <t>75M97X</t>
  </si>
  <si>
    <t>PŘEVODNÍK - MONTÁŽ</t>
  </si>
  <si>
    <t>75K331</t>
  </si>
  <si>
    <t>ZÁLOŽNÍ ZDROJ UPS 230 V DO 3000 VA - DODÁVKA</t>
  </si>
  <si>
    <t>75K33X</t>
  </si>
  <si>
    <t>ZÁLOŽNÍ ZDROJ UPS 230 V DO 3000 VA - MONTÁŽ</t>
  </si>
  <si>
    <t xml:space="preserve">  SO 06</t>
  </si>
  <si>
    <t>Komunikace a zpevněné plochy</t>
  </si>
  <si>
    <t>SO 06</t>
  </si>
  <si>
    <t>113107171</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</si>
  <si>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</si>
  <si>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betonu prostého, o tl. vrstvy přes 100 do 150 mm</t>
  </si>
  <si>
    <t>113107222</t>
  </si>
  <si>
    <t>Odstranění podkladů nebo krytů strojně plochy jednotlivě přes 200 m2 s přemístěním hmot na skládku na vzdálenost do 20 m nebo s naložením na dopravní prostředek z kameniva hrubého drceného, o tl. vrstvy přes 100 do 200 mm</t>
  </si>
  <si>
    <t>113107243</t>
  </si>
  <si>
    <t>Odstranění podkladů nebo krytů strojně plochy jednotlivě přes 200 m2 s přemístěním hmot na skládku na vzdálenost do 20 m nebo s naložením na dopravní prostředek živičných, o tl. vrstvy přes 100 do 150 mm</t>
  </si>
  <si>
    <t>122252205</t>
  </si>
  <si>
    <t>Odkopávky a prokopávky nezapažené pro silnice a dálnice strojně v hornině třídy těžitelnosti I přes 500 do 1 000 m3</t>
  </si>
  <si>
    <t>132251104</t>
  </si>
  <si>
    <t>Hloubení nezapažených rýh šířky do 800 mm strojně s urovnáním dna do předepsaného profilu a spádu v hornině třídy těžitelnosti I skupiny 3 přes 100 m3</t>
  </si>
  <si>
    <t>171201231</t>
  </si>
  <si>
    <t>181102302</t>
  </si>
  <si>
    <t>Úprava pláně v zářezech se zhutněním</t>
  </si>
  <si>
    <t>212752213</t>
  </si>
  <si>
    <t>Trativod z drenážních trubek plastových flexibilních D do 160 mm včetně lože otevřený výkop</t>
  </si>
  <si>
    <t>430321515</t>
  </si>
  <si>
    <t>Schodišťové konstrukce a rampy z betonu železového (bez výztuže) stupně, schodnice, ramena, podesty s nosníky tř. C 20/25</t>
  </si>
  <si>
    <t>564772111</t>
  </si>
  <si>
    <t>Podklad nebo kryt z vibrovaného štěrku VŠ s rozprostřením, vlhčením a zhutněním, po zhutnění tl. 250 mm</t>
  </si>
  <si>
    <t>564831111</t>
  </si>
  <si>
    <t>Podklad ze štěrkodrti ŠD s rozprostřením a zhutněním plochy přes 100 m2, po zhutnění tl. 100 mm</t>
  </si>
  <si>
    <t>564861111</t>
  </si>
  <si>
    <t>Podklad ze štěrkodrti ŠD s rozprostřením a zhutněním plochy přes 100 m2, po zhutnění tl. 200 mm</t>
  </si>
  <si>
    <t>565155111</t>
  </si>
  <si>
    <t>Asfaltový beton vrstva podkladní ACP 16 (obalované kamenivo střednězrnné - OKS) s rozprostřením a zhutněním v pruhu šířky přes 1,5 do 3 m, po zhutnění tl. 70 mm</t>
  </si>
  <si>
    <t>577134211</t>
  </si>
  <si>
    <t>Asfaltový beton vrstva obrusná ACO 11 (ABS) s rozprostřením a se zhutněním z nemodifikovaného asfaltu v pruhu šířky do 3 m tř. II, po zhutnění tl. 40 mm</t>
  </si>
  <si>
    <t>637211121</t>
  </si>
  <si>
    <t>Okapový chodník z dlaždic betonových do písku se zalitím spár cementovou maltou, tl. dlaždic 40 mm</t>
  </si>
  <si>
    <t>871310310</t>
  </si>
  <si>
    <t>Montáž kanalizačního potrubí z plastů z polypropylenu PP hladkého plnostěnného SN 10 DN 150</t>
  </si>
  <si>
    <t>286171020</t>
  </si>
  <si>
    <t>trubka kanalizační PP MASTER SN 10, dl. 1m, DN 150</t>
  </si>
  <si>
    <t>895941111</t>
  </si>
  <si>
    <t>Zřízení vpusti kanalizační uliční z betonových dílců typ UV-50 normální</t>
  </si>
  <si>
    <t>592238500</t>
  </si>
  <si>
    <t>dno betonové pro uliční vpusť s výtokovým otvorem TBV-Q 450/330/1a 45x33x5 cm</t>
  </si>
  <si>
    <t>592238540</t>
  </si>
  <si>
    <t>skruž betonová pro uliční vpusťs výtokovým otvorem PVC TBV-Q 450/350/3a, 45x35x5 cm</t>
  </si>
  <si>
    <t>592238730</t>
  </si>
  <si>
    <t>mříž M3 C250 DIN 19583-11 500/500 mm</t>
  </si>
  <si>
    <t>592238760</t>
  </si>
  <si>
    <t>rám zabetonovaný DIN 19583-9 500/500 mm</t>
  </si>
  <si>
    <t>592238750</t>
  </si>
  <si>
    <t>koš pozink. D1 DIN 4052, nízký, pro rám 500/300</t>
  </si>
  <si>
    <t>895983419R</t>
  </si>
  <si>
    <t>Zřízení vpusti kanalizační dvorní z dílců DN 400/150</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</si>
  <si>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</si>
  <si>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</si>
  <si>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</si>
  <si>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592174500</t>
  </si>
  <si>
    <t>obrubník betonový chodníkový ABO 1-15 100x15x30 cm</t>
  </si>
  <si>
    <t>935113211</t>
  </si>
  <si>
    <t>Osazení odvodňovacího žlabu s krycím roštem betonového šířky do 200 mm</t>
  </si>
  <si>
    <t>09R</t>
  </si>
  <si>
    <t>Betonový štěrbinový žlab dl. 1 m</t>
  </si>
  <si>
    <t>Čistící a výtokový dílec dl. 0,5 m</t>
  </si>
  <si>
    <t>Deštová dvorní vpust</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</si>
  <si>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</si>
  <si>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</si>
  <si>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</si>
  <si>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</si>
  <si>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997221645</t>
  </si>
  <si>
    <t>997221861</t>
  </si>
  <si>
    <t>997221873</t>
  </si>
  <si>
    <t>997221875</t>
  </si>
  <si>
    <t>Poplatek za uložení stavebního odpadu na recyklační skládce (skládkovné) asfaltového bez obsahu dehtu zatříděného do Katalogu odpadů pod kódem 17 03 02</t>
  </si>
  <si>
    <t xml:space="preserve">  SO 08</t>
  </si>
  <si>
    <t>Venkovní osvětlení areálu</t>
  </si>
  <si>
    <t>SO 08</t>
  </si>
  <si>
    <t>Zakládání - základy</t>
  </si>
  <si>
    <t>272313611</t>
  </si>
  <si>
    <t>Základy z betonu prostého klenby z betonu kamenem neprokládaného tř. C 16/20</t>
  </si>
  <si>
    <t>145*1.05 Přepočtené koeficientem množství=152.250 [A] 
Celkem: A=152.250 [B]</t>
  </si>
  <si>
    <t>741110053</t>
  </si>
  <si>
    <t>Montáž trubek elektroinstalačních s nasunutím nebo našroubováním do krabic plastových ohebných, uložených volně, vnější O přes 35 mm</t>
  </si>
  <si>
    <t>Instal. trubka o20 - UV stabilní (pro VO na objektu trafostanice)</t>
  </si>
  <si>
    <t>35*1.05Přepočtené koeficientem množství   =36.750 [A] 
Celkem: A=36.750 [B]</t>
  </si>
  <si>
    <t>741110001</t>
  </si>
  <si>
    <t>Montáž trubek elektroinstalačních s nasunutím nebo našroubováním do krabic plastových tuhých, uložených pevně, vnější O přes 16 do 23 mm</t>
  </si>
  <si>
    <t>79R.1</t>
  </si>
  <si>
    <t>80R.1</t>
  </si>
  <si>
    <t>Závěs na stěnu pro drátěný žlab, nerez</t>
  </si>
  <si>
    <t>Montáž závěsu na stěnu pro drátěný žlab, nerez</t>
  </si>
  <si>
    <t>82R.1</t>
  </si>
  <si>
    <t>Nerez. truka o60, délka 4m (jako stožár pro uchycení svítidel na trafostanici)</t>
  </si>
  <si>
    <t>Montáž nerez. truka o60, délka 4m</t>
  </si>
  <si>
    <t>Nerez. konzola do zdi</t>
  </si>
  <si>
    <t>85R.1</t>
  </si>
  <si>
    <t>Montáž nerez. konzoly do zdi</t>
  </si>
  <si>
    <t>86R.1</t>
  </si>
  <si>
    <t>87R</t>
  </si>
  <si>
    <t>88R</t>
  </si>
  <si>
    <t>Dovoz betonu</t>
  </si>
  <si>
    <t>34111006</t>
  </si>
  <si>
    <t>kabel instalační jádro Cu plné izolace PVC plášť PVC 450/750V (CYKY) 2x2,5mm2</t>
  </si>
  <si>
    <t>55*1.05Přepočtené koeficientem množství   =57.750 [A] 
Celkem: A=57.750 [B]</t>
  </si>
  <si>
    <t>34111042</t>
  </si>
  <si>
    <t>kabel instalační jádro Cu plné izolace PVC plášť PVC 450/750V (CYKY) 3x4mm2</t>
  </si>
  <si>
    <t>65*1.05 Přepočtené koeficientem množství=68.250 [A] 
Celkem: A=68.250 [B]</t>
  </si>
  <si>
    <t>34111048</t>
  </si>
  <si>
    <t>kabel instalační jádro Cu plné izolace PVC plášť PVC 450/750V (CYKY) 3x6mm2</t>
  </si>
  <si>
    <t>200*1.05Přepočtené koeficientem množství=210.000 [A] 
Celkem: A=210.000 [B]</t>
  </si>
  <si>
    <t>200CYKY 3x6=200.000 [A] 
65CYKY 3x4=65.000 [B] 
20CYKY 3x1,5=20.000 [C] 
190CYKY 3x2,5=190.000 [D] 
Celkem: A+B+C+D=475.000 [E]</t>
  </si>
  <si>
    <t>741130134</t>
  </si>
  <si>
    <t>Ukončení šňůr se zapojením počtu a průřezu žil 4x10 mm2</t>
  </si>
  <si>
    <t>741372151.1</t>
  </si>
  <si>
    <t>89R</t>
  </si>
  <si>
    <t>Prostorový světlomet LED - 76W;  IP66; tř.I, dle specifikace</t>
  </si>
  <si>
    <t>90R</t>
  </si>
  <si>
    <t>Prostorový světlomet LED - 28W;  IP66; tř.I, dle specifikace</t>
  </si>
  <si>
    <t>91R</t>
  </si>
  <si>
    <t>Pouliční svítidlo LED - 15W;  IP66; tř.II, dle specifikace</t>
  </si>
  <si>
    <t>92R</t>
  </si>
  <si>
    <t>Prostorový světlomet LED - 179W;  IP66; tř.II, dle specifikace</t>
  </si>
  <si>
    <t>93R</t>
  </si>
  <si>
    <t>Pouliční svítidlo LED - 77W;  IP66; tř.II, dle specifikace</t>
  </si>
  <si>
    <t>94R</t>
  </si>
  <si>
    <t>Sklopný stožár, výška 12m, vyvažován hydraulicky, dle specifikace</t>
  </si>
  <si>
    <t>210204011</t>
  </si>
  <si>
    <t>Montáž stožárů osvětlení samostatně stojících ocelových, délky do 12 m</t>
  </si>
  <si>
    <t>210204202</t>
  </si>
  <si>
    <t>Montáž elektrovýzbroje stožárů osvětlení 2 okruhy</t>
  </si>
  <si>
    <t>Sklápěcí zařízení stožárů, dle specifikace</t>
  </si>
  <si>
    <t>96R</t>
  </si>
  <si>
    <t>Výložník jednoduchý na čep stožáru typ.FL4/1</t>
  </si>
  <si>
    <t>210204103</t>
  </si>
  <si>
    <t>Montáž výložníků osvětlení jednoramenných sloupových, hmotnosti do 35 kg</t>
  </si>
  <si>
    <t xml:space="preserve">  SO 09</t>
  </si>
  <si>
    <t>Oplocení areálu</t>
  </si>
  <si>
    <t>SO 09</t>
  </si>
  <si>
    <t>122702119</t>
  </si>
  <si>
    <t>Odkopávky a prokopávky výsypek Příplatek k cenám za lepivost zemin</t>
  </si>
  <si>
    <t>131251201</t>
  </si>
  <si>
    <t>Hloubení zapažených jam a zářezů strojně s urovnáním dna do předepsaného profilu a spádu v hornině třídy těžitelnosti I skupiny 3 do 20 m3</t>
  </si>
  <si>
    <t>275313711</t>
  </si>
  <si>
    <t>Základy z betonu prostého patky a bloky z betonu kamenem neprokládaného tř. C 20/25</t>
  </si>
  <si>
    <t>3-1R</t>
  </si>
  <si>
    <t>D+M Plotová výplň - panel hladký 2070/400/45</t>
  </si>
  <si>
    <t>3-2R</t>
  </si>
  <si>
    <t>D+M Plotová výplň - panel hladký 1580/400/45</t>
  </si>
  <si>
    <t>3-3R</t>
  </si>
  <si>
    <t>D+M Plotová výplň - panel hladký 2070/200/45</t>
  </si>
  <si>
    <t>3-4R</t>
  </si>
  <si>
    <t>D+M Plotová výplň - panel hladký 1970/400/45</t>
  </si>
  <si>
    <t>3-5R</t>
  </si>
  <si>
    <t>D+M Plotová výplň - panel hladký 1970/200/45</t>
  </si>
  <si>
    <t>3-6R</t>
  </si>
  <si>
    <t>D+M Plotová výplň - panel hladký 1670/400/45</t>
  </si>
  <si>
    <t>3-7R</t>
  </si>
  <si>
    <t>D+M Plotová výplň - panel hladký 1260/400/45</t>
  </si>
  <si>
    <t>3-8R</t>
  </si>
  <si>
    <t>D+M Plotová výplň - panel hladký 1740/400/45</t>
  </si>
  <si>
    <t>3-9R</t>
  </si>
  <si>
    <t>D+M Plotová výplň - panel hladký 1150/400/45</t>
  </si>
  <si>
    <t>3-10R</t>
  </si>
  <si>
    <t>D+M Průběžný sloupek hladký 150/150/2800</t>
  </si>
  <si>
    <t>3-11R</t>
  </si>
  <si>
    <t>D+M Koncový sloupek hladký pravý 150/150/2800</t>
  </si>
  <si>
    <t>3-12R</t>
  </si>
  <si>
    <t>D+M Koncový sloupek hladký levý150/150/2800</t>
  </si>
  <si>
    <t>3-13R</t>
  </si>
  <si>
    <t>D+M Průběžný sloupek hladký 150/150/3000(3200)</t>
  </si>
  <si>
    <t>3-14R</t>
  </si>
  <si>
    <t>D+M Koncový sloupek hladký pravý 150/150/3000(3200)</t>
  </si>
  <si>
    <t>3-15R</t>
  </si>
  <si>
    <t>D+M Koncový sloupek hladký levý 150/150/3000(3200)</t>
  </si>
  <si>
    <t>3-16R</t>
  </si>
  <si>
    <t>Sanace stávajících betonových sloupků kompletní skladba vč. přípravy povrchu</t>
  </si>
  <si>
    <t>553-2R</t>
  </si>
  <si>
    <t>Dodávka bavoletů a žiletkového drátu zinkované</t>
  </si>
  <si>
    <t>998767201</t>
  </si>
  <si>
    <t>Přesun hmot pro zámečnické konstrukce stanovený procentní sazbou (%) z ceny vodorovná dopravní vzdálenost do 50 m v objektech výšky do 6 m</t>
  </si>
  <si>
    <t>Bourání konstrukcí</t>
  </si>
  <si>
    <t>767996802</t>
  </si>
  <si>
    <t>Demontáž ostatních zámečnických konstrukcí rozebráním o hmotnosti jednotlivých dílů přes 50 do 100 kg</t>
  </si>
  <si>
    <t>962052211</t>
  </si>
  <si>
    <t>Bourání zdiva železobetonového nadzákladového, objemu přes 1 m3</t>
  </si>
  <si>
    <t>997231511</t>
  </si>
  <si>
    <t>Vodorovná doprava suti a vybouraných hmot s vyložením a hrubým urovnáním nakládání nebo překládání na dopravní prostředek při vodorovné dopravě suti a vybouraný</t>
  </si>
  <si>
    <t>Vodorovná doprava suti a vybouraných hmot s vyložením a hrubým urovnáním nakládání nebo překládání na dopravní prostředek při vodorovné dopravě suti a vybouraných hmot</t>
  </si>
  <si>
    <t>979082121</t>
  </si>
  <si>
    <t>Příplatek k vnitrost. dopravě suti za dalších 5 m</t>
  </si>
  <si>
    <t>997006551</t>
  </si>
  <si>
    <t>Hrubé urovnání suti na skládce bez zhutnění</t>
  </si>
  <si>
    <t>998232131</t>
  </si>
  <si>
    <t>Přesun hmot pro oplocení se svislou nosnou konstrukcí monolitickou betonovou tyčovou nebo plošnou vodorovná dopravní vzdálenost do 50 m, pro oplocení výšky do 3</t>
  </si>
  <si>
    <t>Přesun hmot pro oplocení se svislou nosnou konstrukcí monolitickou betonovou tyčovou nebo plošnou vodorovná dopravní vzdálenost do 50 m, pro oplocení výšky do 3 m</t>
  </si>
  <si>
    <t xml:space="preserve">  SO 10</t>
  </si>
  <si>
    <t>Odvodnění a kanalizace</t>
  </si>
  <si>
    <t>SO 10</t>
  </si>
  <si>
    <t>20.00*1.25   =25.000 [A] 
Celkem: A=25.000 [B]</t>
  </si>
  <si>
    <t>20.00*(1.25+2.00)   =65.000 [A] 
Celkem: A=65.000 [B]</t>
  </si>
  <si>
    <t>5*1.25   =6.250 [A] 
Celkem: A=6.250 [B]</t>
  </si>
  <si>
    <t>10*1.25   =12.500 [A] 
Celkem: A=12.500 [B]</t>
  </si>
  <si>
    <t>119002121</t>
  </si>
  <si>
    <t>Pomocné konstrukce při zabezpečení výkopu vodorovné pochozí přechodová lávka délky do 2 m včetně zábradlí zřízení</t>
  </si>
  <si>
    <t>119002122</t>
  </si>
  <si>
    <t>Pomocné konstrukce při zabezpečení výkopu vodorovné pochozí přechodová lávka délky do 2 m včetně zábradlí odstranění</t>
  </si>
  <si>
    <t>119002411</t>
  </si>
  <si>
    <t>Pomocné konstrukce při zabezpečení výkopu vodorovné pojízdné z tlustého ocelového plechu šířky výkopu do 1 m zřízení</t>
  </si>
  <si>
    <t>2.50*4.00   =10.000 [A] 
Celkem: A=10.000 [B]</t>
  </si>
  <si>
    <t>119002412</t>
  </si>
  <si>
    <t>Pomocné konstrukce při zabezpečení výkopu vodorovné pojízdné z tlustého ocelového plechu šířky výkopu do 1 m odstranění</t>
  </si>
  <si>
    <t>119003131</t>
  </si>
  <si>
    <t>Pomocné konstrukce při zabezpečení výkopu svislé výstražná páska zřízení</t>
  </si>
  <si>
    <t>(287.50-62.00-18.00)*2   =415.000 [A] 
Celkem: A=415.000 [B]</t>
  </si>
  <si>
    <t>119003132</t>
  </si>
  <si>
    <t>Pomocné konstrukce při zabezpečení výkopu svislé výstražná páska odstranění</t>
  </si>
  <si>
    <t>119003217</t>
  </si>
  <si>
    <t>Pomocné konstrukce při zabezpečení výkopu svislé ocelové mobilní oplocení, výšky do 1,5 m panely vyplněné dráty zřízení</t>
  </si>
  <si>
    <t>(62.00-20.00-4.00)*2   =76.000 [A] 
Celkem: A=76.000 [B]</t>
  </si>
  <si>
    <t>119003218</t>
  </si>
  <si>
    <t>Pomocné konstrukce při zabezpečení výkopu svislé ocelové mobilní oplocení, výšky do 1,5 m panely vyplněné dráty odstranění</t>
  </si>
  <si>
    <t>hloubka 1,80 m    
(6.25+12.50)*1.80*2.00   =67.500 [A] 
Celkem: A=67.500 [B]</t>
  </si>
  <si>
    <t>121151104</t>
  </si>
  <si>
    <t>Sejmutí ornice strojně při souvislé ploše do 100 m2, tl. vrstvy přes 200 do 250 mm</t>
  </si>
  <si>
    <t>26.00*1.20*0.25   =7.800 [A] 
Celkem: A=7.800 [B]</t>
  </si>
  <si>
    <t>689.894+27.00=716.894 [A] 
Celkem: A=716.894 [B]</t>
  </si>
  <si>
    <t>132212121</t>
  </si>
  <si>
    <t>Hloubení zapažených rýh šířky do 800 mm ručně s urovnáním dna do předepsaného profilu a spádu v hornině třídy těžitelnosti I skupiny 3 soudržných</t>
  </si>
  <si>
    <t>Výkopy v místech překážek' 
15*0.60*2.00*1.50   =27.000 [A] 
Celkem: A=27.000 [B]</t>
  </si>
  <si>
    <t>132251255</t>
  </si>
  <si>
    <t>Hloubení nezapažených rýh šířky přes 800 do 2 000 mm strojně s urovnáním dna do předepsaného profilu a spádu v hornině třídy těžitelnosti I skupiny 3 přes 500 d</t>
  </si>
  <si>
    <t>Hloubení nezapažených rýh šířky přes 800 do 2 000 mm strojně s urovnáním dna do předepsaného profilu a spádu v hornině třídy těžitelnosti I skupiny 3 přes 500 do 1 000 m3</t>
  </si>
  <si>
    <t>Výkop větev A - A.4    
596.00   =596.000 [A] 
odpočet, protlak a sanace    
20.00*1.25*2.50*-1   =-62.500 [B] 
18.00*1.25*2.30*-1   =-51.750 [C] 
Rozšíření pro montážní šachty protlaku    
4.00*2.50*3.00*2   =60.000 [D] 
Výkop větev B    
23.40   =23.400 [E] 
Přípojky, průměrná hloubka 1,30 m    
80.50*1.00*1.30   =104.650 [F] 
Mezisoučet: A+B+C+D+E+F=669.800 [G] 
Rozšíření v místě šachet a napojení přípojek 3%    
669.80*0.03   =20.094 [H] 
Celkem: A+B+C+D+E+F+H=689.894 [I]</t>
  </si>
  <si>
    <t>141721223</t>
  </si>
  <si>
    <t>Řízený zemní protlak délky protlaku do 50 m v hornině třídy těžitelnosti I a II, skupiny 1 až 4 včetně zatažení trub v hloubce do 6 m průměru vrtu přes 450 do 5</t>
  </si>
  <si>
    <t>Řízený zemní protlak délky protlaku do 50 m v hornině třídy těžitelnosti I a II, skupiny 1 až 4 včetně zatažení trub v hloubce do 6 m průměru vrtu přes 450 do 500 mm</t>
  </si>
  <si>
    <t>14033234</t>
  </si>
  <si>
    <t>trubka ocelová bezešvá hladká tl 10mm ČSN 41 1375.1 D 426mm</t>
  </si>
  <si>
    <t>Větev A-A.4    
354.90   =354.900 [A] 
Větev B    
38.50   =38.500 [B] 
přípojky    
80.50*1.30*2   =209.300 [C] 
Celkem: A+B+C=602.700 [D]</t>
  </si>
  <si>
    <t>151101102</t>
  </si>
  <si>
    <t>Zřízení pažení a rozepření stěn rýh pro podzemní vedení příložné pro jakoukoliv mezerovitost, hloubky přes 2 do 4 m</t>
  </si>
  <si>
    <t>Větev A - A.4    
779.10   =779.100 [A] 
Rozšíření v místě montážních jam protlaku    
2*(4.00+2.50)*2*3.00   =78.000 [B] 
Celkem: A+B=857.100 [C]</t>
  </si>
  <si>
    <t>151101112</t>
  </si>
  <si>
    <t>Odstranění pažení a rozepření stěn rýh pro podzemní vedení s uložením materiálu na vzdálenost do 3 m od kraje výkopu příložné, hloubky přes 2 do 4 m</t>
  </si>
  <si>
    <t>161101101</t>
  </si>
  <si>
    <t>Svislé přemístění výkopku z horniny tř. 1 až 4 hl výkopu do 2,5 m</t>
  </si>
  <si>
    <t>(689.89+27.00)*0.55   =394.290 [A] 
Celkem: A=394.290 [B]</t>
  </si>
  <si>
    <t>689.89+27.00   =716.890 [A] 
26.00*1.25*2.70*-1   =-87.750 [B] 
Celkem: A+B=629.140 [C]</t>
  </si>
  <si>
    <t>629.14*1.80   =1 132.452 [A] 
Celkem: A=1 132.452 [B]</t>
  </si>
  <si>
    <t>174101101.2</t>
  </si>
  <si>
    <t>689.89+27.00   =716.890 [A] 
Obsyp a lože kanalizace    
(287.70-20.00-18.00)*1.20*0.65*-1   =- 194.766 [B] 
Obsyp a lože odbočky    
80.50*1.00*0.55*-1   =-44.275 [C] 
Celkem: A+B+C=477.849 [D]</t>
  </si>
  <si>
    <t>58331289</t>
  </si>
  <si>
    <t>kamenivo těžené drobné frakce 0/2</t>
  </si>
  <si>
    <t>477.849   =477.849 [A] 
'původní zemina' 
26.00*1.25*(2.70-0.65)*-1   =-66.625 [B] 
411.224*1.65   =678.520 [C] 
Celkem: A+B+C=1 089.744 [D]</t>
  </si>
  <si>
    <t>186.386 * 1.67   =311.265 [A] 
Celkem: A=311.265 [B]</t>
  </si>
  <si>
    <t>Kanalizace' 
(287.70-20.00-18.00)*1.20*0.55   =164.802 [A] 
'Odbočky' 
80.50*1.00*0.45   =36.225 [B] 
'Vytlačená zemina' 
(162.00-18.00-20.00)*0.30*0.30*pi/4*-1   = 
(22.10+97.60)*0.25*0.25*pi/4*-1   = 
Celkem: A+B+C+D=</t>
  </si>
  <si>
    <t>26.00*3.50   =91.000 [A] 
Celkem: A=91.000 [B]</t>
  </si>
  <si>
    <t>181411131</t>
  </si>
  <si>
    <t>Založení trávníku na půdě předem připravené plochy do 1000 m2 výsevem včetně utažení parkového v rovině nebo na svahu do 1:5</t>
  </si>
  <si>
    <t>00572410</t>
  </si>
  <si>
    <t>osivo směs travní parková</t>
  </si>
  <si>
    <t>91 * 0.015   =1.365 [A] 
Celkem: A=1.365 [B]</t>
  </si>
  <si>
    <t>182301124</t>
  </si>
  <si>
    <t>Rozprostření ornice pl do 500 m2 ve svahu přes 1:5 tl vrstvy do 250 mm</t>
  </si>
  <si>
    <t>26.00*1.20   =31.200 [A] 
Celkem: A=31.200 [B]</t>
  </si>
  <si>
    <t>(287.70-62.00)*0.35*pi*0.08   = 
Celkem: A=</t>
  </si>
  <si>
    <t>386110110</t>
  </si>
  <si>
    <t>Montáž odlučovačů ropných látek betonových, průtoku 65 l/s</t>
  </si>
  <si>
    <t>59431192R</t>
  </si>
  <si>
    <t>odlučovač ropných látek ŽB, průtok 65 l/s,obj.kalové jímky 0 l,tř.zatížení D400,nádoba: základní</t>
  </si>
  <si>
    <t>451572111.2</t>
  </si>
  <si>
    <t>Kanalizace    
(287.50-18.00-20.00)*1.20*0.10   =29.940 [A] 
Odbočky    
80.50*1.00*0.10   =8.050 [B] 
Celkem: A+B=37.990 [C]</t>
  </si>
  <si>
    <t>59224013</t>
  </si>
  <si>
    <t>prstenec šachtový vyrovnávací betonový 625x100x100mm</t>
  </si>
  <si>
    <t>59224012</t>
  </si>
  <si>
    <t>prstenec šachtový vyrovnávací betonový 625x100x80mm</t>
  </si>
  <si>
    <t>59224011</t>
  </si>
  <si>
    <t>prstenec šachtový vyrovnávací betonový 625x100x60mm</t>
  </si>
  <si>
    <t>59224010</t>
  </si>
  <si>
    <t>prstenec šachtový vyrovnávací betonový 625x100x40mm</t>
  </si>
  <si>
    <t>4.00*2.50*0.15   =1.500 [A] 
Celkem: A=1.500 [B]</t>
  </si>
  <si>
    <t>462512270</t>
  </si>
  <si>
    <t>Zához z lomového kamene neupraveného záhozového s proštěrkováním z terénu, hmotnosti jednotlivých kamenů do 200 kg</t>
  </si>
  <si>
    <t>(0.80+1.40)/2*0.60*4.00   =2.640 [A] 
Celkem: A=2.640 [B]</t>
  </si>
  <si>
    <t>463212111</t>
  </si>
  <si>
    <t>Rovnanina z lomového kamene upraveného, tříděného jakékoliv tloušťky rovnaniny s vyklínováním spár a dutin úlomky kamene</t>
  </si>
  <si>
    <t>(3.85+1.00)/2*3.00*0.40   =2.910 [A] 
Celkem: A=2.910 [B]</t>
  </si>
  <si>
    <t>463212191</t>
  </si>
  <si>
    <t>Rovnanina z lomového kamene upraveného, tříděného Příplatek k cenám za vypracování líce</t>
  </si>
  <si>
    <t>(3.85+1.00)/2*3.00   =7.275 [A] 
Celkem: A=7.275 [B]</t>
  </si>
  <si>
    <t>Montáž potrubí ve zpevněných plochách mimo areál MEZ    
20.00*1.25   =25.000 [A] 
Celkem: A=25.000 [B]</t>
  </si>
  <si>
    <t>28611126</t>
  </si>
  <si>
    <t>trubka kanalizační PVC DN 125x1000mm SN4</t>
  </si>
  <si>
    <t>28611196</t>
  </si>
  <si>
    <t>trubka kanalizační PPKGEM 160x4,9x1000mm SN10</t>
  </si>
  <si>
    <t>871353121</t>
  </si>
  <si>
    <t>Montáž kanalizačního potrubí z plastů z tvrdého PVC těsněných gumovým kroužkem v otevřeném výkopu ve sklonu do 20 % DN 200</t>
  </si>
  <si>
    <t>20.00+22.10   =42.100 [A] 
Celkem: A=42.100 [B]</t>
  </si>
  <si>
    <t>28611177</t>
  </si>
  <si>
    <t>trubka kanalizační PVC DN 200x3000mm SN10</t>
  </si>
  <si>
    <t>871363121</t>
  </si>
  <si>
    <t>Montáž kanalizačního potrubí z plastů z tvrdého PVC těsněných gumovým kroužkem v otevřeném výkopu ve sklonu do 20 % DN 250</t>
  </si>
  <si>
    <t>28611180</t>
  </si>
  <si>
    <t>trubka kanalizační PVC DN 250x6000mm SN10</t>
  </si>
  <si>
    <t>871373121</t>
  </si>
  <si>
    <t>Montáž kanalizačního potrubí z plastů z tvrdého PVC těsněných gumovým kroužkem v otevřeném výkopu ve sklonu do 20 % DN 315</t>
  </si>
  <si>
    <t>162.00-18.00-20.00   =124.000 [A] 
Celkem: A=124.000 [B]</t>
  </si>
  <si>
    <t>28611182</t>
  </si>
  <si>
    <t>trubka kanalizační PVC DN 315x6000mm SN10</t>
  </si>
  <si>
    <t>28613435</t>
  </si>
  <si>
    <t>potrubí kanalizační tlakové PE100 SDR17 tyče 12m se signalizační vrstvou 315x18,7mm</t>
  </si>
  <si>
    <t>877310310</t>
  </si>
  <si>
    <t>Montáž tvarovek na kanalizačním plastovém potrubí z polypropylenu PP nebo tvrdého PVC hladkého plnostěnného kolen, víček nebo hrdlových uzávěrů DN 150</t>
  </si>
  <si>
    <t>28611894</t>
  </si>
  <si>
    <t>koleno kanalizační s hrdlem PP 160x45° SN10</t>
  </si>
  <si>
    <t>877310320</t>
  </si>
  <si>
    <t>Montáž tvarovek na kanalizačním plastovém potrubí z polypropylenu PP nebo tvrdého PVC hladkého plnostěnného odboček DN 150</t>
  </si>
  <si>
    <t>28611436</t>
  </si>
  <si>
    <t>odbočka kanalizační plastová s hrdlem KG 250/160/87°</t>
  </si>
  <si>
    <t>28611441</t>
  </si>
  <si>
    <t>odbočka kanalizační plastová s hrdlem KG 315/160/87°</t>
  </si>
  <si>
    <t>877370330</t>
  </si>
  <si>
    <t>Montáž tvarovek na kanalizačním plastovém potrubí z polypropylenu PP nebo tvrdého PVC hladkého plnostěnného spojek nebo redukcí DN 300</t>
  </si>
  <si>
    <t>28611512R</t>
  </si>
  <si>
    <t>KGR redukce dlouhá DN 250/200 SN8</t>
  </si>
  <si>
    <t>287.70-22.10   =265.600 [A] 
Celkem: A=265.600 [B]</t>
  </si>
  <si>
    <t>894201111</t>
  </si>
  <si>
    <t>Dno šachet tl nad 200 mm z prostého betonu bez zvýšených nároků na prostředí tř. C 8/10</t>
  </si>
  <si>
    <t>Vyplněí potrubí cementovou směsí    
(62.00-20.00)*0.30*0.30*pi/4   = 
Celkem: A=</t>
  </si>
  <si>
    <t>894411121</t>
  </si>
  <si>
    <t>Zřízení šachet kanalizačních z betonových dílců výšky vstupu do 1,50 m s obložením dna betonem tř. C 25/30, na potrubí DN přes 200 do 300</t>
  </si>
  <si>
    <t>59224029</t>
  </si>
  <si>
    <t>dno betonové šachtové DN 300 betonový žlab i nástupnice 100x78,5x15cm</t>
  </si>
  <si>
    <t>59224066</t>
  </si>
  <si>
    <t>skruž betonová DN 1000x250 PS, 100x25x12cm</t>
  </si>
  <si>
    <t>59224068</t>
  </si>
  <si>
    <t>skruž betonová DN 1000x500 PS, 100x50x12cm</t>
  </si>
  <si>
    <t>59224070</t>
  </si>
  <si>
    <t>skruž betonová DN 1000x1000 PS, 100x100x12cm</t>
  </si>
  <si>
    <t>59224312</t>
  </si>
  <si>
    <t>kónus šachetní betonový kapsové plastové stupadlo 100x62,5x58cm</t>
  </si>
  <si>
    <t>59224315</t>
  </si>
  <si>
    <t>deska betonová zákrytová pro kruhové šachty 100/62,5x16,5cm</t>
  </si>
  <si>
    <t>894812206</t>
  </si>
  <si>
    <t>Revizní a čistící šachta z polypropylenu PP pro hladké trouby DN 425 šachtové dno (DN šachty / DN trubního vedení) DN 425/200 průtočné 30°,60°,90°</t>
  </si>
  <si>
    <t>894812207</t>
  </si>
  <si>
    <t>Revizní a čistící šachta z polypropylenu PP pro hladké trouby DN 425 šachtové dno (DN šachty / DN trubního vedení) DN 425/200 s přítokem tvaru T</t>
  </si>
  <si>
    <t>894812208</t>
  </si>
  <si>
    <t>Revizní a čistící šachta z polypropylenu PP pro hladké trouby DN 425 šachtové dno (DN šachty / DN trubního vedení) DN 425/200 sběrné tvaru X</t>
  </si>
  <si>
    <t>894812231</t>
  </si>
  <si>
    <t>Revizní a čistící šachta z polypropylenu PP pro hladké trouby DN 425 roura šachtová korugovaná bez hrdla, světlé hloubky 1500 mm</t>
  </si>
  <si>
    <t>894812242</t>
  </si>
  <si>
    <t>Revizní a čistící šachta z polypropylenu PP pro hladké trouby DN 425 roura šachtová korugovaná teleskopická (včetně těsnění) 750 mm</t>
  </si>
  <si>
    <t>894812249</t>
  </si>
  <si>
    <t>Revizní a čistící šachta z polypropylenu PP pro hladké trouby DN 425 roura šachtová korugovaná Příplatek k cenám 2231 - 2242 za uříznutí šachtové roury</t>
  </si>
  <si>
    <t>894812262</t>
  </si>
  <si>
    <t>Revizní a čistící šachta z polypropylenu PP pro hladké trouby DN 425 poklop litinový (pro třídu zatížení) plný do teleskopické trubky (D400)</t>
  </si>
  <si>
    <t>898161213</t>
  </si>
  <si>
    <t>Vložkování kanalizačního potrubí litinového, ocelového nebo betonového textilním rukávcem sanační tloušťky 8 mm DN 300</t>
  </si>
  <si>
    <t>899102111.1</t>
  </si>
  <si>
    <t>55241010</t>
  </si>
  <si>
    <t>poklop třída B125, kruhový rám, vstup 600mm s ventilací</t>
  </si>
  <si>
    <t>55241015</t>
  </si>
  <si>
    <t>poklop šachtový třída D400, kruhový rám 785, vstup 600mm, s ventilací</t>
  </si>
  <si>
    <t>20.00*2   =40.000 [A] 
Celkem: A=40.000 [B]</t>
  </si>
  <si>
    <t>997002511</t>
  </si>
  <si>
    <t>Vodorovné přemístění suti a vybouraných hmot bez naložení, se složením a hrubým urovnáním na vzdálenost do 1 km</t>
  </si>
  <si>
    <t>614.286/1.6=383.929 [A] 
Celkem: A=383.929 [B]</t>
  </si>
  <si>
    <t xml:space="preserve">  SO 12</t>
  </si>
  <si>
    <t>Vodovodní přípojka</t>
  </si>
  <si>
    <t>SO 12</t>
  </si>
  <si>
    <t>9.2*0.5=4.600 [A] 
Celkem: A=4.600 [B]</t>
  </si>
  <si>
    <t>dle výkresu číslo HTL-4269-V150,152 a Technické zprávy' 
startovací a cílová jáma protlaku 9.2=9.200 [A] 
Celkem: A=9.200 [B]</t>
  </si>
  <si>
    <t>132154204</t>
  </si>
  <si>
    <t>Hloubení zapažených rýh šířky přes 800 do 2 000 mm strojně s urovnáním dna do předepsaného profilu a spádu v hornině třídy těžitelnosti I skupiny 1 a 2 přes 100</t>
  </si>
  <si>
    <t>Hloubení zapažených rýh šířky přes 800 do 2 000 mm strojně s urovnáním dna do předepsaného profilu a spádu v hornině třídy těžitelnosti I skupiny 1 a 2 přes 100 do 500 m3</t>
  </si>
  <si>
    <t>dle výkresu číslo HTL-4269-V150,152 a Technické zprávy' 
1.6*0.8*135=172.800 [A] 
Celkem: A=172.800 [B]</t>
  </si>
  <si>
    <t>172.8*0.5=86.400 [A] 
Celkem: A=86.400 [B]</t>
  </si>
  <si>
    <t>141721213</t>
  </si>
  <si>
    <t>Řízený zemní protlak délky protlaku do 50 m v hornině třídy těžitelnosti I a II, skupiny 1 až 4 včetně zatažení trub v hloubce do 6 m průměru vrtu přes 110 do 1</t>
  </si>
  <si>
    <t>Řízený zemní protlak délky protlaku do 50 m v hornině třídy těžitelnosti I a II, skupiny 1 až 4 včetně zatažení trub v hloubce do 6 m průměru vrtu přes 110 do 140 mm</t>
  </si>
  <si>
    <t>dle výkresu číslo HTL-4269-V150,152 a Technické zprávy' 
15=15.000 [A] 
Celkem: A=15.000 [B]</t>
  </si>
  <si>
    <t>28610004</t>
  </si>
  <si>
    <t>trubka PVC tlaková hrdlovaná vodovodní dl 6m DN 125</t>
  </si>
  <si>
    <t>15*1.035=15.525 [A] 
Celkem: A=15.525 [B]</t>
  </si>
  <si>
    <t>dle výkresu číslo HTL-4269-V150,152 a Technické zprávy' 
20*2.3*2+10*2=112.000 [A] 
Celkem: A=112.000 [B]</t>
  </si>
  <si>
    <t>112=112.000 [A] 
Celkem: A=112.000 [B]</t>
  </si>
  <si>
    <t>172.8+9.2=182.000 [A] 
Celkem: A=182.000 [B]</t>
  </si>
  <si>
    <t>162706111</t>
  </si>
  <si>
    <t>Vodorovné přemístění výkopku bez naložení, avšak se složením zemin schopných zúrodnění, na vzdálenost přes 5000 do 6000 m</t>
  </si>
  <si>
    <t>odvoz přebytečné zeminy na skládku 
172.8+9.2-119.2=62.800 [A] 
Celkem: A=62.800 [B]</t>
  </si>
  <si>
    <t>162706119</t>
  </si>
  <si>
    <t>Vodorovné přemístění výkopku bez naložení, avšak se složením zemin schopných zúrodnění, na vzdálenost Příplatek k ceně za každých dalších i započatých 1000 m</t>
  </si>
  <si>
    <t>62.8*4=251.200 [A] 
Celkem: A=251.200 [B]</t>
  </si>
  <si>
    <t>62.8*1.7=106.760 [A] 
Celkem: A=106.760 [B]</t>
  </si>
  <si>
    <t>174101101.1</t>
  </si>
  <si>
    <t>dle výkresu číslo HTL-4269-V150,152 a Technické zprávy' 
110+9.2=119.200 [A] 
Celkem: A=119.200 [B]</t>
  </si>
  <si>
    <t>181351003</t>
  </si>
  <si>
    <t>Rozprostření a urovnání ornice v rovině nebo ve svahu sklonu do 1:5 strojně při souvislé ploše do 100 m2, tl. vrstvy do 200 mm</t>
  </si>
  <si>
    <t>dle výkresu číslo HTL-4269-V150,152 a Technické zprávy' 
50=50.000 [A] 
Celkem: A=50.000 [B]</t>
  </si>
  <si>
    <t>026R</t>
  </si>
  <si>
    <t>Ornice vč. dopravy</t>
  </si>
  <si>
    <t>50*0.2*1.03=10.300 [A] 
Celkem: A=10.300 [B]</t>
  </si>
  <si>
    <t>181451121</t>
  </si>
  <si>
    <t>Založení trávníku na půdě předem připravené plochy přes 1000 m2 výsevem včetně utažení lučního v rovině nebo na svahu do 1:5</t>
  </si>
  <si>
    <t>00572100</t>
  </si>
  <si>
    <t>osivo jetelotráva intenzivní víceletá</t>
  </si>
  <si>
    <t>dle výkresu číslo HTL-4269-V150,152 a Technické zprávy' 
50*0.025*1.03=1.288 [A] 
Celkem: A=1.288 [B]</t>
  </si>
  <si>
    <t>451572111.1</t>
  </si>
  <si>
    <t>dle výkresu číslo HTL-4269-V150,152 a Technické zprávy' 
10.8+38.8=49.600 [A] 
Celkem: A=49.600 [B]</t>
  </si>
  <si>
    <t>5R</t>
  </si>
  <si>
    <t>Konstrukce komunikace - asfalt</t>
  </si>
  <si>
    <t>091003000</t>
  </si>
  <si>
    <t>Ostatní náklady bez rozlišení</t>
  </si>
  <si>
    <t>…</t>
  </si>
  <si>
    <t>Ostatní konstrukce a práce (spojovací a těsnící materiál, revize atd.)1=1.000 [A] 
Celkem: A=1.000 [B]</t>
  </si>
  <si>
    <t>8-1R</t>
  </si>
  <si>
    <t>Oprava stávající vodovodní šachtice č.2</t>
  </si>
  <si>
    <t>rozebrání a nové vybudování horní části šachtice z plných cihel cca.0,5m od úrovně terénu, nová omítka' 
1=1.000 [A] 
Celkem: A=1.000 [B]</t>
  </si>
  <si>
    <t>871161141</t>
  </si>
  <si>
    <t>Montáž vodovodního potrubí z plastů v otevřeném výkopu z polyetylenu PE 100 svařovaných na tupo SDR 11/PN16 D 32 x 3,0 mm</t>
  </si>
  <si>
    <t>dle výkresu číslo HTL-4269-V150,152 a Technické zprávy' 
1=1.000 [A] 
Celkem: A=1.000 [B]</t>
  </si>
  <si>
    <t>28613595</t>
  </si>
  <si>
    <t>potrubí dvouvrstvé PE100 s 10% signalizační vrstvou SDR 11 32x3,0 dl 12m</t>
  </si>
  <si>
    <t>1*1.035=1.035 [A] 
Celkem: A=1.035 [B]</t>
  </si>
  <si>
    <t>871211141</t>
  </si>
  <si>
    <t>Montáž vodovodního potrubí z plastů v otevřeném výkopu z polyetylenu PE 100 svařovaných na tupo SDR 11/PN16 D 63 x 5,8 mm</t>
  </si>
  <si>
    <t>dle výkresu číslo HTL-4269-V150,152 a Technické zprávy' 
150=150.000 [A] 
Celkem: A=150.000 [B]</t>
  </si>
  <si>
    <t>28613598</t>
  </si>
  <si>
    <t>potrubí dvouvrstvé PE100 s 10% signalizační vrstvou SDR 11 63x5,8 dl 12m</t>
  </si>
  <si>
    <t>dle výkresu číslo HTL-4269-V150,152 a Technické zprávy' 
150*1.035=155.250 [A] 
Celkem: A=155.250 [B]</t>
  </si>
  <si>
    <t>871251141</t>
  </si>
  <si>
    <t>Montáž vodovodního potrubí z plastů v otevřeném výkopu z polyetylenu PE 100 svařovaných na tupo SDR 11/PN16 D 110 x 10,0 mm</t>
  </si>
  <si>
    <t>dle výkresu číslo HTL-4269-V150,152 a Technické zprávy' 
chránička 14.5=14.500 [A] 
Celkem: A=14.500 [B]</t>
  </si>
  <si>
    <t>28613601</t>
  </si>
  <si>
    <t>potrubí dvouvrstvé PE100 s 10% signalizační vrstvou SDR 11 110x10,0 dl 12m</t>
  </si>
  <si>
    <t>14.5*1.035=15.008 [A] 
Celkem: A=15.008 [B]</t>
  </si>
  <si>
    <t>28655116</t>
  </si>
  <si>
    <t>manžeta chráničky vč. upínací pásky 110x220mm DN 100x200</t>
  </si>
  <si>
    <t>877161101</t>
  </si>
  <si>
    <t>Montáž tvarovek na vodovodním plastovém potrubí z polyetylenu PE 100 elektrotvarovek SDR 11/PN16 spojek, oblouků nebo redukcí d 32</t>
  </si>
  <si>
    <t>dle výkresu číslo HTL-4269-V150,152 a Technické zprávy' 
2+1=3.000 [A] 
Celkem: A=3.000 [B]</t>
  </si>
  <si>
    <t>286-1R</t>
  </si>
  <si>
    <t>Přechod PPR, vnitřní závit, DN25</t>
  </si>
  <si>
    <t>286-6R</t>
  </si>
  <si>
    <t>PE spojka přímá, vnější závit, DN25</t>
  </si>
  <si>
    <t>877161112</t>
  </si>
  <si>
    <t>Montáž tvarovek na vodovodním plastovém potrubí z polyetylenu PE 100 elektrotvarovek SDR 11/PN16 kolen 90° d 32</t>
  </si>
  <si>
    <t>dle výkresu číslo HTL-4269-V150,152 a Technické zprávy' 
2=2.000 [A] 
Celkem: A=2.000 [B]</t>
  </si>
  <si>
    <t>286-2R</t>
  </si>
  <si>
    <t>Koleno PPR, DN25</t>
  </si>
  <si>
    <t>877211101</t>
  </si>
  <si>
    <t>Montáž tvarovek na vodovodním plastovém potrubí z polyetylenu PE 100 elektrotvarovek SDR 11/PN16 spojek, oblouků nebo redukcí d 63</t>
  </si>
  <si>
    <t>dle výkresu číslo HTL-4269-V150,152 a Technické zprávy' 
1+1+10=12.000 [A] 
Celkem: A=12.000 [B]</t>
  </si>
  <si>
    <t>286-3R</t>
  </si>
  <si>
    <t>Přechodka s vnitřním závitem DN50 (f63mm)</t>
  </si>
  <si>
    <t>(pro připojení za uzavírací ventil ve vodoměrné šachtici č.1 ) 1=1.000 [A] 
Celkem: A=1.000 [B]</t>
  </si>
  <si>
    <t>286-4R</t>
  </si>
  <si>
    <t>Záslepka DN50, mat. PE</t>
  </si>
  <si>
    <t>1=1.000 [A] 
Celkem: A=1.000 [B]</t>
  </si>
  <si>
    <t>286-5R</t>
  </si>
  <si>
    <t>RFID Marker vč. stahovacího poutka (modrá 145,7 kHz)</t>
  </si>
  <si>
    <t>10=10.000 [A] 
Celkem: A=10.000 [B]</t>
  </si>
  <si>
    <t>877211113</t>
  </si>
  <si>
    <t>Montáž tvarovek na vodovodním plastovém potrubí z polyetylenu PE 100 elektrotvarovek SDR 11/PN16 T-kusů d 63</t>
  </si>
  <si>
    <t>28614958</t>
  </si>
  <si>
    <t>elektrotvarovka T-kus rovnoramenný PE 100 PN16 D 63mm</t>
  </si>
  <si>
    <t>891211112</t>
  </si>
  <si>
    <t>Montáž vodovodních armatur na potrubí šoupátek nebo klapek uzavíracích v otevřeném výkopu nebo v šachtách s osazením zemní soupravy (bez poklopů) DN 50</t>
  </si>
  <si>
    <t>42221301</t>
  </si>
  <si>
    <t>šoupátko pitná voda litina GGG 50 krátká stavební dl PN10/16 DN 50x150mm</t>
  </si>
  <si>
    <t>892233122</t>
  </si>
  <si>
    <t>Proplach a dezinfekce vodovodního potrubí DN od 40 do 70</t>
  </si>
  <si>
    <t>892241111</t>
  </si>
  <si>
    <t>Tlakové zkoušky vodou na potrubí DN do 80</t>
  </si>
  <si>
    <t>150+1=151.000 [A] 
Celkem: A=151.000 [B]</t>
  </si>
  <si>
    <t>dle výkresu číslo HTL-4269-V150,152 a Technické zprávy' 
135=135.000 [A] 
Celkem: A=135.000 [B]</t>
  </si>
  <si>
    <t>998276124</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</si>
  <si>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</si>
  <si>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do 500 m</t>
  </si>
  <si>
    <t>III.</t>
  </si>
  <si>
    <t>Objekt nadzemní nádrže na motorovou naftu včetně výdejního stojanu MES ČT</t>
  </si>
  <si>
    <t xml:space="preserve">  PS 31</t>
  </si>
  <si>
    <t>Zařízení čerpací stanice</t>
  </si>
  <si>
    <t>PS 31</t>
  </si>
  <si>
    <t>122R</t>
  </si>
  <si>
    <t>Kontejnerová nádrž s kompletní výbavou</t>
  </si>
  <si>
    <t>123R</t>
  </si>
  <si>
    <t>Výdejní stojan</t>
  </si>
  <si>
    <t>124R</t>
  </si>
  <si>
    <t>Technologická elektroinstalace</t>
  </si>
  <si>
    <t xml:space="preserve">  SO 30.01</t>
  </si>
  <si>
    <t>Základová konstrukce a zpevněné plochy</t>
  </si>
  <si>
    <t>SO 30.01</t>
  </si>
  <si>
    <t>dle výkresu číslo 2. 101 a technické zprávy' 
'pro základové desky - celá skladba A+B' 
0.7*5.2*3=10.920 [A] 
'pro plochu kolem základů' 
16*0.3=4.800 [B] 
'rozšíření kolem základů' 
3=3.000 [C] 
Celkem: A+B+C=18.720 [D]</t>
  </si>
  <si>
    <t>odvoz přebytečné zeminy na skládku' 
18.72-3=15.720 [A] 
Celkem: A=15.720 [B]</t>
  </si>
  <si>
    <t>15.72*10=157.200 [A] 
Celkem: A=157.200 [B]</t>
  </si>
  <si>
    <t>15.27*1.7=25.959 [A] 
Celkem: A=25.959 [B]</t>
  </si>
  <si>
    <t>174111101</t>
  </si>
  <si>
    <t>Zásyp sypaninou z jakékoliv horniny ručně s uložením výkopku ve vrstvách se zhutněním jam, šachet, rýh nebo kolem objektů v těchto vykopávkách</t>
  </si>
  <si>
    <t>dle výkresu číslo 2. 101 a technické zprávy' 
'zpětný zásyp kolem základů' 
3=3.000 [A] 
Celkem: A=3.000 [B]</t>
  </si>
  <si>
    <t>174111109</t>
  </si>
  <si>
    <t>Zásyp sypaninou z jakékoliv horniny ručně Příplatek k ceně za prohození sypaniny sítem</t>
  </si>
  <si>
    <t>dle výkresu číslo 2. 101 a technické zprávy' 
'pod základy pod kontejner' 
skladba A 3.2*3=9.600 [A] 
skladba B 2*3=6.000 [B] 
'plocha kolem základů pod kontejner' 
16=16.000 [C] 
Celkem: A+B+C=31.600 [D]</t>
  </si>
  <si>
    <t>271532211</t>
  </si>
  <si>
    <t>Podsyp pod základové konstrukce se zhutněním a urovnáním povrchu z kameniva hrubého, frakce 32 - 63 mm</t>
  </si>
  <si>
    <t>dle výkresu číslo 2. 101 a technické zprávy' 
'pod základy pod kontejner' 
skladba A 3.2*3*0.2=1.920 [A] 
skladba B 2*3*0.2=1.200 [B] 
Celkem: A+B=3.120 [C]</t>
  </si>
  <si>
    <t>271532212</t>
  </si>
  <si>
    <t>Podsyp pod základové konstrukce se zhutněním a urovnáním povrchu z kameniva hrubého, frakce 16 - 32 mm</t>
  </si>
  <si>
    <t>273322711</t>
  </si>
  <si>
    <t>Základy z betonu železového (bez výztuže) desky z betonu se zvýšenými nároky na prostředí tř. C 35/45</t>
  </si>
  <si>
    <t>C 35/45 XC4, XD3, XF3, XA2' 
'dle výkresu číslo 2. 101 a technické zprávy' 
'základy pod kontejner' 
skladba A 3.2*3*0.3=2.880 [A] 
skladba B 2*3*0.3=1.800 [B] 
Celkem: A+B=4.680 [C]</t>
  </si>
  <si>
    <t>273351121</t>
  </si>
  <si>
    <t>Bednění základů desek zřízení</t>
  </si>
  <si>
    <t>dle výkresu číslo 2. 101 a technické zprávy' 
'základy pod kontejner' 
skladba A 0.3*(3.2*2+3*2)=3.720 [A] 
skladba B 0.3*(2*2+3*2)=3.000 [B] 
Celkem: A+B=6.720 [C]</t>
  </si>
  <si>
    <t>273351122</t>
  </si>
  <si>
    <t>Bednění základů desek odstranění</t>
  </si>
  <si>
    <t>273362021</t>
  </si>
  <si>
    <t>Výztuž základů desek ze svařovaných sítí z drátů typu KARI</t>
  </si>
  <si>
    <t>C 35/45 XC4, XD3, XF3, XA2' 
'dle výkresu číslo 2. 101 a technické zprávy' 
'základy pod kontejner' 
skladba A 3.2*3*7.9*2*0.001*1.2=0.182 [A] 
skladba B 2*3*7.9*2*0.001*1.2=0.114 [B] 
Celkem: A+B=0.296 [C]</t>
  </si>
  <si>
    <t>dle výkresu číslo 2. 101 a technické zprávy' 
'uzemnění' 
5.2*2+3*2=16.400 [A] 
Celkem: A=16.400 [B]</t>
  </si>
  <si>
    <t>210220023</t>
  </si>
  <si>
    <t>Montáž uzemňovacího vedení s upevněním, propojením a připojením pomocí svorek v zemi s izolací spojů vodičů FeZn drátem nebo lanem průměru do 10 mm v průmyslové</t>
  </si>
  <si>
    <t>Montáž uzemňovacího vedení s upevněním, propojením a připojením pomocí svorek v zemi s izolací spojů vodičů FeZn drátem nebo lanem průměru do 10 mm v průmyslové výstavbě</t>
  </si>
  <si>
    <t>dle výkresu číslo 2. 101 a technické zprávy' 
'uzemnění' 
1*2=2.000 [A] 
Celkem: A=2.000 [B]</t>
  </si>
  <si>
    <t>16.4/1.05*1.1=17.181 [A] 
Celkem: A=17.181 [B]</t>
  </si>
  <si>
    <t>35431016</t>
  </si>
  <si>
    <t>svorka uzemnění FeZn zkušební, 62mm</t>
  </si>
  <si>
    <t>35441073</t>
  </si>
  <si>
    <t>drát D 10mm FeZn</t>
  </si>
  <si>
    <t>2/1.61*1.1=1.366 [A] 
Celkem: A=1.366 [B]</t>
  </si>
  <si>
    <t>564871016</t>
  </si>
  <si>
    <t>Podklad ze štěrkodrti ŠD s rozprostřením a zhutněním plochy jednotlivě do 100 m2, po zhutnění tl. 300 mm</t>
  </si>
  <si>
    <t>fr.8-16mm' 
'dle výkresu číslo 2. 101 a technické zprávy' 
'plocha kolem základů pod kontejner' 
16=16.000 [A] 
Celkem: A=16.000 [B]</t>
  </si>
  <si>
    <t>110R</t>
  </si>
  <si>
    <t>D+M Ohebná dvouplášťová korugovaná bezhalogenová chránička pr. 50 mm</t>
  </si>
  <si>
    <t>dle výkresu číslo 2. 101 a technické zprávy' 
'pro elektro vedení' 
2*2=4.000 [A] 
Celkem: A=4.000 [B]</t>
  </si>
  <si>
    <t>998012021.1</t>
  </si>
  <si>
    <t xml:space="preserve">  SO 30.03</t>
  </si>
  <si>
    <t>Elektroinstalace a osvětlení</t>
  </si>
  <si>
    <t>SO 30.03</t>
  </si>
  <si>
    <t>103R</t>
  </si>
  <si>
    <t>Rozvaděč R7.1, dle specifikace</t>
  </si>
  <si>
    <t>34571352</t>
  </si>
  <si>
    <t>trubka elektroinstalační ohebná dvouplášťová korugovaná (chránička) D 52/63mm, HDPE+LDPE</t>
  </si>
  <si>
    <t>43*1.05Přepočtené koeficientem množství   =45.150 [A] 
Celkem: A=45.150 [B]</t>
  </si>
  <si>
    <t>44124R</t>
  </si>
  <si>
    <t>Svorka spojovací dvoudílná pro dva ploché vodiče 30/30 nerez (V4A)</t>
  </si>
  <si>
    <t>102R</t>
  </si>
  <si>
    <t>101R</t>
  </si>
  <si>
    <t>100R</t>
  </si>
  <si>
    <t>CYKY-J 5x4' 
50*1.05Přepočtené koeficientem množství   =52.500 [A] 
Celkem: A=52.500 [B]</t>
  </si>
  <si>
    <t>SO98-98</t>
  </si>
  <si>
    <t>Všeobecný objekt</t>
  </si>
  <si>
    <t xml:space="preserve">  SO 98-98</t>
  </si>
  <si>
    <t>SO 98-98</t>
  </si>
  <si>
    <t>OST</t>
  </si>
  <si>
    <t>Ostatní</t>
  </si>
  <si>
    <t>0910020R4</t>
  </si>
  <si>
    <t>Ostatní náklady související s objektem - Osvědčení o bezpečnosti před uvedením do provozu</t>
  </si>
  <si>
    <t>0</t>
  </si>
  <si>
    <t>013254000</t>
  </si>
  <si>
    <t>Dokumentace skutečného provedení stavby</t>
  </si>
  <si>
    <t>geodetická část1=1.000 [A]</t>
  </si>
  <si>
    <t>technická část1=1.000 [A] 
Celkem: A=1.000 [B]</t>
  </si>
  <si>
    <t>dokladová část1=1.000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</si>
</sst>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worksheet" Target="worksheets/sheet59.xml" /><Relationship Id="rId60" Type="http://schemas.openxmlformats.org/officeDocument/2006/relationships/worksheet" Target="worksheets/sheet60.xml" /><Relationship Id="rId61" Type="http://schemas.openxmlformats.org/officeDocument/2006/relationships/styles" Target="styles.xml" /><Relationship Id="rId62" Type="http://schemas.openxmlformats.org/officeDocument/2006/relationships/sharedStrings" Target="sharedStrings.xml" /><Relationship Id="rId6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54.xml.rels><?xml version="1.0" encoding="utf-8" standalone="yes"?><Relationships xmlns="http://schemas.openxmlformats.org/package/2006/relationships"><Relationship Id="rId1" Type="http://schemas.openxmlformats.org/officeDocument/2006/relationships/drawing" Target="../drawings/drawing54.xml" /></Relationships>
</file>

<file path=xl/worksheets/_rels/sheet55.xml.rels><?xml version="1.0" encoding="utf-8" standalone="yes"?><Relationships xmlns="http://schemas.openxmlformats.org/package/2006/relationships"><Relationship Id="rId1" Type="http://schemas.openxmlformats.org/officeDocument/2006/relationships/drawing" Target="../drawings/drawing55.xml" /></Relationships>
</file>

<file path=xl/worksheets/_rels/sheet56.xml.rels><?xml version="1.0" encoding="utf-8" standalone="yes"?><Relationships xmlns="http://schemas.openxmlformats.org/package/2006/relationships"><Relationship Id="rId1" Type="http://schemas.openxmlformats.org/officeDocument/2006/relationships/drawing" Target="../drawings/drawing56.xml" /></Relationships>
</file>

<file path=xl/worksheets/_rels/sheet57.xml.rels><?xml version="1.0" encoding="utf-8" standalone="yes"?><Relationships xmlns="http://schemas.openxmlformats.org/package/2006/relationships"><Relationship Id="rId1" Type="http://schemas.openxmlformats.org/officeDocument/2006/relationships/drawing" Target="../drawings/drawing57.xml" /></Relationships>
</file>

<file path=xl/worksheets/_rels/sheet58.xml.rels><?xml version="1.0" encoding="utf-8" standalone="yes"?><Relationships xmlns="http://schemas.openxmlformats.org/package/2006/relationships"><Relationship Id="rId1" Type="http://schemas.openxmlformats.org/officeDocument/2006/relationships/drawing" Target="../drawings/drawing58.xml" /></Relationships>
</file>

<file path=xl/worksheets/_rels/sheet59.xml.rels><?xml version="1.0" encoding="utf-8" standalone="yes"?><Relationships xmlns="http://schemas.openxmlformats.org/package/2006/relationships"><Relationship Id="rId1" Type="http://schemas.openxmlformats.org/officeDocument/2006/relationships/drawing" Target="../drawings/drawing59.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60.xml.rels><?xml version="1.0" encoding="utf-8" standalone="yes"?><Relationships xmlns="http://schemas.openxmlformats.org/package/2006/relationships"><Relationship Id="rId1" Type="http://schemas.openxmlformats.org/officeDocument/2006/relationships/drawing" Target="../drawings/drawing60.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0+C10+C59+C67+C71</f>
      </c>
    </row>
    <row r="7" spans="2:3" ht="12.75" customHeight="1">
      <c r="B7" s="8" t="s">
        <v>7</v>
      </c>
      <c s="10">
        <f>0+E10+E59+E67+E71</f>
      </c>
    </row>
    <row r="9" spans="1:6" ht="12.75" customHeight="1">
      <c r="A9" s="9" t="s">
        <v>8</v>
      </c>
      <c s="9" t="s">
        <v>9</v>
      </c>
      <c s="9" t="s">
        <v>10</v>
      </c>
      <c s="9" t="s">
        <v>11</v>
      </c>
      <c s="9" t="s">
        <v>12</v>
      </c>
      <c s="9" t="s">
        <v>13</v>
      </c>
    </row>
    <row r="10" spans="1:6" ht="12.75">
      <c r="A10" s="11" t="s">
        <v>14</v>
      </c>
      <c s="12" t="s">
        <v>15</v>
      </c>
      <c s="14">
        <f>0+C11+C12+C13+C14+C15+C16+C17+C18+C19+C20+C21+C22+C23+C24+C25+C26+C27+C28+C29+C30+C31+C32+C33+C34+C35+C36+C37+C38+C39+C40+C41+C42+C43+C44+C45+C46+C47+C48+C49+C50+C51+C52+C53+C54+C55+C56+C57+C58</f>
      </c>
      <c s="14">
        <f>C10*0.21</f>
      </c>
      <c s="14">
        <f>0+E11+E12+E13+E14+E15+E16+E17+E18+E19+E20+E21+E22+E23+E24+E25+E26+E27+E28+E29+E30+E31+E32+E33+E34+E35+E36+E37+E38+E39+E40+E41+E42+E43+E44+E45+E46+E47+E48+E49+E50+E51+E52+E53+E54+E55+E56+E57+E58</f>
      </c>
      <c s="13">
        <f>0+F11+F12+F13+F14+F15+F16+F17+F18+F19+F20+F21+F22+F23+F24+F25+F26+F27+F28+F29+F30+F31+F32+F33+F34+F35+F36+F37+F38+F39+F40+F41+F42+F43+F44+F45+F46+F47+F48+F49+F50+F51+F52+F53+F54+F55+F56+F57+F58</f>
      </c>
    </row>
    <row r="11" spans="1:6" ht="12.75">
      <c r="A11" s="11" t="s">
        <v>16</v>
      </c>
      <c s="12" t="s">
        <v>17</v>
      </c>
      <c s="14">
        <f>'PS 02'!K8+'PS 02'!M8</f>
      </c>
      <c s="14">
        <f>C11*0.21</f>
      </c>
      <c s="14">
        <f>C11+D11</f>
      </c>
      <c s="13">
        <f>'PS 02'!T7</f>
      </c>
    </row>
    <row r="12" spans="1:6" ht="12.75">
      <c r="A12" s="11" t="s">
        <v>61</v>
      </c>
      <c s="12" t="s">
        <v>62</v>
      </c>
      <c s="14">
        <f>'PS 03'!K8+'PS 03'!M8</f>
      </c>
      <c s="14">
        <f>C12*0.21</f>
      </c>
      <c s="14">
        <f>C12+D12</f>
      </c>
      <c s="13">
        <f>'PS 03'!T7</f>
      </c>
    </row>
    <row r="13" spans="1:6" ht="12.75">
      <c r="A13" s="11" t="s">
        <v>66</v>
      </c>
      <c s="12" t="s">
        <v>67</v>
      </c>
      <c s="14">
        <f>'PS 04'!K8+'PS 04'!M8</f>
      </c>
      <c s="14">
        <f>C13*0.21</f>
      </c>
      <c s="14">
        <f>C13+D13</f>
      </c>
      <c s="13">
        <f>'PS 04'!T7</f>
      </c>
    </row>
    <row r="14" spans="1:6" ht="12.75">
      <c r="A14" s="11" t="s">
        <v>82</v>
      </c>
      <c s="12" t="s">
        <v>83</v>
      </c>
      <c s="14">
        <f>'PS 05'!K8+'PS 05'!M8</f>
      </c>
      <c s="14">
        <f>C14*0.21</f>
      </c>
      <c s="14">
        <f>C14+D14</f>
      </c>
      <c s="13">
        <f>'PS 05'!T7</f>
      </c>
    </row>
    <row r="15" spans="1:6" ht="12.75">
      <c r="A15" s="11" t="s">
        <v>292</v>
      </c>
      <c s="12" t="s">
        <v>293</v>
      </c>
      <c s="14">
        <f>'PS 06'!K8+'PS 06'!M8</f>
      </c>
      <c s="14">
        <f>C15*0.21</f>
      </c>
      <c s="14">
        <f>C15+D15</f>
      </c>
      <c s="13">
        <f>'PS 06'!T7</f>
      </c>
    </row>
    <row r="16" spans="1:6" ht="12.75">
      <c r="A16" s="11" t="s">
        <v>395</v>
      </c>
      <c s="12" t="s">
        <v>396</v>
      </c>
      <c s="14">
        <f>'PS 08.01'!K8+'PS 08.01'!M8</f>
      </c>
      <c s="14">
        <f>C16*0.21</f>
      </c>
      <c s="14">
        <f>C16+D16</f>
      </c>
      <c s="13">
        <f>'PS 08.01'!T7</f>
      </c>
    </row>
    <row r="17" spans="1:6" ht="12.75">
      <c r="A17" s="11" t="s">
        <v>476</v>
      </c>
      <c s="12" t="s">
        <v>477</v>
      </c>
      <c s="14">
        <f>'PS 08.02'!K8+'PS 08.02'!M8</f>
      </c>
      <c s="14">
        <f>C17*0.21</f>
      </c>
      <c s="14">
        <f>C17+D17</f>
      </c>
      <c s="13">
        <f>'PS 08.02'!T7</f>
      </c>
    </row>
    <row r="18" spans="1:6" ht="12.75">
      <c r="A18" s="11" t="s">
        <v>511</v>
      </c>
      <c s="12" t="s">
        <v>512</v>
      </c>
      <c s="14">
        <f>'PS 11'!K8+'PS 11'!M8</f>
      </c>
      <c s="14">
        <f>C18*0.21</f>
      </c>
      <c s="14">
        <f>C18+D18</f>
      </c>
      <c s="13">
        <f>'PS 11'!T7</f>
      </c>
    </row>
    <row r="19" spans="1:6" ht="12.75">
      <c r="A19" s="11" t="s">
        <v>564</v>
      </c>
      <c s="12" t="s">
        <v>565</v>
      </c>
      <c s="14">
        <f>'PS 12'!K8+'PS 12'!M8</f>
      </c>
      <c s="14">
        <f>C19*0.21</f>
      </c>
      <c s="14">
        <f>C19+D19</f>
      </c>
      <c s="13">
        <f>'PS 12'!T7</f>
      </c>
    </row>
    <row r="20" spans="1:6" ht="12.75">
      <c r="A20" s="11" t="s">
        <v>584</v>
      </c>
      <c s="12" t="s">
        <v>585</v>
      </c>
      <c s="14">
        <f>'PS 21'!K8+'PS 21'!M8</f>
      </c>
      <c s="14">
        <f>C20*0.21</f>
      </c>
      <c s="14">
        <f>C20+D20</f>
      </c>
      <c s="13">
        <f>'PS 21'!T7</f>
      </c>
    </row>
    <row r="21" spans="1:6" ht="12.75">
      <c r="A21" s="11" t="s">
        <v>589</v>
      </c>
      <c s="12" t="s">
        <v>590</v>
      </c>
      <c s="14">
        <f>'PS 22'!K8+'PS 22'!M8</f>
      </c>
      <c s="14">
        <f>C21*0.21</f>
      </c>
      <c s="14">
        <f>C21+D21</f>
      </c>
      <c s="13">
        <f>'PS 22'!T7</f>
      </c>
    </row>
    <row r="22" spans="1:6" ht="12.75">
      <c r="A22" s="11" t="s">
        <v>606</v>
      </c>
      <c s="12" t="s">
        <v>607</v>
      </c>
      <c s="14">
        <f>'SO 01.01'!K8+'SO 01.01'!M8</f>
      </c>
      <c s="14">
        <f>C22*0.21</f>
      </c>
      <c s="14">
        <f>C22+D22</f>
      </c>
      <c s="13">
        <f>'SO 01.01'!T7</f>
      </c>
    </row>
    <row r="23" spans="1:6" ht="12.75">
      <c r="A23" s="11" t="s">
        <v>1667</v>
      </c>
      <c s="12" t="s">
        <v>1668</v>
      </c>
      <c s="14">
        <f>'SO 01.02'!K8+'SO 01.02'!M8</f>
      </c>
      <c s="14">
        <f>C23*0.21</f>
      </c>
      <c s="14">
        <f>C23+D23</f>
      </c>
      <c s="13">
        <f>'SO 01.02'!T7</f>
      </c>
    </row>
    <row r="24" spans="1:6" ht="12.75">
      <c r="A24" s="11" t="s">
        <v>1780</v>
      </c>
      <c s="12" t="s">
        <v>1781</v>
      </c>
      <c s="14">
        <f>'SO 01.03'!K8+'SO 01.03'!M8</f>
      </c>
      <c s="14">
        <f>C24*0.21</f>
      </c>
      <c s="14">
        <f>C24+D24</f>
      </c>
      <c s="13">
        <f>'SO 01.03'!T7</f>
      </c>
    </row>
    <row r="25" spans="1:6" ht="12.75">
      <c r="A25" s="11" t="s">
        <v>1892</v>
      </c>
      <c s="12" t="s">
        <v>1893</v>
      </c>
      <c s="14">
        <f>'SO 01.04'!K8+'SO 01.04'!M8</f>
      </c>
      <c s="14">
        <f>C25*0.21</f>
      </c>
      <c s="14">
        <f>C25+D25</f>
      </c>
      <c s="13">
        <f>'SO 01.04'!T7</f>
      </c>
    </row>
    <row r="26" spans="1:6" ht="12.75">
      <c r="A26" s="11" t="s">
        <v>1998</v>
      </c>
      <c s="12" t="s">
        <v>1999</v>
      </c>
      <c s="14">
        <f>'SO 01.05'!K8+'SO 01.05'!M8</f>
      </c>
      <c s="14">
        <f>C26*0.21</f>
      </c>
      <c s="14">
        <f>C26+D26</f>
      </c>
      <c s="13">
        <f>'SO 01.05'!T7</f>
      </c>
    </row>
    <row r="27" spans="1:6" ht="12.75">
      <c r="A27" s="11" t="s">
        <v>2100</v>
      </c>
      <c s="12" t="s">
        <v>2101</v>
      </c>
      <c s="14">
        <f>'SO 01.05a'!K8+'SO 01.05a'!M8</f>
      </c>
      <c s="14">
        <f>C27*0.21</f>
      </c>
      <c s="14">
        <f>C27+D27</f>
      </c>
      <c s="13">
        <f>'SO 01.05a'!T7</f>
      </c>
    </row>
    <row r="28" spans="1:6" ht="12.75">
      <c r="A28" s="11" t="s">
        <v>2229</v>
      </c>
      <c s="12" t="s">
        <v>2230</v>
      </c>
      <c s="14">
        <f>'SO 01.06'!K8+'SO 01.06'!M8</f>
      </c>
      <c s="14">
        <f>C28*0.21</f>
      </c>
      <c s="14">
        <f>C28+D28</f>
      </c>
      <c s="13">
        <f>'SO 01.06'!T7</f>
      </c>
    </row>
    <row r="29" spans="1:6" ht="12.75">
      <c r="A29" s="11" t="s">
        <v>2330</v>
      </c>
      <c s="12" t="s">
        <v>2331</v>
      </c>
      <c s="14">
        <f>'SO 02'!K8+'SO 02'!M8</f>
      </c>
      <c s="14">
        <f>C29*0.21</f>
      </c>
      <c s="14">
        <f>C29+D29</f>
      </c>
      <c s="13">
        <f>'SO 02'!T7</f>
      </c>
    </row>
    <row r="30" spans="1:6" ht="12.75">
      <c r="A30" s="11" t="s">
        <v>2360</v>
      </c>
      <c s="12" t="s">
        <v>2361</v>
      </c>
      <c s="14">
        <f>'SO 03.01'!K8+'SO 03.01'!M8</f>
      </c>
      <c s="14">
        <f>C30*0.21</f>
      </c>
      <c s="14">
        <f>C30+D30</f>
      </c>
      <c s="13">
        <f>'SO 03.01'!T7</f>
      </c>
    </row>
    <row r="31" spans="1:6" ht="12.75">
      <c r="A31" s="11" t="s">
        <v>2544</v>
      </c>
      <c s="12" t="s">
        <v>2545</v>
      </c>
      <c s="14">
        <f>'SO 03.03'!K8+'SO 03.03'!M8</f>
      </c>
      <c s="14">
        <f>C31*0.21</f>
      </c>
      <c s="14">
        <f>C31+D31</f>
      </c>
      <c s="13">
        <f>'SO 03.03'!T7</f>
      </c>
    </row>
    <row r="32" spans="1:6" ht="12.75">
      <c r="A32" s="11" t="s">
        <v>2570</v>
      </c>
      <c s="12" t="s">
        <v>2571</v>
      </c>
      <c s="14">
        <f>'SO 03.03a'!K8+'SO 03.03a'!M8</f>
      </c>
      <c s="14">
        <f>C32*0.21</f>
      </c>
      <c s="14">
        <f>C32+D32</f>
      </c>
      <c s="13">
        <f>'SO 03.03a'!T7</f>
      </c>
    </row>
    <row r="33" spans="1:6" ht="12.75">
      <c r="A33" s="11" t="s">
        <v>2603</v>
      </c>
      <c s="12" t="s">
        <v>2604</v>
      </c>
      <c s="14">
        <f>'SO 03.04'!K8+'SO 03.04'!M8</f>
      </c>
      <c s="14">
        <f>C33*0.21</f>
      </c>
      <c s="14">
        <f>C33+D33</f>
      </c>
      <c s="13">
        <f>'SO 03.04'!T7</f>
      </c>
    </row>
    <row r="34" spans="1:6" ht="12.75">
      <c r="A34" s="11" t="s">
        <v>2616</v>
      </c>
      <c s="12" t="s">
        <v>2617</v>
      </c>
      <c s="14">
        <f>'SO 04.01'!K8+'SO 04.01'!M8</f>
      </c>
      <c s="14">
        <f>C34*0.21</f>
      </c>
      <c s="14">
        <f>C34+D34</f>
      </c>
      <c s="13">
        <f>'SO 04.01'!T7</f>
      </c>
    </row>
    <row r="35" spans="1:6" ht="12.75">
      <c r="A35" s="11" t="s">
        <v>2674</v>
      </c>
      <c s="12" t="s">
        <v>2675</v>
      </c>
      <c s="14">
        <f>'SO 04.02'!K8+'SO 04.02'!M8</f>
      </c>
      <c s="14">
        <f>C35*0.21</f>
      </c>
      <c s="14">
        <f>C35+D35</f>
      </c>
      <c s="13">
        <f>'SO 04.02'!T7</f>
      </c>
    </row>
    <row r="36" spans="1:6" ht="12.75">
      <c r="A36" s="11" t="s">
        <v>2771</v>
      </c>
      <c s="12" t="s">
        <v>2772</v>
      </c>
      <c s="14">
        <f>'SO 04.03'!K8+'SO 04.03'!M8</f>
      </c>
      <c s="14">
        <f>C36*0.21</f>
      </c>
      <c s="14">
        <f>C36+D36</f>
      </c>
      <c s="13">
        <f>'SO 04.03'!T7</f>
      </c>
    </row>
    <row r="37" spans="1:6" ht="12.75">
      <c r="A37" s="11" t="s">
        <v>2846</v>
      </c>
      <c s="12" t="s">
        <v>2847</v>
      </c>
      <c s="14">
        <f>'SO 04.04'!K8+'SO 04.04'!M8</f>
      </c>
      <c s="14">
        <f>C37*0.21</f>
      </c>
      <c s="14">
        <f>C37+D37</f>
      </c>
      <c s="13">
        <f>'SO 04.04'!T7</f>
      </c>
    </row>
    <row r="38" spans="1:6" ht="12.75">
      <c r="A38" s="11" t="s">
        <v>3062</v>
      </c>
      <c s="12" t="s">
        <v>3063</v>
      </c>
      <c s="14">
        <f>'SO 04.05'!K8+'SO 04.05'!M8</f>
      </c>
      <c s="14">
        <f>C38*0.21</f>
      </c>
      <c s="14">
        <f>C38+D38</f>
      </c>
      <c s="13">
        <f>'SO 04.05'!T7</f>
      </c>
    </row>
    <row r="39" spans="1:6" ht="12.75">
      <c r="A39" s="11" t="s">
        <v>3285</v>
      </c>
      <c s="12" t="s">
        <v>3286</v>
      </c>
      <c s="14">
        <f>'SO 04.06'!K8+'SO 04.06'!M8</f>
      </c>
      <c s="14">
        <f>C39*0.21</f>
      </c>
      <c s="14">
        <f>C39+D39</f>
      </c>
      <c s="13">
        <f>'SO 04.06'!T7</f>
      </c>
    </row>
    <row r="40" spans="1:6" ht="12.75">
      <c r="A40" s="11" t="s">
        <v>3338</v>
      </c>
      <c s="12" t="s">
        <v>3339</v>
      </c>
      <c s="14">
        <f>'SO 04.07'!K8+'SO 04.07'!M8</f>
      </c>
      <c s="14">
        <f>C40*0.21</f>
      </c>
      <c s="14">
        <f>C40+D40</f>
      </c>
      <c s="13">
        <f>'SO 04.07'!T7</f>
      </c>
    </row>
    <row r="41" spans="1:6" ht="12.75">
      <c r="A41" s="11" t="s">
        <v>3419</v>
      </c>
      <c s="12" t="s">
        <v>3420</v>
      </c>
      <c s="14">
        <f>'SO 04.07a'!K8+'SO 04.07a'!M8</f>
      </c>
      <c s="14">
        <f>C41*0.21</f>
      </c>
      <c s="14">
        <f>C41+D41</f>
      </c>
      <c s="13">
        <f>'SO 04.07a'!T7</f>
      </c>
    </row>
    <row r="42" spans="1:6" ht="12.75">
      <c r="A42" s="11" t="s">
        <v>3468</v>
      </c>
      <c s="12" t="s">
        <v>3469</v>
      </c>
      <c s="14">
        <f>'SO 04.08'!K8+'SO 04.08'!M8</f>
      </c>
      <c s="14">
        <f>C42*0.21</f>
      </c>
      <c s="14">
        <f>C42+D42</f>
      </c>
      <c s="13">
        <f>'SO 04.08'!T7</f>
      </c>
    </row>
    <row r="43" spans="1:6" ht="12.75">
      <c r="A43" s="11" t="s">
        <v>3643</v>
      </c>
      <c s="12" t="s">
        <v>3644</v>
      </c>
      <c s="14">
        <f>'SO 04.09'!K8+'SO 04.09'!M8</f>
      </c>
      <c s="14">
        <f>C43*0.21</f>
      </c>
      <c s="14">
        <f>C43+D43</f>
      </c>
      <c s="13">
        <f>'SO 04.09'!T7</f>
      </c>
    </row>
    <row r="44" spans="1:6" ht="12.75">
      <c r="A44" s="11" t="s">
        <v>3667</v>
      </c>
      <c s="12" t="s">
        <v>3668</v>
      </c>
      <c s="14">
        <f>'SO 04.10'!K8+'SO 04.10'!M8</f>
      </c>
      <c s="14">
        <f>C44*0.21</f>
      </c>
      <c s="14">
        <f>C44+D44</f>
      </c>
      <c s="13">
        <f>'SO 04.10'!T7</f>
      </c>
    </row>
    <row r="45" spans="1:6" ht="12.75">
      <c r="A45" s="11" t="s">
        <v>3726</v>
      </c>
      <c s="12" t="s">
        <v>3727</v>
      </c>
      <c s="14">
        <f>'SO 04.11'!K8+'SO 04.11'!M8</f>
      </c>
      <c s="14">
        <f>C45*0.21</f>
      </c>
      <c s="14">
        <f>C45+D45</f>
      </c>
      <c s="13">
        <f>'SO 04.11'!T7</f>
      </c>
    </row>
    <row r="46" spans="1:6" ht="12.75">
      <c r="A46" s="11" t="s">
        <v>3834</v>
      </c>
      <c s="12" t="s">
        <v>3835</v>
      </c>
      <c s="14">
        <f>'SO 05'!K8+'SO 05'!M8</f>
      </c>
      <c s="14">
        <f>C46*0.21</f>
      </c>
      <c s="14">
        <f>C46+D46</f>
      </c>
      <c s="13">
        <f>'SO 05'!T7</f>
      </c>
    </row>
    <row r="47" spans="1:6" ht="12.75">
      <c r="A47" s="11" t="s">
        <v>3936</v>
      </c>
      <c s="12" t="s">
        <v>3937</v>
      </c>
      <c s="14">
        <f>'SO 07'!K8+'SO 07'!M8</f>
      </c>
      <c s="14">
        <f>C47*0.21</f>
      </c>
      <c s="14">
        <f>C47+D47</f>
      </c>
      <c s="13">
        <f>'SO 07'!T7</f>
      </c>
    </row>
    <row r="48" spans="1:6" ht="12.75">
      <c r="A48" s="11" t="s">
        <v>3995</v>
      </c>
      <c s="12" t="s">
        <v>3996</v>
      </c>
      <c s="14">
        <f>'SO 11'!K8+'SO 11'!M8</f>
      </c>
      <c s="14">
        <f>C48*0.21</f>
      </c>
      <c s="14">
        <f>C48+D48</f>
      </c>
      <c s="13">
        <f>'SO 11'!T7</f>
      </c>
    </row>
    <row r="49" spans="1:6" ht="12.75">
      <c r="A49" s="11" t="s">
        <v>4011</v>
      </c>
      <c s="12" t="s">
        <v>4012</v>
      </c>
      <c s="14">
        <f>'SO 20.01'!K8+'SO 20.01'!M8</f>
      </c>
      <c s="14">
        <f>C49*0.21</f>
      </c>
      <c s="14">
        <f>C49+D49</f>
      </c>
      <c s="13">
        <f>'SO 20.01'!T7</f>
      </c>
    </row>
    <row r="50" spans="1:6" ht="12.75">
      <c r="A50" s="11" t="s">
        <v>4051</v>
      </c>
      <c s="12" t="s">
        <v>4052</v>
      </c>
      <c s="14">
        <f>'SO 20.02'!K8+'SO 20.02'!M8</f>
      </c>
      <c s="14">
        <f>C50*0.21</f>
      </c>
      <c s="14">
        <f>C50+D50</f>
      </c>
      <c s="13">
        <f>'SO 20.02'!T7</f>
      </c>
    </row>
    <row r="51" spans="1:6" ht="12.75">
      <c r="A51" s="11" t="s">
        <v>4072</v>
      </c>
      <c s="12" t="s">
        <v>4073</v>
      </c>
      <c s="14">
        <f>'SO 20.03'!K8+'SO 20.03'!M8</f>
      </c>
      <c s="14">
        <f>C51*0.21</f>
      </c>
      <c s="14">
        <f>C51+D51</f>
      </c>
      <c s="13">
        <f>'SO 20.03'!T7</f>
      </c>
    </row>
    <row r="52" spans="1:6" ht="12.75">
      <c r="A52" s="11" t="s">
        <v>4204</v>
      </c>
      <c s="12" t="s">
        <v>4205</v>
      </c>
      <c s="14">
        <f>'SO 20.04'!K8+'SO 20.04'!M8</f>
      </c>
      <c s="14">
        <f>C52*0.21</f>
      </c>
      <c s="14">
        <f>C52+D52</f>
      </c>
      <c s="13">
        <f>'SO 20.04'!T7</f>
      </c>
    </row>
    <row r="53" spans="1:6" ht="12.75">
      <c r="A53" s="11" t="s">
        <v>4276</v>
      </c>
      <c s="12" t="s">
        <v>4277</v>
      </c>
      <c s="14">
        <f>'SO 20.05'!K8+'SO 20.05'!M8</f>
      </c>
      <c s="14">
        <f>C53*0.21</f>
      </c>
      <c s="14">
        <f>C53+D53</f>
      </c>
      <c s="13">
        <f>'SO 20.05'!T7</f>
      </c>
    </row>
    <row r="54" spans="1:6" ht="12.75">
      <c r="A54" s="11" t="s">
        <v>4328</v>
      </c>
      <c s="12" t="s">
        <v>4329</v>
      </c>
      <c s="14">
        <f>'SO 20.05a'!K8+'SO 20.05a'!M8</f>
      </c>
      <c s="14">
        <f>C54*0.21</f>
      </c>
      <c s="14">
        <f>C54+D54</f>
      </c>
      <c s="13">
        <f>'SO 20.05a'!T7</f>
      </c>
    </row>
    <row r="55" spans="1:6" ht="12.75">
      <c r="A55" s="11" t="s">
        <v>4339</v>
      </c>
      <c s="12" t="s">
        <v>4340</v>
      </c>
      <c s="14">
        <f>'SO 20.06'!K8+'SO 20.06'!M8</f>
      </c>
      <c s="14">
        <f>C55*0.21</f>
      </c>
      <c s="14">
        <f>C55+D55</f>
      </c>
      <c s="13">
        <f>'SO 20.06'!T7</f>
      </c>
    </row>
    <row r="56" spans="1:6" ht="12.75">
      <c r="A56" s="11" t="s">
        <v>4349</v>
      </c>
      <c s="12" t="s">
        <v>4350</v>
      </c>
      <c s="14">
        <f>'SO 20.07'!K8+'SO 20.07'!M8</f>
      </c>
      <c s="14">
        <f>C56*0.21</f>
      </c>
      <c s="14">
        <f>C56+D56</f>
      </c>
      <c s="13">
        <f>'SO 20.07'!T7</f>
      </c>
    </row>
    <row r="57" spans="1:6" ht="12.75">
      <c r="A57" s="11" t="s">
        <v>4361</v>
      </c>
      <c s="12" t="s">
        <v>4362</v>
      </c>
      <c s="14">
        <f>'SO 20.08'!K8+'SO 20.08'!M8</f>
      </c>
      <c s="14">
        <f>C57*0.21</f>
      </c>
      <c s="14">
        <f>C57+D57</f>
      </c>
      <c s="13">
        <f>'SO 20.08'!T7</f>
      </c>
    </row>
    <row r="58" spans="1:6" ht="12.75">
      <c r="A58" s="11" t="s">
        <v>4372</v>
      </c>
      <c s="12" t="s">
        <v>4373</v>
      </c>
      <c s="14">
        <f>'SO 21'!K8+'SO 21'!M8</f>
      </c>
      <c s="14">
        <f>C58*0.21</f>
      </c>
      <c s="14">
        <f>C58+D58</f>
      </c>
      <c s="13">
        <f>'SO 21'!T7</f>
      </c>
    </row>
    <row r="59" spans="1:6" ht="12.75">
      <c r="A59" s="11" t="s">
        <v>4381</v>
      </c>
      <c s="12" t="s">
        <v>4382</v>
      </c>
      <c s="14">
        <f>0+C60+C61+C62+C63+C64+C65+C66</f>
      </c>
      <c s="14">
        <f>C59*0.21</f>
      </c>
      <c s="14">
        <f>0+E60+E61+E62+E63+E64+E65+E66</f>
      </c>
      <c s="13">
        <f>0+F60+F61+F62+F63+F64+F65+F66</f>
      </c>
    </row>
    <row r="60" spans="1:6" ht="12.75">
      <c r="A60" s="11" t="s">
        <v>4383</v>
      </c>
      <c s="12" t="s">
        <v>4384</v>
      </c>
      <c s="14">
        <f>'PS 07'!K8+'PS 07'!M8</f>
      </c>
      <c s="14">
        <f>C60*0.21</f>
      </c>
      <c s="14">
        <f>C60+D60</f>
      </c>
      <c s="13">
        <f>'PS 07'!T7</f>
      </c>
    </row>
    <row r="61" spans="1:6" ht="12.75">
      <c r="A61" s="11" t="s">
        <v>4392</v>
      </c>
      <c s="12" t="s">
        <v>4393</v>
      </c>
      <c s="14">
        <f>'PS 13'!K8+'PS 13'!M8</f>
      </c>
      <c s="14">
        <f>C61*0.21</f>
      </c>
      <c s="14">
        <f>C61+D61</f>
      </c>
      <c s="13">
        <f>'PS 13'!T7</f>
      </c>
    </row>
    <row r="62" spans="1:6" ht="12.75">
      <c r="A62" s="11" t="s">
        <v>4451</v>
      </c>
      <c s="12" t="s">
        <v>4452</v>
      </c>
      <c s="14">
        <f>'SO 06'!K8+'SO 06'!M8</f>
      </c>
      <c s="14">
        <f>C62*0.21</f>
      </c>
      <c s="14">
        <f>C62+D62</f>
      </c>
      <c s="13">
        <f>'SO 06'!T7</f>
      </c>
    </row>
    <row r="63" spans="1:6" ht="12.75">
      <c r="A63" s="11" t="s">
        <v>4522</v>
      </c>
      <c s="12" t="s">
        <v>4523</v>
      </c>
      <c s="14">
        <f>'SO 08'!K8+'SO 08'!M8</f>
      </c>
      <c s="14">
        <f>C63*0.21</f>
      </c>
      <c s="14">
        <f>C63+D63</f>
      </c>
      <c s="13">
        <f>'SO 08'!T7</f>
      </c>
    </row>
    <row r="64" spans="1:6" ht="12.75">
      <c r="A64" s="11" t="s">
        <v>4583</v>
      </c>
      <c s="12" t="s">
        <v>4584</v>
      </c>
      <c s="14">
        <f>'SO 09'!K8+'SO 09'!M8</f>
      </c>
      <c s="14">
        <f>C64*0.21</f>
      </c>
      <c s="14">
        <f>C64+D64</f>
      </c>
      <c s="13">
        <f>'SO 09'!T7</f>
      </c>
    </row>
    <row r="65" spans="1:6" ht="12.75">
      <c r="A65" s="11" t="s">
        <v>4643</v>
      </c>
      <c s="12" t="s">
        <v>4644</v>
      </c>
      <c s="14">
        <f>'SO 10'!K8+'SO 10'!M8</f>
      </c>
      <c s="14">
        <f>C65*0.21</f>
      </c>
      <c s="14">
        <f>C65+D65</f>
      </c>
      <c s="13">
        <f>'SO 10'!T7</f>
      </c>
    </row>
    <row r="66" spans="1:6" ht="12.75">
      <c r="A66" s="11" t="s">
        <v>4816</v>
      </c>
      <c s="12" t="s">
        <v>4817</v>
      </c>
      <c s="14">
        <f>'SO 12'!K8+'SO 12'!M8</f>
      </c>
      <c s="14">
        <f>C66*0.21</f>
      </c>
      <c s="14">
        <f>C66+D66</f>
      </c>
      <c s="13">
        <f>'SO 12'!T7</f>
      </c>
    </row>
    <row r="67" spans="1:6" ht="12.75">
      <c r="A67" s="11" t="s">
        <v>4928</v>
      </c>
      <c s="12" t="s">
        <v>4929</v>
      </c>
      <c s="14">
        <f>0+C68+C69+C70</f>
      </c>
      <c s="14">
        <f>C67*0.21</f>
      </c>
      <c s="14">
        <f>0+E68+E69+E70</f>
      </c>
      <c s="13">
        <f>0+F68+F69+F70</f>
      </c>
    </row>
    <row r="68" spans="1:6" ht="12.75">
      <c r="A68" s="11" t="s">
        <v>4930</v>
      </c>
      <c s="12" t="s">
        <v>4931</v>
      </c>
      <c s="14">
        <f>'PS 31'!K8+'PS 31'!M8</f>
      </c>
      <c s="14">
        <f>C68*0.21</f>
      </c>
      <c s="14">
        <f>C68+D68</f>
      </c>
      <c s="13">
        <f>'PS 31'!T7</f>
      </c>
    </row>
    <row r="69" spans="1:6" ht="12.75">
      <c r="A69" s="11" t="s">
        <v>4939</v>
      </c>
      <c s="12" t="s">
        <v>4940</v>
      </c>
      <c s="14">
        <f>'SO 30.01'!K8+'SO 30.01'!M8</f>
      </c>
      <c s="14">
        <f>C69*0.21</f>
      </c>
      <c s="14">
        <f>C69+D69</f>
      </c>
      <c s="13">
        <f>'SO 30.01'!T7</f>
      </c>
    </row>
    <row r="70" spans="1:6" ht="12.75">
      <c r="A70" s="11" t="s">
        <v>4986</v>
      </c>
      <c s="12" t="s">
        <v>4987</v>
      </c>
      <c s="14">
        <f>'SO 30.03'!K8+'SO 30.03'!M8</f>
      </c>
      <c s="14">
        <f>C70*0.21</f>
      </c>
      <c s="14">
        <f>C70+D70</f>
      </c>
      <c s="13">
        <f>'SO 30.03'!T7</f>
      </c>
    </row>
    <row r="71" spans="1:6" ht="12.75">
      <c r="A71" s="11" t="s">
        <v>5000</v>
      </c>
      <c s="12" t="s">
        <v>5001</v>
      </c>
      <c s="14">
        <f>0+C72</f>
      </c>
      <c s="14">
        <f>C71*0.21</f>
      </c>
      <c s="14">
        <f>0+E72</f>
      </c>
      <c s="13">
        <f>0+F72</f>
      </c>
    </row>
    <row r="72" spans="1:6" ht="12.75">
      <c r="A72" s="11" t="s">
        <v>5002</v>
      </c>
      <c s="12" t="s">
        <v>5001</v>
      </c>
      <c s="14">
        <f>'SO 98-98'!K8+'SO 98-98'!M8</f>
      </c>
      <c s="14">
        <f>C72*0.21</f>
      </c>
      <c s="14">
        <f>C72+D72</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566</v>
      </c>
      <c r="E8" s="30" t="s">
        <v>565</v>
      </c>
      <c r="J8" s="29">
        <f>0+J9+J38</f>
      </c>
      <c s="29">
        <f>0+K9+K38</f>
      </c>
      <c s="29">
        <f>0+L9+L38</f>
      </c>
      <c s="29">
        <f>0+M9+M38</f>
      </c>
    </row>
    <row r="9" spans="1:13" ht="12.75">
      <c r="A9" t="s">
        <v>47</v>
      </c>
      <c r="C9" s="31" t="s">
        <v>51</v>
      </c>
      <c r="E9" s="33" t="s">
        <v>514</v>
      </c>
      <c r="J9" s="32">
        <f>0</f>
      </c>
      <c s="32">
        <f>0</f>
      </c>
      <c s="32">
        <f>0+L10+L14+L18+L22+L26+L30+L34</f>
      </c>
      <c s="32">
        <f>0+M10+M14+M18+M22+M26+M30+M34</f>
      </c>
    </row>
    <row r="10" spans="1:16" ht="12.75">
      <c r="A10" t="s">
        <v>50</v>
      </c>
      <c s="34" t="s">
        <v>51</v>
      </c>
      <c s="34" t="s">
        <v>567</v>
      </c>
      <c s="35" t="s">
        <v>5</v>
      </c>
      <c s="6" t="s">
        <v>516</v>
      </c>
      <c s="36" t="s">
        <v>54</v>
      </c>
      <c s="37">
        <v>1</v>
      </c>
      <c s="36">
        <v>0</v>
      </c>
      <c s="36">
        <f>ROUND(G10*H10,6)</f>
      </c>
      <c r="L10" s="38">
        <v>0</v>
      </c>
      <c s="32">
        <f>ROUND(ROUND(L10,2)*ROUND(G10,3),2)</f>
      </c>
      <c s="36" t="s">
        <v>90</v>
      </c>
      <c>
        <f>(M10*21)/100</f>
      </c>
      <c t="s">
        <v>28</v>
      </c>
    </row>
    <row r="11" spans="1:5" ht="12.75">
      <c r="A11" s="35" t="s">
        <v>56</v>
      </c>
      <c r="E11" s="39" t="s">
        <v>516</v>
      </c>
    </row>
    <row r="12" spans="1:5" ht="38.25">
      <c r="A12" s="35" t="s">
        <v>57</v>
      </c>
      <c r="E12" s="40" t="s">
        <v>568</v>
      </c>
    </row>
    <row r="13" spans="1:5" ht="12.75">
      <c r="A13" t="s">
        <v>58</v>
      </c>
      <c r="E13" s="39" t="s">
        <v>5</v>
      </c>
    </row>
    <row r="14" spans="1:16" ht="25.5">
      <c r="A14" t="s">
        <v>50</v>
      </c>
      <c s="34" t="s">
        <v>28</v>
      </c>
      <c s="34" t="s">
        <v>569</v>
      </c>
      <c s="35" t="s">
        <v>5</v>
      </c>
      <c s="6" t="s">
        <v>519</v>
      </c>
      <c s="36" t="s">
        <v>184</v>
      </c>
      <c s="37">
        <v>16</v>
      </c>
      <c s="36">
        <v>0</v>
      </c>
      <c s="36">
        <f>ROUND(G14*H14,6)</f>
      </c>
      <c r="L14" s="38">
        <v>0</v>
      </c>
      <c s="32">
        <f>ROUND(ROUND(L14,2)*ROUND(G14,3),2)</f>
      </c>
      <c s="36" t="s">
        <v>90</v>
      </c>
      <c>
        <f>(M14*21)/100</f>
      </c>
      <c t="s">
        <v>28</v>
      </c>
    </row>
    <row r="15" spans="1:5" ht="25.5">
      <c r="A15" s="35" t="s">
        <v>56</v>
      </c>
      <c r="E15" s="39" t="s">
        <v>519</v>
      </c>
    </row>
    <row r="16" spans="1:5" ht="25.5">
      <c r="A16" s="35" t="s">
        <v>57</v>
      </c>
      <c r="E16" s="40" t="s">
        <v>570</v>
      </c>
    </row>
    <row r="17" spans="1:5" ht="12.75">
      <c r="A17" t="s">
        <v>58</v>
      </c>
      <c r="E17" s="39" t="s">
        <v>5</v>
      </c>
    </row>
    <row r="18" spans="1:16" ht="12.75">
      <c r="A18" t="s">
        <v>50</v>
      </c>
      <c s="34" t="s">
        <v>26</v>
      </c>
      <c s="34" t="s">
        <v>571</v>
      </c>
      <c s="35" t="s">
        <v>5</v>
      </c>
      <c s="6" t="s">
        <v>522</v>
      </c>
      <c s="36" t="s">
        <v>184</v>
      </c>
      <c s="37">
        <v>14</v>
      </c>
      <c s="36">
        <v>0</v>
      </c>
      <c s="36">
        <f>ROUND(G18*H18,6)</f>
      </c>
      <c r="L18" s="38">
        <v>0</v>
      </c>
      <c s="32">
        <f>ROUND(ROUND(L18,2)*ROUND(G18,3),2)</f>
      </c>
      <c s="36" t="s">
        <v>90</v>
      </c>
      <c>
        <f>(M18*21)/100</f>
      </c>
      <c t="s">
        <v>28</v>
      </c>
    </row>
    <row r="19" spans="1:5" ht="12.75">
      <c r="A19" s="35" t="s">
        <v>56</v>
      </c>
      <c r="E19" s="39" t="s">
        <v>522</v>
      </c>
    </row>
    <row r="20" spans="1:5" ht="153">
      <c r="A20" s="35" t="s">
        <v>57</v>
      </c>
      <c r="E20" s="40" t="s">
        <v>572</v>
      </c>
    </row>
    <row r="21" spans="1:5" ht="12.75">
      <c r="A21" t="s">
        <v>58</v>
      </c>
      <c r="E21" s="39" t="s">
        <v>5</v>
      </c>
    </row>
    <row r="22" spans="1:16" ht="25.5">
      <c r="A22" t="s">
        <v>50</v>
      </c>
      <c s="34" t="s">
        <v>79</v>
      </c>
      <c s="34" t="s">
        <v>573</v>
      </c>
      <c s="35" t="s">
        <v>5</v>
      </c>
      <c s="6" t="s">
        <v>525</v>
      </c>
      <c s="36" t="s">
        <v>184</v>
      </c>
      <c s="37">
        <v>30</v>
      </c>
      <c s="36">
        <v>0</v>
      </c>
      <c s="36">
        <f>ROUND(G22*H22,6)</f>
      </c>
      <c r="L22" s="38">
        <v>0</v>
      </c>
      <c s="32">
        <f>ROUND(ROUND(L22,2)*ROUND(G22,3),2)</f>
      </c>
      <c s="36" t="s">
        <v>90</v>
      </c>
      <c>
        <f>(M22*21)/100</f>
      </c>
      <c t="s">
        <v>28</v>
      </c>
    </row>
    <row r="23" spans="1:5" ht="25.5">
      <c r="A23" s="35" t="s">
        <v>56</v>
      </c>
      <c r="E23" s="39" t="s">
        <v>525</v>
      </c>
    </row>
    <row r="24" spans="1:5" ht="76.5">
      <c r="A24" s="35" t="s">
        <v>57</v>
      </c>
      <c r="E24" s="40" t="s">
        <v>574</v>
      </c>
    </row>
    <row r="25" spans="1:5" ht="12.75">
      <c r="A25" t="s">
        <v>58</v>
      </c>
      <c r="E25" s="39" t="s">
        <v>5</v>
      </c>
    </row>
    <row r="26" spans="1:16" ht="12.75">
      <c r="A26" t="s">
        <v>50</v>
      </c>
      <c s="34" t="s">
        <v>101</v>
      </c>
      <c s="34" t="s">
        <v>575</v>
      </c>
      <c s="35" t="s">
        <v>5</v>
      </c>
      <c s="6" t="s">
        <v>528</v>
      </c>
      <c s="36" t="s">
        <v>184</v>
      </c>
      <c s="37">
        <v>30</v>
      </c>
      <c s="36">
        <v>0</v>
      </c>
      <c s="36">
        <f>ROUND(G26*H26,6)</f>
      </c>
      <c r="L26" s="38">
        <v>0</v>
      </c>
      <c s="32">
        <f>ROUND(ROUND(L26,2)*ROUND(G26,3),2)</f>
      </c>
      <c s="36" t="s">
        <v>291</v>
      </c>
      <c>
        <f>(M26*21)/100</f>
      </c>
      <c t="s">
        <v>28</v>
      </c>
    </row>
    <row r="27" spans="1:5" ht="12.75">
      <c r="A27" s="35" t="s">
        <v>56</v>
      </c>
      <c r="E27" s="39" t="s">
        <v>528</v>
      </c>
    </row>
    <row r="28" spans="1:5" ht="76.5">
      <c r="A28" s="35" t="s">
        <v>57</v>
      </c>
      <c r="E28" s="40" t="s">
        <v>574</v>
      </c>
    </row>
    <row r="29" spans="1:5" ht="12.75">
      <c r="A29" t="s">
        <v>58</v>
      </c>
      <c r="E29" s="39" t="s">
        <v>5</v>
      </c>
    </row>
    <row r="30" spans="1:16" ht="25.5">
      <c r="A30" t="s">
        <v>50</v>
      </c>
      <c s="34" t="s">
        <v>27</v>
      </c>
      <c s="34" t="s">
        <v>576</v>
      </c>
      <c s="35" t="s">
        <v>5</v>
      </c>
      <c s="6" t="s">
        <v>530</v>
      </c>
      <c s="36" t="s">
        <v>184</v>
      </c>
      <c s="37">
        <v>30</v>
      </c>
      <c s="36">
        <v>0</v>
      </c>
      <c s="36">
        <f>ROUND(G30*H30,6)</f>
      </c>
      <c r="L30" s="38">
        <v>0</v>
      </c>
      <c s="32">
        <f>ROUND(ROUND(L30,2)*ROUND(G30,3),2)</f>
      </c>
      <c s="36" t="s">
        <v>90</v>
      </c>
      <c>
        <f>(M30*21)/100</f>
      </c>
      <c t="s">
        <v>28</v>
      </c>
    </row>
    <row r="31" spans="1:5" ht="25.5">
      <c r="A31" s="35" t="s">
        <v>56</v>
      </c>
      <c r="E31" s="39" t="s">
        <v>530</v>
      </c>
    </row>
    <row r="32" spans="1:5" ht="76.5">
      <c r="A32" s="35" t="s">
        <v>57</v>
      </c>
      <c r="E32" s="40" t="s">
        <v>574</v>
      </c>
    </row>
    <row r="33" spans="1:5" ht="12.75">
      <c r="A33" t="s">
        <v>58</v>
      </c>
      <c r="E33" s="39" t="s">
        <v>5</v>
      </c>
    </row>
    <row r="34" spans="1:16" ht="25.5">
      <c r="A34" t="s">
        <v>50</v>
      </c>
      <c s="34" t="s">
        <v>106</v>
      </c>
      <c s="34" t="s">
        <v>577</v>
      </c>
      <c s="35" t="s">
        <v>5</v>
      </c>
      <c s="6" t="s">
        <v>532</v>
      </c>
      <c s="36" t="s">
        <v>184</v>
      </c>
      <c s="37">
        <v>28</v>
      </c>
      <c s="36">
        <v>0</v>
      </c>
      <c s="36">
        <f>ROUND(G34*H34,6)</f>
      </c>
      <c r="L34" s="38">
        <v>0</v>
      </c>
      <c s="32">
        <f>ROUND(ROUND(L34,2)*ROUND(G34,3),2)</f>
      </c>
      <c s="36" t="s">
        <v>90</v>
      </c>
      <c>
        <f>(M34*21)/100</f>
      </c>
      <c t="s">
        <v>28</v>
      </c>
    </row>
    <row r="35" spans="1:5" ht="25.5">
      <c r="A35" s="35" t="s">
        <v>56</v>
      </c>
      <c r="E35" s="39" t="s">
        <v>532</v>
      </c>
    </row>
    <row r="36" spans="1:5" ht="25.5">
      <c r="A36" s="35" t="s">
        <v>57</v>
      </c>
      <c r="E36" s="40" t="s">
        <v>578</v>
      </c>
    </row>
    <row r="37" spans="1:5" ht="12.75">
      <c r="A37" t="s">
        <v>58</v>
      </c>
      <c r="E37" s="39" t="s">
        <v>5</v>
      </c>
    </row>
    <row r="38" spans="1:13" ht="12.75">
      <c r="A38" t="s">
        <v>47</v>
      </c>
      <c r="C38" s="31" t="s">
        <v>579</v>
      </c>
      <c r="E38" s="33" t="s">
        <v>580</v>
      </c>
      <c r="J38" s="32">
        <f>0</f>
      </c>
      <c s="32">
        <f>0</f>
      </c>
      <c s="32">
        <f>0+L39</f>
      </c>
      <c s="32">
        <f>0+M39</f>
      </c>
    </row>
    <row r="39" spans="1:16" ht="25.5">
      <c r="A39" t="s">
        <v>50</v>
      </c>
      <c s="34" t="s">
        <v>111</v>
      </c>
      <c s="34" t="s">
        <v>581</v>
      </c>
      <c s="35" t="s">
        <v>5</v>
      </c>
      <c s="6" t="s">
        <v>582</v>
      </c>
      <c s="36" t="s">
        <v>184</v>
      </c>
      <c s="37">
        <v>139</v>
      </c>
      <c s="36">
        <v>0</v>
      </c>
      <c s="36">
        <f>ROUND(G39*H39,6)</f>
      </c>
      <c r="L39" s="38">
        <v>0</v>
      </c>
      <c s="32">
        <f>ROUND(ROUND(L39,2)*ROUND(G39,3),2)</f>
      </c>
      <c s="36" t="s">
        <v>90</v>
      </c>
      <c>
        <f>(M39*21)/100</f>
      </c>
      <c t="s">
        <v>28</v>
      </c>
    </row>
    <row r="40" spans="1:5" ht="25.5">
      <c r="A40" s="35" t="s">
        <v>56</v>
      </c>
      <c r="E40" s="39" t="s">
        <v>582</v>
      </c>
    </row>
    <row r="41" spans="1:5" ht="153">
      <c r="A41" s="35" t="s">
        <v>57</v>
      </c>
      <c r="E41" s="40" t="s">
        <v>583</v>
      </c>
    </row>
    <row r="42" spans="1:5" ht="12.75">
      <c r="A42" t="s">
        <v>58</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586</v>
      </c>
      <c r="E8" s="30" t="s">
        <v>585</v>
      </c>
      <c r="J8" s="29">
        <f>0+J9</f>
      </c>
      <c s="29">
        <f>0+K9</f>
      </c>
      <c s="29">
        <f>0+L9</f>
      </c>
      <c s="29">
        <f>0+M9</f>
      </c>
    </row>
    <row r="9" spans="1:13" ht="12.75">
      <c r="A9" t="s">
        <v>47</v>
      </c>
      <c r="C9" s="31" t="s">
        <v>48</v>
      </c>
      <c r="E9" s="33" t="s">
        <v>49</v>
      </c>
      <c r="J9" s="32">
        <f>0</f>
      </c>
      <c s="32">
        <f>0</f>
      </c>
      <c s="32">
        <f>0+L10</f>
      </c>
      <c s="32">
        <f>0+M10</f>
      </c>
    </row>
    <row r="10" spans="1:16" ht="12.75">
      <c r="A10" t="s">
        <v>50</v>
      </c>
      <c s="34" t="s">
        <v>51</v>
      </c>
      <c s="34" t="s">
        <v>587</v>
      </c>
      <c s="35" t="s">
        <v>5</v>
      </c>
      <c s="6" t="s">
        <v>588</v>
      </c>
      <c s="36" t="s">
        <v>54</v>
      </c>
      <c s="37">
        <v>1</v>
      </c>
      <c s="36">
        <v>0</v>
      </c>
      <c s="36">
        <f>ROUND(G10*H10,6)</f>
      </c>
      <c r="L10" s="38">
        <v>0</v>
      </c>
      <c s="32">
        <f>ROUND(ROUND(L10,2)*ROUND(G10,3),2)</f>
      </c>
      <c s="36" t="s">
        <v>55</v>
      </c>
      <c>
        <f>(M10*21)/100</f>
      </c>
      <c t="s">
        <v>28</v>
      </c>
    </row>
    <row r="11" spans="1:5" ht="12.75">
      <c r="A11" s="35" t="s">
        <v>56</v>
      </c>
      <c r="E11" s="39" t="s">
        <v>588</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COUNTIFS(L8:L59,"=0",A8:A59,"P")+COUNTIFS(L8:L59,"",A8:A59,"P")+SUM(Q8:Q59)</f>
      </c>
    </row>
    <row r="8" spans="1:13" ht="12.75">
      <c r="A8" t="s">
        <v>45</v>
      </c>
      <c r="C8" s="28" t="s">
        <v>591</v>
      </c>
      <c r="E8" s="30" t="s">
        <v>590</v>
      </c>
      <c r="J8" s="29">
        <f>0+J9+J14+J31+J40+J45+J54</f>
      </c>
      <c s="29">
        <f>0+K9+K14+K31+K40+K45+K54</f>
      </c>
      <c s="29">
        <f>0+L9+L14+L31+L40+L45+L54</f>
      </c>
      <c s="29">
        <f>0+M9+M14+M31+M40+M45+M54</f>
      </c>
    </row>
    <row r="9" spans="1:13" ht="12.75">
      <c r="A9" t="s">
        <v>47</v>
      </c>
      <c r="C9" s="31" t="s">
        <v>85</v>
      </c>
      <c r="E9" s="33" t="s">
        <v>86</v>
      </c>
      <c r="J9" s="32">
        <f>0</f>
      </c>
      <c s="32">
        <f>0</f>
      </c>
      <c s="32">
        <f>0+L10</f>
      </c>
      <c s="32">
        <f>0+M10</f>
      </c>
    </row>
    <row r="10" spans="1:16" ht="25.5">
      <c r="A10" t="s">
        <v>50</v>
      </c>
      <c s="34" t="s">
        <v>51</v>
      </c>
      <c s="34" t="s">
        <v>592</v>
      </c>
      <c s="35" t="s">
        <v>5</v>
      </c>
      <c s="6" t="s">
        <v>593</v>
      </c>
      <c s="36" t="s">
        <v>89</v>
      </c>
      <c s="37">
        <v>1</v>
      </c>
      <c s="36">
        <v>0</v>
      </c>
      <c s="36">
        <f>ROUND(G10*H10,6)</f>
      </c>
      <c r="L10" s="38">
        <v>0</v>
      </c>
      <c s="32">
        <f>ROUND(ROUND(L10,2)*ROUND(G10,3),2)</f>
      </c>
      <c s="36" t="s">
        <v>90</v>
      </c>
      <c>
        <f>(M10*21)/100</f>
      </c>
      <c t="s">
        <v>28</v>
      </c>
    </row>
    <row r="11" spans="1:5" ht="25.5">
      <c r="A11" s="35" t="s">
        <v>56</v>
      </c>
      <c r="E11" s="39" t="s">
        <v>593</v>
      </c>
    </row>
    <row r="12" spans="1:5" ht="12.75">
      <c r="A12" s="35" t="s">
        <v>57</v>
      </c>
      <c r="E12" s="40" t="s">
        <v>5</v>
      </c>
    </row>
    <row r="13" spans="1:5" ht="12.75">
      <c r="A13" t="s">
        <v>58</v>
      </c>
      <c r="E13" s="39" t="s">
        <v>5</v>
      </c>
    </row>
    <row r="14" spans="1:13" ht="12.75">
      <c r="A14" t="s">
        <v>47</v>
      </c>
      <c r="C14" s="31" t="s">
        <v>118</v>
      </c>
      <c r="E14" s="33" t="s">
        <v>119</v>
      </c>
      <c r="J14" s="32">
        <f>0</f>
      </c>
      <c s="32">
        <f>0</f>
      </c>
      <c s="32">
        <f>0+L15+L19+L23+L27</f>
      </c>
      <c s="32">
        <f>0+M15+M19+M23+M27</f>
      </c>
    </row>
    <row r="15" spans="1:16" ht="12.75">
      <c r="A15" t="s">
        <v>50</v>
      </c>
      <c s="34" t="s">
        <v>28</v>
      </c>
      <c s="34" t="s">
        <v>594</v>
      </c>
      <c s="35" t="s">
        <v>5</v>
      </c>
      <c s="6" t="s">
        <v>122</v>
      </c>
      <c s="36" t="s">
        <v>74</v>
      </c>
      <c s="37">
        <v>15.75</v>
      </c>
      <c s="36">
        <v>0.00194</v>
      </c>
      <c s="36">
        <f>ROUND(G15*H15,6)</f>
      </c>
      <c r="L15" s="38">
        <v>0</v>
      </c>
      <c s="32">
        <f>ROUND(ROUND(L15,2)*ROUND(G15,3),2)</f>
      </c>
      <c s="36" t="s">
        <v>291</v>
      </c>
      <c>
        <f>(M15*21)/100</f>
      </c>
      <c t="s">
        <v>28</v>
      </c>
    </row>
    <row r="16" spans="1:5" ht="12.75">
      <c r="A16" s="35" t="s">
        <v>56</v>
      </c>
      <c r="E16" s="39" t="s">
        <v>122</v>
      </c>
    </row>
    <row r="17" spans="1:5" ht="25.5">
      <c r="A17" s="35" t="s">
        <v>57</v>
      </c>
      <c r="E17" s="40" t="s">
        <v>595</v>
      </c>
    </row>
    <row r="18" spans="1:5" ht="12.75">
      <c r="A18" t="s">
        <v>58</v>
      </c>
      <c r="E18" s="39" t="s">
        <v>5</v>
      </c>
    </row>
    <row r="19" spans="1:16" ht="25.5">
      <c r="A19" t="s">
        <v>50</v>
      </c>
      <c s="34" t="s">
        <v>26</v>
      </c>
      <c s="34" t="s">
        <v>125</v>
      </c>
      <c s="35" t="s">
        <v>5</v>
      </c>
      <c s="6" t="s">
        <v>126</v>
      </c>
      <c s="36" t="s">
        <v>74</v>
      </c>
      <c s="37">
        <v>15</v>
      </c>
      <c s="36">
        <v>0</v>
      </c>
      <c s="36">
        <f>ROUND(G19*H19,6)</f>
      </c>
      <c r="L19" s="38">
        <v>0</v>
      </c>
      <c s="32">
        <f>ROUND(ROUND(L19,2)*ROUND(G19,3),2)</f>
      </c>
      <c s="36" t="s">
        <v>90</v>
      </c>
      <c>
        <f>(M19*21)/100</f>
      </c>
      <c t="s">
        <v>28</v>
      </c>
    </row>
    <row r="20" spans="1:5" ht="25.5">
      <c r="A20" s="35" t="s">
        <v>56</v>
      </c>
      <c r="E20" s="39" t="s">
        <v>126</v>
      </c>
    </row>
    <row r="21" spans="1:5" ht="12.75">
      <c r="A21" s="35" t="s">
        <v>57</v>
      </c>
      <c r="E21" s="40" t="s">
        <v>5</v>
      </c>
    </row>
    <row r="22" spans="1:5" ht="12.75">
      <c r="A22" t="s">
        <v>58</v>
      </c>
      <c r="E22" s="39" t="s">
        <v>5</v>
      </c>
    </row>
    <row r="23" spans="1:16" ht="12.75">
      <c r="A23" t="s">
        <v>50</v>
      </c>
      <c s="34" t="s">
        <v>79</v>
      </c>
      <c s="34" t="s">
        <v>596</v>
      </c>
      <c s="35" t="s">
        <v>5</v>
      </c>
      <c s="6" t="s">
        <v>164</v>
      </c>
      <c s="36" t="s">
        <v>74</v>
      </c>
      <c s="37">
        <v>30</v>
      </c>
      <c s="36">
        <v>0</v>
      </c>
      <c s="36">
        <f>ROUND(G23*H23,6)</f>
      </c>
      <c r="L23" s="38">
        <v>0</v>
      </c>
      <c s="32">
        <f>ROUND(ROUND(L23,2)*ROUND(G23,3),2)</f>
      </c>
      <c s="36" t="s">
        <v>55</v>
      </c>
      <c>
        <f>(M23*21)/100</f>
      </c>
      <c t="s">
        <v>28</v>
      </c>
    </row>
    <row r="24" spans="1:5" ht="12.75">
      <c r="A24" s="35" t="s">
        <v>56</v>
      </c>
      <c r="E24" s="39" t="s">
        <v>164</v>
      </c>
    </row>
    <row r="25" spans="1:5" ht="12.75">
      <c r="A25" s="35" t="s">
        <v>57</v>
      </c>
      <c r="E25" s="40" t="s">
        <v>5</v>
      </c>
    </row>
    <row r="26" spans="1:5" ht="12.75">
      <c r="A26" t="s">
        <v>58</v>
      </c>
      <c r="E26" s="39" t="s">
        <v>5</v>
      </c>
    </row>
    <row r="27" spans="1:16" ht="25.5">
      <c r="A27" t="s">
        <v>50</v>
      </c>
      <c s="34" t="s">
        <v>101</v>
      </c>
      <c s="34" t="s">
        <v>169</v>
      </c>
      <c s="35" t="s">
        <v>5</v>
      </c>
      <c s="6" t="s">
        <v>170</v>
      </c>
      <c s="36" t="s">
        <v>74</v>
      </c>
      <c s="37">
        <v>30</v>
      </c>
      <c s="36">
        <v>0</v>
      </c>
      <c s="36">
        <f>ROUND(G27*H27,6)</f>
      </c>
      <c r="L27" s="38">
        <v>0</v>
      </c>
      <c s="32">
        <f>ROUND(ROUND(L27,2)*ROUND(G27,3),2)</f>
      </c>
      <c s="36" t="s">
        <v>90</v>
      </c>
      <c>
        <f>(M27*21)/100</f>
      </c>
      <c t="s">
        <v>28</v>
      </c>
    </row>
    <row r="28" spans="1:5" ht="25.5">
      <c r="A28" s="35" t="s">
        <v>56</v>
      </c>
      <c r="E28" s="39" t="s">
        <v>170</v>
      </c>
    </row>
    <row r="29" spans="1:5" ht="12.75">
      <c r="A29" s="35" t="s">
        <v>57</v>
      </c>
      <c r="E29" s="40" t="s">
        <v>5</v>
      </c>
    </row>
    <row r="30" spans="1:5" ht="12.75">
      <c r="A30" t="s">
        <v>58</v>
      </c>
      <c r="E30" s="39" t="s">
        <v>5</v>
      </c>
    </row>
    <row r="31" spans="1:13" ht="12.75">
      <c r="A31" t="s">
        <v>47</v>
      </c>
      <c r="C31" s="31" t="s">
        <v>185</v>
      </c>
      <c r="E31" s="33" t="s">
        <v>186</v>
      </c>
      <c r="J31" s="32">
        <f>0</f>
      </c>
      <c s="32">
        <f>0</f>
      </c>
      <c s="32">
        <f>0+L32+L36</f>
      </c>
      <c s="32">
        <f>0+M32+M36</f>
      </c>
    </row>
    <row r="32" spans="1:16" ht="12.75">
      <c r="A32" t="s">
        <v>50</v>
      </c>
      <c s="34" t="s">
        <v>27</v>
      </c>
      <c s="34" t="s">
        <v>213</v>
      </c>
      <c s="35" t="s">
        <v>5</v>
      </c>
      <c s="6" t="s">
        <v>214</v>
      </c>
      <c s="36" t="s">
        <v>74</v>
      </c>
      <c s="37">
        <v>225.75</v>
      </c>
      <c s="36">
        <v>0.77</v>
      </c>
      <c s="36">
        <f>ROUND(G32*H32,6)</f>
      </c>
      <c r="L32" s="38">
        <v>0</v>
      </c>
      <c s="32">
        <f>ROUND(ROUND(L32,2)*ROUND(G32,3),2)</f>
      </c>
      <c s="36" t="s">
        <v>90</v>
      </c>
      <c>
        <f>(M32*21)/100</f>
      </c>
      <c t="s">
        <v>28</v>
      </c>
    </row>
    <row r="33" spans="1:5" ht="12.75">
      <c r="A33" s="35" t="s">
        <v>56</v>
      </c>
      <c r="E33" s="39" t="s">
        <v>214</v>
      </c>
    </row>
    <row r="34" spans="1:5" ht="25.5">
      <c r="A34" s="35" t="s">
        <v>57</v>
      </c>
      <c r="E34" s="40" t="s">
        <v>597</v>
      </c>
    </row>
    <row r="35" spans="1:5" ht="12.75">
      <c r="A35" t="s">
        <v>58</v>
      </c>
      <c r="E35" s="39" t="s">
        <v>5</v>
      </c>
    </row>
    <row r="36" spans="1:16" ht="25.5">
      <c r="A36" t="s">
        <v>50</v>
      </c>
      <c s="34" t="s">
        <v>106</v>
      </c>
      <c s="34" t="s">
        <v>217</v>
      </c>
      <c s="35" t="s">
        <v>5</v>
      </c>
      <c s="6" t="s">
        <v>218</v>
      </c>
      <c s="36" t="s">
        <v>74</v>
      </c>
      <c s="37">
        <v>215</v>
      </c>
      <c s="36">
        <v>0</v>
      </c>
      <c s="36">
        <f>ROUND(G36*H36,6)</f>
      </c>
      <c r="L36" s="38">
        <v>0</v>
      </c>
      <c s="32">
        <f>ROUND(ROUND(L36,2)*ROUND(G36,3),2)</f>
      </c>
      <c s="36" t="s">
        <v>90</v>
      </c>
      <c>
        <f>(M36*21)/100</f>
      </c>
      <c t="s">
        <v>28</v>
      </c>
    </row>
    <row r="37" spans="1:5" ht="25.5">
      <c r="A37" s="35" t="s">
        <v>56</v>
      </c>
      <c r="E37" s="39" t="s">
        <v>218</v>
      </c>
    </row>
    <row r="38" spans="1:5" ht="12.75">
      <c r="A38" s="35" t="s">
        <v>57</v>
      </c>
      <c r="E38" s="40" t="s">
        <v>5</v>
      </c>
    </row>
    <row r="39" spans="1:5" ht="12.75">
      <c r="A39" t="s">
        <v>58</v>
      </c>
      <c r="E39" s="39" t="s">
        <v>5</v>
      </c>
    </row>
    <row r="40" spans="1:13" ht="12.75">
      <c r="A40" t="s">
        <v>47</v>
      </c>
      <c r="C40" s="31" t="s">
        <v>241</v>
      </c>
      <c r="E40" s="33" t="s">
        <v>242</v>
      </c>
      <c r="J40" s="32">
        <f>0</f>
      </c>
      <c s="32">
        <f>0</f>
      </c>
      <c s="32">
        <f>0+L41</f>
      </c>
      <c s="32">
        <f>0+M41</f>
      </c>
    </row>
    <row r="41" spans="1:16" ht="12.75">
      <c r="A41" t="s">
        <v>50</v>
      </c>
      <c s="34" t="s">
        <v>111</v>
      </c>
      <c s="34" t="s">
        <v>265</v>
      </c>
      <c s="35" t="s">
        <v>5</v>
      </c>
      <c s="6" t="s">
        <v>266</v>
      </c>
      <c s="36" t="s">
        <v>89</v>
      </c>
      <c s="37">
        <v>8</v>
      </c>
      <c s="36">
        <v>0</v>
      </c>
      <c s="36">
        <f>ROUND(G41*H41,6)</f>
      </c>
      <c r="L41" s="38">
        <v>0</v>
      </c>
      <c s="32">
        <f>ROUND(ROUND(L41,2)*ROUND(G41,3),2)</f>
      </c>
      <c s="36" t="s">
        <v>90</v>
      </c>
      <c>
        <f>(M41*21)/100</f>
      </c>
      <c t="s">
        <v>28</v>
      </c>
    </row>
    <row r="42" spans="1:5" ht="12.75">
      <c r="A42" s="35" t="s">
        <v>56</v>
      </c>
      <c r="E42" s="39" t="s">
        <v>266</v>
      </c>
    </row>
    <row r="43" spans="1:5" ht="12.75">
      <c r="A43" s="35" t="s">
        <v>57</v>
      </c>
      <c r="E43" s="40" t="s">
        <v>5</v>
      </c>
    </row>
    <row r="44" spans="1:5" ht="12.75">
      <c r="A44" t="s">
        <v>58</v>
      </c>
      <c r="E44" s="39" t="s">
        <v>5</v>
      </c>
    </row>
    <row r="45" spans="1:13" ht="12.75">
      <c r="A45" t="s">
        <v>47</v>
      </c>
      <c r="C45" s="31" t="s">
        <v>270</v>
      </c>
      <c r="E45" s="33" t="s">
        <v>271</v>
      </c>
      <c r="J45" s="32">
        <f>0</f>
      </c>
      <c s="32">
        <f>0</f>
      </c>
      <c s="32">
        <f>0+L46+L50</f>
      </c>
      <c s="32">
        <f>0+M46+M50</f>
      </c>
    </row>
    <row r="46" spans="1:16" ht="25.5">
      <c r="A46" t="s">
        <v>50</v>
      </c>
      <c s="34" t="s">
        <v>114</v>
      </c>
      <c s="34" t="s">
        <v>598</v>
      </c>
      <c s="35" t="s">
        <v>5</v>
      </c>
      <c s="6" t="s">
        <v>599</v>
      </c>
      <c s="36" t="s">
        <v>89</v>
      </c>
      <c s="37">
        <v>4</v>
      </c>
      <c s="36">
        <v>0</v>
      </c>
      <c s="36">
        <f>ROUND(G46*H46,6)</f>
      </c>
      <c r="L46" s="38">
        <v>0</v>
      </c>
      <c s="32">
        <f>ROUND(ROUND(L46,2)*ROUND(G46,3),2)</f>
      </c>
      <c s="36" t="s">
        <v>55</v>
      </c>
      <c>
        <f>(M46*21)/100</f>
      </c>
      <c t="s">
        <v>28</v>
      </c>
    </row>
    <row r="47" spans="1:5" ht="25.5">
      <c r="A47" s="35" t="s">
        <v>56</v>
      </c>
      <c r="E47" s="39" t="s">
        <v>599</v>
      </c>
    </row>
    <row r="48" spans="1:5" ht="12.75">
      <c r="A48" s="35" t="s">
        <v>57</v>
      </c>
      <c r="E48" s="40" t="s">
        <v>5</v>
      </c>
    </row>
    <row r="49" spans="1:5" ht="12.75">
      <c r="A49" t="s">
        <v>58</v>
      </c>
      <c r="E49" s="39" t="s">
        <v>5</v>
      </c>
    </row>
    <row r="50" spans="1:16" ht="25.5">
      <c r="A50" t="s">
        <v>50</v>
      </c>
      <c s="34" t="s">
        <v>120</v>
      </c>
      <c s="34" t="s">
        <v>600</v>
      </c>
      <c s="35" t="s">
        <v>5</v>
      </c>
      <c s="6" t="s">
        <v>601</v>
      </c>
      <c s="36" t="s">
        <v>89</v>
      </c>
      <c s="37">
        <v>4</v>
      </c>
      <c s="36">
        <v>0</v>
      </c>
      <c s="36">
        <f>ROUND(G50*H50,6)</f>
      </c>
      <c r="L50" s="38">
        <v>0</v>
      </c>
      <c s="32">
        <f>ROUND(ROUND(L50,2)*ROUND(G50,3),2)</f>
      </c>
      <c s="36" t="s">
        <v>90</v>
      </c>
      <c>
        <f>(M50*21)/100</f>
      </c>
      <c t="s">
        <v>28</v>
      </c>
    </row>
    <row r="51" spans="1:5" ht="25.5">
      <c r="A51" s="35" t="s">
        <v>56</v>
      </c>
      <c r="E51" s="39" t="s">
        <v>601</v>
      </c>
    </row>
    <row r="52" spans="1:5" ht="12.75">
      <c r="A52" s="35" t="s">
        <v>57</v>
      </c>
      <c r="E52" s="40" t="s">
        <v>5</v>
      </c>
    </row>
    <row r="53" spans="1:5" ht="12.75">
      <c r="A53" t="s">
        <v>58</v>
      </c>
      <c r="E53" s="39" t="s">
        <v>5</v>
      </c>
    </row>
    <row r="54" spans="1:13" ht="12.75">
      <c r="A54" t="s">
        <v>47</v>
      </c>
      <c r="C54" s="31" t="s">
        <v>278</v>
      </c>
      <c r="E54" s="33" t="s">
        <v>279</v>
      </c>
      <c r="J54" s="32">
        <f>0</f>
      </c>
      <c s="32">
        <f>0</f>
      </c>
      <c s="32">
        <f>0+L55+L59</f>
      </c>
      <c s="32">
        <f>0+M55+M59</f>
      </c>
    </row>
    <row r="55" spans="1:16" ht="12.75">
      <c r="A55" t="s">
        <v>50</v>
      </c>
      <c s="34" t="s">
        <v>124</v>
      </c>
      <c s="34" t="s">
        <v>602</v>
      </c>
      <c s="35" t="s">
        <v>5</v>
      </c>
      <c s="6" t="s">
        <v>282</v>
      </c>
      <c s="36" t="s">
        <v>283</v>
      </c>
      <c s="37">
        <v>20</v>
      </c>
      <c s="36">
        <v>0</v>
      </c>
      <c s="36">
        <f>ROUND(G55*H55,6)</f>
      </c>
      <c r="L55" s="38">
        <v>0</v>
      </c>
      <c s="32">
        <f>ROUND(ROUND(L55,2)*ROUND(G55,3),2)</f>
      </c>
      <c s="36" t="s">
        <v>291</v>
      </c>
      <c>
        <f>(M55*21)/100</f>
      </c>
      <c t="s">
        <v>28</v>
      </c>
    </row>
    <row r="56" spans="1:5" ht="12.75">
      <c r="A56" s="35" t="s">
        <v>56</v>
      </c>
      <c r="E56" s="39" t="s">
        <v>282</v>
      </c>
    </row>
    <row r="57" spans="1:5" ht="12.75">
      <c r="A57" s="35" t="s">
        <v>57</v>
      </c>
      <c r="E57" s="40" t="s">
        <v>5</v>
      </c>
    </row>
    <row r="58" spans="1:5" ht="12.75">
      <c r="A58" t="s">
        <v>58</v>
      </c>
      <c r="E58" s="39" t="s">
        <v>5</v>
      </c>
    </row>
    <row r="59" spans="1:16" ht="12.75">
      <c r="A59" t="s">
        <v>50</v>
      </c>
      <c s="34" t="s">
        <v>127</v>
      </c>
      <c s="34" t="s">
        <v>603</v>
      </c>
      <c s="35" t="s">
        <v>5</v>
      </c>
      <c s="6" t="s">
        <v>604</v>
      </c>
      <c s="36" t="s">
        <v>605</v>
      </c>
      <c s="37">
        <v>1</v>
      </c>
      <c s="36">
        <v>0.92</v>
      </c>
      <c s="36">
        <f>ROUND(G59*H59,6)</f>
      </c>
      <c r="L59" s="38">
        <v>0</v>
      </c>
      <c s="32">
        <f>ROUND(ROUND(L59,2)*ROUND(G59,3),2)</f>
      </c>
      <c s="36" t="s">
        <v>90</v>
      </c>
      <c>
        <f>(M59*21)/100</f>
      </c>
      <c t="s">
        <v>28</v>
      </c>
    </row>
    <row r="60" spans="1:5" ht="12.75">
      <c r="A60" s="35" t="s">
        <v>56</v>
      </c>
      <c r="E60" s="39" t="s">
        <v>604</v>
      </c>
    </row>
    <row r="61" spans="1:5" ht="12.75">
      <c r="A61" s="35" t="s">
        <v>57</v>
      </c>
      <c r="E61" s="40" t="s">
        <v>5</v>
      </c>
    </row>
    <row r="62" spans="1:5" ht="12.75">
      <c r="A62" t="s">
        <v>58</v>
      </c>
      <c r="E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COUNTIFS(L8:L1187,"=0",A8:A1187,"P")+COUNTIFS(L8:L1187,"",A8:A1187,"P")+SUM(Q8:Q1187)</f>
      </c>
    </row>
    <row r="8" spans="1:13" ht="12.75">
      <c r="A8" t="s">
        <v>45</v>
      </c>
      <c r="C8" s="28" t="s">
        <v>608</v>
      </c>
      <c r="E8" s="30" t="s">
        <v>607</v>
      </c>
      <c r="J8" s="29">
        <f>0+J9+J46+J63+J108+J141+J146+J367+J404+J505+J554+J579+J600+J693+J762+J859+J884+J905+J954+J963+J1120+J1177+J1182</f>
      </c>
      <c s="29">
        <f>0+K9+K46+K63+K108+K141+K146+K367+K404+K505+K554+K579+K600+K693+K762+K859+K884+K905+K954+K963+K1120+K1177+K1182</f>
      </c>
      <c s="29">
        <f>0+L9+L46+L63+L108+L141+L146+L367+L404+L505+L554+L579+L600+L693+L762+L859+L884+L905+L954+L963+L1120+L1177+L1182</f>
      </c>
      <c s="29">
        <f>0+M9+M46+M63+M108+M141+M146+M367+M404+M505+M554+M579+M600+M693+M762+M859+M884+M905+M954+M963+M1120+M1177+M1182</f>
      </c>
    </row>
    <row r="9" spans="1:13" ht="12.75">
      <c r="A9" t="s">
        <v>47</v>
      </c>
      <c r="C9" s="31" t="s">
        <v>51</v>
      </c>
      <c r="E9" s="33" t="s">
        <v>398</v>
      </c>
      <c r="J9" s="32">
        <f>0</f>
      </c>
      <c s="32">
        <f>0</f>
      </c>
      <c s="32">
        <f>0+L10+L14+L18+L22+L26+L30+L34+L38+L42</f>
      </c>
      <c s="32">
        <f>0+M10+M14+M18+M22+M26+M30+M34+M38+M42</f>
      </c>
    </row>
    <row r="10" spans="1:16" ht="25.5">
      <c r="A10" t="s">
        <v>50</v>
      </c>
      <c s="34" t="s">
        <v>51</v>
      </c>
      <c s="34" t="s">
        <v>609</v>
      </c>
      <c s="35" t="s">
        <v>5</v>
      </c>
      <c s="6" t="s">
        <v>610</v>
      </c>
      <c s="36" t="s">
        <v>423</v>
      </c>
      <c s="37">
        <v>54.05</v>
      </c>
      <c s="36">
        <v>0</v>
      </c>
      <c s="36">
        <f>ROUND(G10*H10,6)</f>
      </c>
      <c r="L10" s="38">
        <v>0</v>
      </c>
      <c s="32">
        <f>ROUND(ROUND(L10,2)*ROUND(G10,3),2)</f>
      </c>
      <c s="36" t="s">
        <v>90</v>
      </c>
      <c>
        <f>(M10*21)/100</f>
      </c>
      <c t="s">
        <v>28</v>
      </c>
    </row>
    <row r="11" spans="1:5" ht="38.25">
      <c r="A11" s="35" t="s">
        <v>56</v>
      </c>
      <c r="E11" s="39" t="s">
        <v>611</v>
      </c>
    </row>
    <row r="12" spans="1:5" ht="63.75">
      <c r="A12" s="35" t="s">
        <v>57</v>
      </c>
      <c r="E12" s="42" t="s">
        <v>612</v>
      </c>
    </row>
    <row r="13" spans="1:5" ht="12.75">
      <c r="A13" t="s">
        <v>58</v>
      </c>
      <c r="E13" s="39" t="s">
        <v>5</v>
      </c>
    </row>
    <row r="14" spans="1:16" ht="25.5">
      <c r="A14" t="s">
        <v>50</v>
      </c>
      <c s="34" t="s">
        <v>28</v>
      </c>
      <c s="34" t="s">
        <v>613</v>
      </c>
      <c s="35" t="s">
        <v>5</v>
      </c>
      <c s="6" t="s">
        <v>614</v>
      </c>
      <c s="36" t="s">
        <v>401</v>
      </c>
      <c s="37">
        <v>1.2</v>
      </c>
      <c s="36">
        <v>0</v>
      </c>
      <c s="36">
        <f>ROUND(G14*H14,6)</f>
      </c>
      <c r="L14" s="38">
        <v>0</v>
      </c>
      <c s="32">
        <f>ROUND(ROUND(L14,2)*ROUND(G14,3),2)</f>
      </c>
      <c s="36" t="s">
        <v>90</v>
      </c>
      <c>
        <f>(M14*21)/100</f>
      </c>
      <c t="s">
        <v>28</v>
      </c>
    </row>
    <row r="15" spans="1:5" ht="25.5">
      <c r="A15" s="35" t="s">
        <v>56</v>
      </c>
      <c r="E15" s="39" t="s">
        <v>614</v>
      </c>
    </row>
    <row r="16" spans="1:5" ht="38.25">
      <c r="A16" s="35" t="s">
        <v>57</v>
      </c>
      <c r="E16" s="42" t="s">
        <v>615</v>
      </c>
    </row>
    <row r="17" spans="1:5" ht="12.75">
      <c r="A17" t="s">
        <v>58</v>
      </c>
      <c r="E17" s="39" t="s">
        <v>5</v>
      </c>
    </row>
    <row r="18" spans="1:16" ht="25.5">
      <c r="A18" t="s">
        <v>50</v>
      </c>
      <c s="34" t="s">
        <v>26</v>
      </c>
      <c s="34" t="s">
        <v>616</v>
      </c>
      <c s="35" t="s">
        <v>5</v>
      </c>
      <c s="6" t="s">
        <v>617</v>
      </c>
      <c s="36" t="s">
        <v>401</v>
      </c>
      <c s="37">
        <v>25.215</v>
      </c>
      <c s="36">
        <v>0</v>
      </c>
      <c s="36">
        <f>ROUND(G18*H18,6)</f>
      </c>
      <c r="L18" s="38">
        <v>0</v>
      </c>
      <c s="32">
        <f>ROUND(ROUND(L18,2)*ROUND(G18,3),2)</f>
      </c>
      <c s="36" t="s">
        <v>90</v>
      </c>
      <c>
        <f>(M18*21)/100</f>
      </c>
      <c t="s">
        <v>28</v>
      </c>
    </row>
    <row r="19" spans="1:5" ht="25.5">
      <c r="A19" s="35" t="s">
        <v>56</v>
      </c>
      <c r="E19" s="39" t="s">
        <v>617</v>
      </c>
    </row>
    <row r="20" spans="1:5" ht="102">
      <c r="A20" s="35" t="s">
        <v>57</v>
      </c>
      <c r="E20" s="42" t="s">
        <v>618</v>
      </c>
    </row>
    <row r="21" spans="1:5" ht="12.75">
      <c r="A21" t="s">
        <v>58</v>
      </c>
      <c r="E21" s="39" t="s">
        <v>5</v>
      </c>
    </row>
    <row r="22" spans="1:16" ht="38.25">
      <c r="A22" t="s">
        <v>50</v>
      </c>
      <c s="34" t="s">
        <v>79</v>
      </c>
      <c s="34" t="s">
        <v>619</v>
      </c>
      <c s="35" t="s">
        <v>5</v>
      </c>
      <c s="6" t="s">
        <v>620</v>
      </c>
      <c s="36" t="s">
        <v>401</v>
      </c>
      <c s="37">
        <v>4.84</v>
      </c>
      <c s="36">
        <v>0</v>
      </c>
      <c s="36">
        <f>ROUND(G22*H22,6)</f>
      </c>
      <c r="L22" s="38">
        <v>0</v>
      </c>
      <c s="32">
        <f>ROUND(ROUND(L22,2)*ROUND(G22,3),2)</f>
      </c>
      <c s="36" t="s">
        <v>90</v>
      </c>
      <c>
        <f>(M22*21)/100</f>
      </c>
      <c t="s">
        <v>28</v>
      </c>
    </row>
    <row r="23" spans="1:5" ht="38.25">
      <c r="A23" s="35" t="s">
        <v>56</v>
      </c>
      <c r="E23" s="39" t="s">
        <v>621</v>
      </c>
    </row>
    <row r="24" spans="1:5" ht="38.25">
      <c r="A24" s="35" t="s">
        <v>57</v>
      </c>
      <c r="E24" s="42" t="s">
        <v>622</v>
      </c>
    </row>
    <row r="25" spans="1:5" ht="12.75">
      <c r="A25" t="s">
        <v>58</v>
      </c>
      <c r="E25" s="39" t="s">
        <v>5</v>
      </c>
    </row>
    <row r="26" spans="1:16" ht="38.25">
      <c r="A26" t="s">
        <v>50</v>
      </c>
      <c s="34" t="s">
        <v>101</v>
      </c>
      <c s="34" t="s">
        <v>623</v>
      </c>
      <c s="35" t="s">
        <v>5</v>
      </c>
      <c s="6" t="s">
        <v>620</v>
      </c>
      <c s="36" t="s">
        <v>401</v>
      </c>
      <c s="37">
        <v>48.4</v>
      </c>
      <c s="36">
        <v>0</v>
      </c>
      <c s="36">
        <f>ROUND(G26*H26,6)</f>
      </c>
      <c r="L26" s="38">
        <v>0</v>
      </c>
      <c s="32">
        <f>ROUND(ROUND(L26,2)*ROUND(G26,3),2)</f>
      </c>
      <c s="36" t="s">
        <v>90</v>
      </c>
      <c>
        <f>(M26*21)/100</f>
      </c>
      <c t="s">
        <v>28</v>
      </c>
    </row>
    <row r="27" spans="1:5" ht="51">
      <c r="A27" s="35" t="s">
        <v>56</v>
      </c>
      <c r="E27" s="39" t="s">
        <v>624</v>
      </c>
    </row>
    <row r="28" spans="1:5" ht="25.5">
      <c r="A28" s="35" t="s">
        <v>57</v>
      </c>
      <c r="E28" s="40" t="s">
        <v>625</v>
      </c>
    </row>
    <row r="29" spans="1:5" ht="12.75">
      <c r="A29" t="s">
        <v>58</v>
      </c>
      <c r="E29" s="39" t="s">
        <v>5</v>
      </c>
    </row>
    <row r="30" spans="1:16" ht="25.5">
      <c r="A30" t="s">
        <v>50</v>
      </c>
      <c s="34" t="s">
        <v>27</v>
      </c>
      <c s="34" t="s">
        <v>626</v>
      </c>
      <c s="35" t="s">
        <v>5</v>
      </c>
      <c s="6" t="s">
        <v>627</v>
      </c>
      <c s="36" t="s">
        <v>409</v>
      </c>
      <c s="37">
        <v>8.228</v>
      </c>
      <c s="36">
        <v>0</v>
      </c>
      <c s="36">
        <f>ROUND(G30*H30,6)</f>
      </c>
      <c r="L30" s="38">
        <v>0</v>
      </c>
      <c s="32">
        <f>ROUND(ROUND(L30,2)*ROUND(G30,3),2)</f>
      </c>
      <c s="36" t="s">
        <v>90</v>
      </c>
      <c>
        <f>(M30*21)/100</f>
      </c>
      <c t="s">
        <v>28</v>
      </c>
    </row>
    <row r="31" spans="1:5" ht="25.5">
      <c r="A31" s="35" t="s">
        <v>56</v>
      </c>
      <c r="E31" s="39" t="s">
        <v>627</v>
      </c>
    </row>
    <row r="32" spans="1:5" ht="25.5">
      <c r="A32" s="35" t="s">
        <v>57</v>
      </c>
      <c r="E32" s="40" t="s">
        <v>628</v>
      </c>
    </row>
    <row r="33" spans="1:5" ht="12.75">
      <c r="A33" t="s">
        <v>58</v>
      </c>
      <c r="E33" s="39" t="s">
        <v>5</v>
      </c>
    </row>
    <row r="34" spans="1:16" ht="25.5">
      <c r="A34" t="s">
        <v>50</v>
      </c>
      <c s="34" t="s">
        <v>106</v>
      </c>
      <c s="34" t="s">
        <v>629</v>
      </c>
      <c s="35" t="s">
        <v>5</v>
      </c>
      <c s="6" t="s">
        <v>630</v>
      </c>
      <c s="36" t="s">
        <v>401</v>
      </c>
      <c s="37">
        <v>40.52</v>
      </c>
      <c s="36">
        <v>0</v>
      </c>
      <c s="36">
        <f>ROUND(G34*H34,6)</f>
      </c>
      <c r="L34" s="38">
        <v>0</v>
      </c>
      <c s="32">
        <f>ROUND(ROUND(L34,2)*ROUND(G34,3),2)</f>
      </c>
      <c s="36" t="s">
        <v>90</v>
      </c>
      <c>
        <f>(M34*21)/100</f>
      </c>
      <c t="s">
        <v>28</v>
      </c>
    </row>
    <row r="35" spans="1:5" ht="25.5">
      <c r="A35" s="35" t="s">
        <v>56</v>
      </c>
      <c r="E35" s="39" t="s">
        <v>630</v>
      </c>
    </row>
    <row r="36" spans="1:5" ht="216.75">
      <c r="A36" s="35" t="s">
        <v>57</v>
      </c>
      <c r="E36" s="42" t="s">
        <v>631</v>
      </c>
    </row>
    <row r="37" spans="1:5" ht="12.75">
      <c r="A37" t="s">
        <v>58</v>
      </c>
      <c r="E37" s="39" t="s">
        <v>5</v>
      </c>
    </row>
    <row r="38" spans="1:16" ht="12.75">
      <c r="A38" t="s">
        <v>50</v>
      </c>
      <c s="34" t="s">
        <v>111</v>
      </c>
      <c s="34" t="s">
        <v>632</v>
      </c>
      <c s="35" t="s">
        <v>5</v>
      </c>
      <c s="6" t="s">
        <v>633</v>
      </c>
      <c s="36" t="s">
        <v>409</v>
      </c>
      <c s="37">
        <v>39.785</v>
      </c>
      <c s="36">
        <v>1</v>
      </c>
      <c s="36">
        <f>ROUND(G38*H38,6)</f>
      </c>
      <c r="L38" s="38">
        <v>0</v>
      </c>
      <c s="32">
        <f>ROUND(ROUND(L38,2)*ROUND(G38,3),2)</f>
      </c>
      <c s="36" t="s">
        <v>90</v>
      </c>
      <c>
        <f>(M38*21)/100</f>
      </c>
      <c t="s">
        <v>28</v>
      </c>
    </row>
    <row r="39" spans="1:5" ht="12.75">
      <c r="A39" s="35" t="s">
        <v>56</v>
      </c>
      <c r="E39" s="39" t="s">
        <v>633</v>
      </c>
    </row>
    <row r="40" spans="1:5" ht="38.25">
      <c r="A40" s="35" t="s">
        <v>57</v>
      </c>
      <c r="E40" s="42" t="s">
        <v>634</v>
      </c>
    </row>
    <row r="41" spans="1:5" ht="12.75">
      <c r="A41" t="s">
        <v>58</v>
      </c>
      <c r="E41" s="39" t="s">
        <v>5</v>
      </c>
    </row>
    <row r="42" spans="1:16" ht="25.5">
      <c r="A42" t="s">
        <v>50</v>
      </c>
      <c s="34" t="s">
        <v>114</v>
      </c>
      <c s="34" t="s">
        <v>635</v>
      </c>
      <c s="35" t="s">
        <v>5</v>
      </c>
      <c s="6" t="s">
        <v>636</v>
      </c>
      <c s="36" t="s">
        <v>423</v>
      </c>
      <c s="37">
        <v>210.68</v>
      </c>
      <c s="36">
        <v>0</v>
      </c>
      <c s="36">
        <f>ROUND(G42*H42,6)</f>
      </c>
      <c r="L42" s="38">
        <v>0</v>
      </c>
      <c s="32">
        <f>ROUND(ROUND(L42,2)*ROUND(G42,3),2)</f>
      </c>
      <c s="36" t="s">
        <v>90</v>
      </c>
      <c>
        <f>(M42*21)/100</f>
      </c>
      <c t="s">
        <v>28</v>
      </c>
    </row>
    <row r="43" spans="1:5" ht="25.5">
      <c r="A43" s="35" t="s">
        <v>56</v>
      </c>
      <c r="E43" s="39" t="s">
        <v>636</v>
      </c>
    </row>
    <row r="44" spans="1:5" ht="89.25">
      <c r="A44" s="35" t="s">
        <v>57</v>
      </c>
      <c r="E44" s="42" t="s">
        <v>637</v>
      </c>
    </row>
    <row r="45" spans="1:5" ht="12.75">
      <c r="A45" t="s">
        <v>58</v>
      </c>
      <c r="E45" s="39" t="s">
        <v>5</v>
      </c>
    </row>
    <row r="46" spans="1:13" ht="12.75">
      <c r="A46" t="s">
        <v>47</v>
      </c>
      <c r="C46" s="31" t="s">
        <v>28</v>
      </c>
      <c r="E46" s="33" t="s">
        <v>638</v>
      </c>
      <c r="J46" s="32">
        <f>0</f>
      </c>
      <c s="32">
        <f>0</f>
      </c>
      <c s="32">
        <f>0+L47+L51+L55+L59</f>
      </c>
      <c s="32">
        <f>0+M47+M51+M55+M59</f>
      </c>
    </row>
    <row r="47" spans="1:16" ht="25.5">
      <c r="A47" t="s">
        <v>50</v>
      </c>
      <c s="34" t="s">
        <v>120</v>
      </c>
      <c s="34" t="s">
        <v>639</v>
      </c>
      <c s="35" t="s">
        <v>5</v>
      </c>
      <c s="6" t="s">
        <v>640</v>
      </c>
      <c s="36" t="s">
        <v>401</v>
      </c>
      <c s="37">
        <v>1.9</v>
      </c>
      <c s="36">
        <v>2.50187</v>
      </c>
      <c s="36">
        <f>ROUND(G47*H47,6)</f>
      </c>
      <c r="L47" s="38">
        <v>0</v>
      </c>
      <c s="32">
        <f>ROUND(ROUND(L47,2)*ROUND(G47,3),2)</f>
      </c>
      <c s="36" t="s">
        <v>90</v>
      </c>
      <c>
        <f>(M47*21)/100</f>
      </c>
      <c t="s">
        <v>28</v>
      </c>
    </row>
    <row r="48" spans="1:5" ht="25.5">
      <c r="A48" s="35" t="s">
        <v>56</v>
      </c>
      <c r="E48" s="39" t="s">
        <v>640</v>
      </c>
    </row>
    <row r="49" spans="1:5" ht="38.25">
      <c r="A49" s="35" t="s">
        <v>57</v>
      </c>
      <c r="E49" s="42" t="s">
        <v>641</v>
      </c>
    </row>
    <row r="50" spans="1:5" ht="12.75">
      <c r="A50" t="s">
        <v>58</v>
      </c>
      <c r="E50" s="39" t="s">
        <v>5</v>
      </c>
    </row>
    <row r="51" spans="1:16" ht="12.75">
      <c r="A51" t="s">
        <v>50</v>
      </c>
      <c s="34" t="s">
        <v>124</v>
      </c>
      <c s="34" t="s">
        <v>642</v>
      </c>
      <c s="35" t="s">
        <v>5</v>
      </c>
      <c s="6" t="s">
        <v>643</v>
      </c>
      <c s="36" t="s">
        <v>423</v>
      </c>
      <c s="37">
        <v>5.6</v>
      </c>
      <c s="36">
        <v>0.00264</v>
      </c>
      <c s="36">
        <f>ROUND(G51*H51,6)</f>
      </c>
      <c r="L51" s="38">
        <v>0</v>
      </c>
      <c s="32">
        <f>ROUND(ROUND(L51,2)*ROUND(G51,3),2)</f>
      </c>
      <c s="36" t="s">
        <v>90</v>
      </c>
      <c>
        <f>(M51*21)/100</f>
      </c>
      <c t="s">
        <v>28</v>
      </c>
    </row>
    <row r="52" spans="1:5" ht="12.75">
      <c r="A52" s="35" t="s">
        <v>56</v>
      </c>
      <c r="E52" s="39" t="s">
        <v>643</v>
      </c>
    </row>
    <row r="53" spans="1:5" ht="38.25">
      <c r="A53" s="35" t="s">
        <v>57</v>
      </c>
      <c r="E53" s="42" t="s">
        <v>644</v>
      </c>
    </row>
    <row r="54" spans="1:5" ht="12.75">
      <c r="A54" t="s">
        <v>58</v>
      </c>
      <c r="E54" s="39" t="s">
        <v>5</v>
      </c>
    </row>
    <row r="55" spans="1:16" ht="12.75">
      <c r="A55" t="s">
        <v>50</v>
      </c>
      <c s="34" t="s">
        <v>127</v>
      </c>
      <c s="34" t="s">
        <v>645</v>
      </c>
      <c s="35" t="s">
        <v>5</v>
      </c>
      <c s="6" t="s">
        <v>646</v>
      </c>
      <c s="36" t="s">
        <v>423</v>
      </c>
      <c s="37">
        <v>5.6</v>
      </c>
      <c s="36">
        <v>0</v>
      </c>
      <c s="36">
        <f>ROUND(G55*H55,6)</f>
      </c>
      <c r="L55" s="38">
        <v>0</v>
      </c>
      <c s="32">
        <f>ROUND(ROUND(L55,2)*ROUND(G55,3),2)</f>
      </c>
      <c s="36" t="s">
        <v>90</v>
      </c>
      <c>
        <f>(M55*21)/100</f>
      </c>
      <c t="s">
        <v>28</v>
      </c>
    </row>
    <row r="56" spans="1:5" ht="12.75">
      <c r="A56" s="35" t="s">
        <v>56</v>
      </c>
      <c r="E56" s="39" t="s">
        <v>646</v>
      </c>
    </row>
    <row r="57" spans="1:5" ht="12.75">
      <c r="A57" s="35" t="s">
        <v>57</v>
      </c>
      <c r="E57" s="40" t="s">
        <v>5</v>
      </c>
    </row>
    <row r="58" spans="1:5" ht="12.75">
      <c r="A58" t="s">
        <v>58</v>
      </c>
      <c r="E58" s="39" t="s">
        <v>5</v>
      </c>
    </row>
    <row r="59" spans="1:16" ht="12.75">
      <c r="A59" t="s">
        <v>50</v>
      </c>
      <c s="34" t="s">
        <v>130</v>
      </c>
      <c s="34" t="s">
        <v>647</v>
      </c>
      <c s="35" t="s">
        <v>5</v>
      </c>
      <c s="6" t="s">
        <v>648</v>
      </c>
      <c s="36" t="s">
        <v>409</v>
      </c>
      <c s="37">
        <v>0.125</v>
      </c>
      <c s="36">
        <v>1.06277</v>
      </c>
      <c s="36">
        <f>ROUND(G59*H59,6)</f>
      </c>
      <c r="L59" s="38">
        <v>0</v>
      </c>
      <c s="32">
        <f>ROUND(ROUND(L59,2)*ROUND(G59,3),2)</f>
      </c>
      <c s="36" t="s">
        <v>90</v>
      </c>
      <c>
        <f>(M59*21)/100</f>
      </c>
      <c t="s">
        <v>28</v>
      </c>
    </row>
    <row r="60" spans="1:5" ht="12.75">
      <c r="A60" s="35" t="s">
        <v>56</v>
      </c>
      <c r="E60" s="39" t="s">
        <v>648</v>
      </c>
    </row>
    <row r="61" spans="1:5" ht="38.25">
      <c r="A61" s="35" t="s">
        <v>57</v>
      </c>
      <c r="E61" s="42" t="s">
        <v>649</v>
      </c>
    </row>
    <row r="62" spans="1:5" ht="12.75">
      <c r="A62" t="s">
        <v>58</v>
      </c>
      <c r="E62" s="39" t="s">
        <v>5</v>
      </c>
    </row>
    <row r="63" spans="1:13" ht="12.75">
      <c r="A63" t="s">
        <v>47</v>
      </c>
      <c r="C63" s="31" t="s">
        <v>26</v>
      </c>
      <c r="E63" s="33" t="s">
        <v>650</v>
      </c>
      <c r="J63" s="32">
        <f>0</f>
      </c>
      <c s="32">
        <f>0</f>
      </c>
      <c s="32">
        <f>0+L64+L68+L72+L76+L80+L84+L88+L92+L96+L100+L104</f>
      </c>
      <c s="32">
        <f>0+M64+M68+M72+M76+M80+M84+M88+M92+M96+M100+M104</f>
      </c>
    </row>
    <row r="64" spans="1:16" ht="25.5">
      <c r="A64" t="s">
        <v>50</v>
      </c>
      <c s="34" t="s">
        <v>133</v>
      </c>
      <c s="34" t="s">
        <v>651</v>
      </c>
      <c s="35" t="s">
        <v>5</v>
      </c>
      <c s="6" t="s">
        <v>652</v>
      </c>
      <c s="36" t="s">
        <v>401</v>
      </c>
      <c s="37">
        <v>2.16</v>
      </c>
      <c s="36">
        <v>1.8775</v>
      </c>
      <c s="36">
        <f>ROUND(G64*H64,6)</f>
      </c>
      <c r="L64" s="38">
        <v>0</v>
      </c>
      <c s="32">
        <f>ROUND(ROUND(L64,2)*ROUND(G64,3),2)</f>
      </c>
      <c s="36" t="s">
        <v>90</v>
      </c>
      <c>
        <f>(M64*21)/100</f>
      </c>
      <c t="s">
        <v>28</v>
      </c>
    </row>
    <row r="65" spans="1:5" ht="25.5">
      <c r="A65" s="35" t="s">
        <v>56</v>
      </c>
      <c r="E65" s="39" t="s">
        <v>652</v>
      </c>
    </row>
    <row r="66" spans="1:5" ht="38.25">
      <c r="A66" s="35" t="s">
        <v>57</v>
      </c>
      <c r="E66" s="42" t="s">
        <v>653</v>
      </c>
    </row>
    <row r="67" spans="1:5" ht="12.75">
      <c r="A67" t="s">
        <v>58</v>
      </c>
      <c r="E67" s="39" t="s">
        <v>5</v>
      </c>
    </row>
    <row r="68" spans="1:16" ht="25.5">
      <c r="A68" t="s">
        <v>50</v>
      </c>
      <c s="34" t="s">
        <v>136</v>
      </c>
      <c s="34" t="s">
        <v>654</v>
      </c>
      <c s="35" t="s">
        <v>5</v>
      </c>
      <c s="6" t="s">
        <v>655</v>
      </c>
      <c s="36" t="s">
        <v>401</v>
      </c>
      <c s="37">
        <v>0.6</v>
      </c>
      <c s="36">
        <v>1.32715</v>
      </c>
      <c s="36">
        <f>ROUND(G68*H68,6)</f>
      </c>
      <c r="L68" s="38">
        <v>0</v>
      </c>
      <c s="32">
        <f>ROUND(ROUND(L68,2)*ROUND(G68,3),2)</f>
      </c>
      <c s="36" t="s">
        <v>90</v>
      </c>
      <c>
        <f>(M68*21)/100</f>
      </c>
      <c t="s">
        <v>28</v>
      </c>
    </row>
    <row r="69" spans="1:5" ht="25.5">
      <c r="A69" s="35" t="s">
        <v>56</v>
      </c>
      <c r="E69" s="39" t="s">
        <v>655</v>
      </c>
    </row>
    <row r="70" spans="1:5" ht="38.25">
      <c r="A70" s="35" t="s">
        <v>57</v>
      </c>
      <c r="E70" s="42" t="s">
        <v>656</v>
      </c>
    </row>
    <row r="71" spans="1:5" ht="12.75">
      <c r="A71" t="s">
        <v>58</v>
      </c>
      <c r="E71" s="39" t="s">
        <v>5</v>
      </c>
    </row>
    <row r="72" spans="1:16" ht="25.5">
      <c r="A72" t="s">
        <v>50</v>
      </c>
      <c s="34" t="s">
        <v>139</v>
      </c>
      <c s="34" t="s">
        <v>657</v>
      </c>
      <c s="35" t="s">
        <v>5</v>
      </c>
      <c s="6" t="s">
        <v>658</v>
      </c>
      <c s="36" t="s">
        <v>401</v>
      </c>
      <c s="37">
        <v>1.034</v>
      </c>
      <c s="36">
        <v>1.6627</v>
      </c>
      <c s="36">
        <f>ROUND(G72*H72,6)</f>
      </c>
      <c r="L72" s="38">
        <v>0</v>
      </c>
      <c s="32">
        <f>ROUND(ROUND(L72,2)*ROUND(G72,3),2)</f>
      </c>
      <c s="36" t="s">
        <v>90</v>
      </c>
      <c>
        <f>(M72*21)/100</f>
      </c>
      <c t="s">
        <v>28</v>
      </c>
    </row>
    <row r="73" spans="1:5" ht="25.5">
      <c r="A73" s="35" t="s">
        <v>56</v>
      </c>
      <c r="E73" s="39" t="s">
        <v>658</v>
      </c>
    </row>
    <row r="74" spans="1:5" ht="38.25">
      <c r="A74" s="35" t="s">
        <v>57</v>
      </c>
      <c r="E74" s="42" t="s">
        <v>659</v>
      </c>
    </row>
    <row r="75" spans="1:5" ht="12.75">
      <c r="A75" t="s">
        <v>58</v>
      </c>
      <c r="E75" s="39" t="s">
        <v>5</v>
      </c>
    </row>
    <row r="76" spans="1:16" ht="25.5">
      <c r="A76" t="s">
        <v>50</v>
      </c>
      <c s="34" t="s">
        <v>142</v>
      </c>
      <c s="34" t="s">
        <v>660</v>
      </c>
      <c s="35" t="s">
        <v>5</v>
      </c>
      <c s="6" t="s">
        <v>661</v>
      </c>
      <c s="36" t="s">
        <v>423</v>
      </c>
      <c s="37">
        <v>9.119</v>
      </c>
      <c s="36">
        <v>0.24411</v>
      </c>
      <c s="36">
        <f>ROUND(G76*H76,6)</f>
      </c>
      <c r="L76" s="38">
        <v>0</v>
      </c>
      <c s="32">
        <f>ROUND(ROUND(L76,2)*ROUND(G76,3),2)</f>
      </c>
      <c s="36" t="s">
        <v>90</v>
      </c>
      <c>
        <f>(M76*21)/100</f>
      </c>
      <c t="s">
        <v>28</v>
      </c>
    </row>
    <row r="77" spans="1:5" ht="38.25">
      <c r="A77" s="35" t="s">
        <v>56</v>
      </c>
      <c r="E77" s="39" t="s">
        <v>662</v>
      </c>
    </row>
    <row r="78" spans="1:5" ht="51">
      <c r="A78" s="35" t="s">
        <v>57</v>
      </c>
      <c r="E78" s="42" t="s">
        <v>663</v>
      </c>
    </row>
    <row r="79" spans="1:5" ht="12.75">
      <c r="A79" t="s">
        <v>58</v>
      </c>
      <c r="E79" s="39" t="s">
        <v>5</v>
      </c>
    </row>
    <row r="80" spans="1:16" ht="12.75">
      <c r="A80" t="s">
        <v>50</v>
      </c>
      <c s="34" t="s">
        <v>145</v>
      </c>
      <c s="34" t="s">
        <v>664</v>
      </c>
      <c s="35" t="s">
        <v>5</v>
      </c>
      <c s="6" t="s">
        <v>665</v>
      </c>
      <c s="36" t="s">
        <v>401</v>
      </c>
      <c s="37">
        <v>0.871</v>
      </c>
      <c s="36">
        <v>1.94302</v>
      </c>
      <c s="36">
        <f>ROUND(G80*H80,6)</f>
      </c>
      <c r="L80" s="38">
        <v>0</v>
      </c>
      <c s="32">
        <f>ROUND(ROUND(L80,2)*ROUND(G80,3),2)</f>
      </c>
      <c s="36" t="s">
        <v>90</v>
      </c>
      <c>
        <f>(M80*21)/100</f>
      </c>
      <c t="s">
        <v>28</v>
      </c>
    </row>
    <row r="81" spans="1:5" ht="12.75">
      <c r="A81" s="35" t="s">
        <v>56</v>
      </c>
      <c r="E81" s="39" t="s">
        <v>665</v>
      </c>
    </row>
    <row r="82" spans="1:5" ht="89.25">
      <c r="A82" s="35" t="s">
        <v>57</v>
      </c>
      <c r="E82" s="42" t="s">
        <v>666</v>
      </c>
    </row>
    <row r="83" spans="1:5" ht="12.75">
      <c r="A83" t="s">
        <v>58</v>
      </c>
      <c r="E83" s="39" t="s">
        <v>5</v>
      </c>
    </row>
    <row r="84" spans="1:16" ht="25.5">
      <c r="A84" t="s">
        <v>50</v>
      </c>
      <c s="34" t="s">
        <v>149</v>
      </c>
      <c s="34" t="s">
        <v>667</v>
      </c>
      <c s="35" t="s">
        <v>5</v>
      </c>
      <c s="6" t="s">
        <v>668</v>
      </c>
      <c s="36" t="s">
        <v>409</v>
      </c>
      <c s="37">
        <v>0.036</v>
      </c>
      <c s="36">
        <v>0.01954</v>
      </c>
      <c s="36">
        <f>ROUND(G84*H84,6)</f>
      </c>
      <c r="L84" s="38">
        <v>0</v>
      </c>
      <c s="32">
        <f>ROUND(ROUND(L84,2)*ROUND(G84,3),2)</f>
      </c>
      <c s="36" t="s">
        <v>90</v>
      </c>
      <c>
        <f>(M84*21)/100</f>
      </c>
      <c t="s">
        <v>28</v>
      </c>
    </row>
    <row r="85" spans="1:5" ht="25.5">
      <c r="A85" s="35" t="s">
        <v>56</v>
      </c>
      <c r="E85" s="39" t="s">
        <v>668</v>
      </c>
    </row>
    <row r="86" spans="1:5" ht="38.25">
      <c r="A86" s="35" t="s">
        <v>57</v>
      </c>
      <c r="E86" s="42" t="s">
        <v>669</v>
      </c>
    </row>
    <row r="87" spans="1:5" ht="12.75">
      <c r="A87" t="s">
        <v>58</v>
      </c>
      <c r="E87" s="39" t="s">
        <v>5</v>
      </c>
    </row>
    <row r="88" spans="1:16" ht="12.75">
      <c r="A88" t="s">
        <v>50</v>
      </c>
      <c s="34" t="s">
        <v>152</v>
      </c>
      <c s="34" t="s">
        <v>670</v>
      </c>
      <c s="35" t="s">
        <v>5</v>
      </c>
      <c s="6" t="s">
        <v>671</v>
      </c>
      <c s="36" t="s">
        <v>409</v>
      </c>
      <c s="37">
        <v>0.038</v>
      </c>
      <c s="36">
        <v>1</v>
      </c>
      <c s="36">
        <f>ROUND(G88*H88,6)</f>
      </c>
      <c r="L88" s="38">
        <v>0</v>
      </c>
      <c s="32">
        <f>ROUND(ROUND(L88,2)*ROUND(G88,3),2)</f>
      </c>
      <c s="36" t="s">
        <v>90</v>
      </c>
      <c>
        <f>(M88*21)/100</f>
      </c>
      <c t="s">
        <v>28</v>
      </c>
    </row>
    <row r="89" spans="1:5" ht="12.75">
      <c r="A89" s="35" t="s">
        <v>56</v>
      </c>
      <c r="E89" s="39" t="s">
        <v>671</v>
      </c>
    </row>
    <row r="90" spans="1:5" ht="38.25">
      <c r="A90" s="35" t="s">
        <v>57</v>
      </c>
      <c r="E90" s="42" t="s">
        <v>672</v>
      </c>
    </row>
    <row r="91" spans="1:5" ht="12.75">
      <c r="A91" t="s">
        <v>58</v>
      </c>
      <c r="E91" s="39" t="s">
        <v>5</v>
      </c>
    </row>
    <row r="92" spans="1:16" ht="25.5">
      <c r="A92" t="s">
        <v>50</v>
      </c>
      <c s="34" t="s">
        <v>155</v>
      </c>
      <c s="34" t="s">
        <v>673</v>
      </c>
      <c s="35" t="s">
        <v>5</v>
      </c>
      <c s="6" t="s">
        <v>674</v>
      </c>
      <c s="36" t="s">
        <v>409</v>
      </c>
      <c s="37">
        <v>0.527</v>
      </c>
      <c s="36">
        <v>0.01709</v>
      </c>
      <c s="36">
        <f>ROUND(G92*H92,6)</f>
      </c>
      <c r="L92" s="38">
        <v>0</v>
      </c>
      <c s="32">
        <f>ROUND(ROUND(L92,2)*ROUND(G92,3),2)</f>
      </c>
      <c s="36" t="s">
        <v>90</v>
      </c>
      <c>
        <f>(M92*21)/100</f>
      </c>
      <c t="s">
        <v>28</v>
      </c>
    </row>
    <row r="93" spans="1:5" ht="25.5">
      <c r="A93" s="35" t="s">
        <v>56</v>
      </c>
      <c r="E93" s="39" t="s">
        <v>674</v>
      </c>
    </row>
    <row r="94" spans="1:5" ht="63.75">
      <c r="A94" s="35" t="s">
        <v>57</v>
      </c>
      <c r="E94" s="42" t="s">
        <v>675</v>
      </c>
    </row>
    <row r="95" spans="1:5" ht="12.75">
      <c r="A95" t="s">
        <v>58</v>
      </c>
      <c r="E95" s="39" t="s">
        <v>5</v>
      </c>
    </row>
    <row r="96" spans="1:16" ht="12.75">
      <c r="A96" t="s">
        <v>50</v>
      </c>
      <c s="34" t="s">
        <v>159</v>
      </c>
      <c s="34" t="s">
        <v>676</v>
      </c>
      <c s="35" t="s">
        <v>5</v>
      </c>
      <c s="6" t="s">
        <v>677</v>
      </c>
      <c s="36" t="s">
        <v>409</v>
      </c>
      <c s="37">
        <v>0.213</v>
      </c>
      <c s="36">
        <v>1</v>
      </c>
      <c s="36">
        <f>ROUND(G96*H96,6)</f>
      </c>
      <c r="L96" s="38">
        <v>0</v>
      </c>
      <c s="32">
        <f>ROUND(ROUND(L96,2)*ROUND(G96,3),2)</f>
      </c>
      <c s="36" t="s">
        <v>90</v>
      </c>
      <c>
        <f>(M96*21)/100</f>
      </c>
      <c t="s">
        <v>28</v>
      </c>
    </row>
    <row r="97" spans="1:5" ht="12.75">
      <c r="A97" s="35" t="s">
        <v>56</v>
      </c>
      <c r="E97" s="39" t="s">
        <v>677</v>
      </c>
    </row>
    <row r="98" spans="1:5" ht="38.25">
      <c r="A98" s="35" t="s">
        <v>57</v>
      </c>
      <c r="E98" s="42" t="s">
        <v>678</v>
      </c>
    </row>
    <row r="99" spans="1:5" ht="12.75">
      <c r="A99" t="s">
        <v>58</v>
      </c>
      <c r="E99" s="39" t="s">
        <v>5</v>
      </c>
    </row>
    <row r="100" spans="1:16" ht="12.75">
      <c r="A100" t="s">
        <v>50</v>
      </c>
      <c s="34" t="s">
        <v>162</v>
      </c>
      <c s="34" t="s">
        <v>679</v>
      </c>
      <c s="35" t="s">
        <v>5</v>
      </c>
      <c s="6" t="s">
        <v>680</v>
      </c>
      <c s="36" t="s">
        <v>409</v>
      </c>
      <c s="37">
        <v>0.356</v>
      </c>
      <c s="36">
        <v>1</v>
      </c>
      <c s="36">
        <f>ROUND(G100*H100,6)</f>
      </c>
      <c r="L100" s="38">
        <v>0</v>
      </c>
      <c s="32">
        <f>ROUND(ROUND(L100,2)*ROUND(G100,3),2)</f>
      </c>
      <c s="36" t="s">
        <v>90</v>
      </c>
      <c>
        <f>(M100*21)/100</f>
      </c>
      <c t="s">
        <v>28</v>
      </c>
    </row>
    <row r="101" spans="1:5" ht="12.75">
      <c r="A101" s="35" t="s">
        <v>56</v>
      </c>
      <c r="E101" s="39" t="s">
        <v>680</v>
      </c>
    </row>
    <row r="102" spans="1:5" ht="38.25">
      <c r="A102" s="35" t="s">
        <v>57</v>
      </c>
      <c r="E102" s="42" t="s">
        <v>681</v>
      </c>
    </row>
    <row r="103" spans="1:5" ht="12.75">
      <c r="A103" t="s">
        <v>58</v>
      </c>
      <c r="E103" s="39" t="s">
        <v>5</v>
      </c>
    </row>
    <row r="104" spans="1:16" ht="25.5">
      <c r="A104" t="s">
        <v>50</v>
      </c>
      <c s="34" t="s">
        <v>165</v>
      </c>
      <c s="34" t="s">
        <v>682</v>
      </c>
      <c s="35" t="s">
        <v>5</v>
      </c>
      <c s="6" t="s">
        <v>683</v>
      </c>
      <c s="36" t="s">
        <v>423</v>
      </c>
      <c s="37">
        <v>47.633</v>
      </c>
      <c s="36">
        <v>0.07921</v>
      </c>
      <c s="36">
        <f>ROUND(G104*H104,6)</f>
      </c>
      <c r="L104" s="38">
        <v>0</v>
      </c>
      <c s="32">
        <f>ROUND(ROUND(L104,2)*ROUND(G104,3),2)</f>
      </c>
      <c s="36" t="s">
        <v>90</v>
      </c>
      <c>
        <f>(M104*21)/100</f>
      </c>
      <c t="s">
        <v>28</v>
      </c>
    </row>
    <row r="105" spans="1:5" ht="25.5">
      <c r="A105" s="35" t="s">
        <v>56</v>
      </c>
      <c r="E105" s="39" t="s">
        <v>683</v>
      </c>
    </row>
    <row r="106" spans="1:5" ht="38.25">
      <c r="A106" s="35" t="s">
        <v>57</v>
      </c>
      <c r="E106" s="42" t="s">
        <v>684</v>
      </c>
    </row>
    <row r="107" spans="1:5" ht="12.75">
      <c r="A107" t="s">
        <v>58</v>
      </c>
      <c r="E107" s="39" t="s">
        <v>5</v>
      </c>
    </row>
    <row r="108" spans="1:13" ht="12.75">
      <c r="A108" t="s">
        <v>47</v>
      </c>
      <c r="C108" s="31" t="s">
        <v>79</v>
      </c>
      <c r="E108" s="33" t="s">
        <v>411</v>
      </c>
      <c r="J108" s="32">
        <f>0</f>
      </c>
      <c s="32">
        <f>0</f>
      </c>
      <c s="32">
        <f>0+L109+L113+L117+L121+L125+L129+L133+L137</f>
      </c>
      <c s="32">
        <f>0+M109+M113+M117+M121+M125+M129+M133+M137</f>
      </c>
    </row>
    <row r="109" spans="1:16" ht="38.25">
      <c r="A109" t="s">
        <v>50</v>
      </c>
      <c s="34" t="s">
        <v>168</v>
      </c>
      <c s="34" t="s">
        <v>685</v>
      </c>
      <c s="35" t="s">
        <v>5</v>
      </c>
      <c s="6" t="s">
        <v>686</v>
      </c>
      <c s="36" t="s">
        <v>423</v>
      </c>
      <c s="37">
        <v>4.5</v>
      </c>
      <c s="36">
        <v>0.14551</v>
      </c>
      <c s="36">
        <f>ROUND(G109*H109,6)</f>
      </c>
      <c r="L109" s="38">
        <v>0</v>
      </c>
      <c s="32">
        <f>ROUND(ROUND(L109,2)*ROUND(G109,3),2)</f>
      </c>
      <c s="36" t="s">
        <v>90</v>
      </c>
      <c>
        <f>(M109*21)/100</f>
      </c>
      <c t="s">
        <v>28</v>
      </c>
    </row>
    <row r="110" spans="1:5" ht="38.25">
      <c r="A110" s="35" t="s">
        <v>56</v>
      </c>
      <c r="E110" s="39" t="s">
        <v>687</v>
      </c>
    </row>
    <row r="111" spans="1:5" ht="38.25">
      <c r="A111" s="35" t="s">
        <v>57</v>
      </c>
      <c r="E111" s="42" t="s">
        <v>688</v>
      </c>
    </row>
    <row r="112" spans="1:5" ht="12.75">
      <c r="A112" t="s">
        <v>58</v>
      </c>
      <c r="E112" s="39" t="s">
        <v>5</v>
      </c>
    </row>
    <row r="113" spans="1:16" ht="25.5">
      <c r="A113" t="s">
        <v>50</v>
      </c>
      <c s="34" t="s">
        <v>171</v>
      </c>
      <c s="34" t="s">
        <v>689</v>
      </c>
      <c s="35" t="s">
        <v>5</v>
      </c>
      <c s="6" t="s">
        <v>690</v>
      </c>
      <c s="36" t="s">
        <v>89</v>
      </c>
      <c s="37">
        <v>4</v>
      </c>
      <c s="36">
        <v>0.02278</v>
      </c>
      <c s="36">
        <f>ROUND(G113*H113,6)</f>
      </c>
      <c r="L113" s="38">
        <v>0</v>
      </c>
      <c s="32">
        <f>ROUND(ROUND(L113,2)*ROUND(G113,3),2)</f>
      </c>
      <c s="36" t="s">
        <v>90</v>
      </c>
      <c>
        <f>(M113*21)/100</f>
      </c>
      <c t="s">
        <v>28</v>
      </c>
    </row>
    <row r="114" spans="1:5" ht="25.5">
      <c r="A114" s="35" t="s">
        <v>56</v>
      </c>
      <c r="E114" s="39" t="s">
        <v>690</v>
      </c>
    </row>
    <row r="115" spans="1:5" ht="38.25">
      <c r="A115" s="35" t="s">
        <v>57</v>
      </c>
      <c r="E115" s="42" t="s">
        <v>691</v>
      </c>
    </row>
    <row r="116" spans="1:5" ht="12.75">
      <c r="A116" t="s">
        <v>58</v>
      </c>
      <c r="E116" s="39" t="s">
        <v>5</v>
      </c>
    </row>
    <row r="117" spans="1:16" ht="25.5">
      <c r="A117" t="s">
        <v>50</v>
      </c>
      <c s="34" t="s">
        <v>174</v>
      </c>
      <c s="34" t="s">
        <v>692</v>
      </c>
      <c s="35" t="s">
        <v>5</v>
      </c>
      <c s="6" t="s">
        <v>693</v>
      </c>
      <c s="36" t="s">
        <v>89</v>
      </c>
      <c s="37">
        <v>4</v>
      </c>
      <c s="36">
        <v>0.059</v>
      </c>
      <c s="36">
        <f>ROUND(G117*H117,6)</f>
      </c>
      <c r="L117" s="38">
        <v>0</v>
      </c>
      <c s="32">
        <f>ROUND(ROUND(L117,2)*ROUND(G117,3),2)</f>
      </c>
      <c s="36" t="s">
        <v>90</v>
      </c>
      <c>
        <f>(M117*21)/100</f>
      </c>
      <c t="s">
        <v>28</v>
      </c>
    </row>
    <row r="118" spans="1:5" ht="25.5">
      <c r="A118" s="35" t="s">
        <v>56</v>
      </c>
      <c r="E118" s="39" t="s">
        <v>693</v>
      </c>
    </row>
    <row r="119" spans="1:5" ht="38.25">
      <c r="A119" s="35" t="s">
        <v>57</v>
      </c>
      <c r="E119" s="42" t="s">
        <v>694</v>
      </c>
    </row>
    <row r="120" spans="1:5" ht="12.75">
      <c r="A120" t="s">
        <v>58</v>
      </c>
      <c r="E120" s="39" t="s">
        <v>5</v>
      </c>
    </row>
    <row r="121" spans="1:16" ht="25.5">
      <c r="A121" t="s">
        <v>50</v>
      </c>
      <c s="34" t="s">
        <v>177</v>
      </c>
      <c s="34" t="s">
        <v>695</v>
      </c>
      <c s="35" t="s">
        <v>5</v>
      </c>
      <c s="6" t="s">
        <v>696</v>
      </c>
      <c s="36" t="s">
        <v>409</v>
      </c>
      <c s="37">
        <v>0.089</v>
      </c>
      <c s="36">
        <v>0.01954</v>
      </c>
      <c s="36">
        <f>ROUND(G121*H121,6)</f>
      </c>
      <c r="L121" s="38">
        <v>0</v>
      </c>
      <c s="32">
        <f>ROUND(ROUND(L121,2)*ROUND(G121,3),2)</f>
      </c>
      <c s="36" t="s">
        <v>90</v>
      </c>
      <c>
        <f>(M121*21)/100</f>
      </c>
      <c t="s">
        <v>28</v>
      </c>
    </row>
    <row r="122" spans="1:5" ht="25.5">
      <c r="A122" s="35" t="s">
        <v>56</v>
      </c>
      <c r="E122" s="39" t="s">
        <v>696</v>
      </c>
    </row>
    <row r="123" spans="1:5" ht="38.25">
      <c r="A123" s="35" t="s">
        <v>57</v>
      </c>
      <c r="E123" s="42" t="s">
        <v>697</v>
      </c>
    </row>
    <row r="124" spans="1:5" ht="12.75">
      <c r="A124" t="s">
        <v>58</v>
      </c>
      <c r="E124" s="39" t="s">
        <v>5</v>
      </c>
    </row>
    <row r="125" spans="1:16" ht="12.75">
      <c r="A125" t="s">
        <v>50</v>
      </c>
      <c s="34" t="s">
        <v>181</v>
      </c>
      <c s="34" t="s">
        <v>698</v>
      </c>
      <c s="35" t="s">
        <v>5</v>
      </c>
      <c s="6" t="s">
        <v>699</v>
      </c>
      <c s="36" t="s">
        <v>409</v>
      </c>
      <c s="37">
        <v>0.096</v>
      </c>
      <c s="36">
        <v>1</v>
      </c>
      <c s="36">
        <f>ROUND(G125*H125,6)</f>
      </c>
      <c r="L125" s="38">
        <v>0</v>
      </c>
      <c s="32">
        <f>ROUND(ROUND(L125,2)*ROUND(G125,3),2)</f>
      </c>
      <c s="36" t="s">
        <v>90</v>
      </c>
      <c>
        <f>(M125*21)/100</f>
      </c>
      <c t="s">
        <v>28</v>
      </c>
    </row>
    <row r="126" spans="1:5" ht="12.75">
      <c r="A126" s="35" t="s">
        <v>56</v>
      </c>
      <c r="E126" s="39" t="s">
        <v>699</v>
      </c>
    </row>
    <row r="127" spans="1:5" ht="38.25">
      <c r="A127" s="35" t="s">
        <v>57</v>
      </c>
      <c r="E127" s="42" t="s">
        <v>700</v>
      </c>
    </row>
    <row r="128" spans="1:5" ht="12.75">
      <c r="A128" t="s">
        <v>58</v>
      </c>
      <c r="E128" s="39" t="s">
        <v>5</v>
      </c>
    </row>
    <row r="129" spans="1:16" ht="25.5">
      <c r="A129" t="s">
        <v>50</v>
      </c>
      <c s="34" t="s">
        <v>187</v>
      </c>
      <c s="34" t="s">
        <v>701</v>
      </c>
      <c s="35" t="s">
        <v>5</v>
      </c>
      <c s="6" t="s">
        <v>702</v>
      </c>
      <c s="36" t="s">
        <v>74</v>
      </c>
      <c s="37">
        <v>2.6</v>
      </c>
      <c s="36">
        <v>0.11046</v>
      </c>
      <c s="36">
        <f>ROUND(G129*H129,6)</f>
      </c>
      <c r="L129" s="38">
        <v>0</v>
      </c>
      <c s="32">
        <f>ROUND(ROUND(L129,2)*ROUND(G129,3),2)</f>
      </c>
      <c s="36" t="s">
        <v>90</v>
      </c>
      <c>
        <f>(M129*21)/100</f>
      </c>
      <c t="s">
        <v>28</v>
      </c>
    </row>
    <row r="130" spans="1:5" ht="25.5">
      <c r="A130" s="35" t="s">
        <v>56</v>
      </c>
      <c r="E130" s="39" t="s">
        <v>702</v>
      </c>
    </row>
    <row r="131" spans="1:5" ht="38.25">
      <c r="A131" s="35" t="s">
        <v>57</v>
      </c>
      <c r="E131" s="42" t="s">
        <v>703</v>
      </c>
    </row>
    <row r="132" spans="1:5" ht="12.75">
      <c r="A132" t="s">
        <v>58</v>
      </c>
      <c r="E132" s="39" t="s">
        <v>5</v>
      </c>
    </row>
    <row r="133" spans="1:16" ht="25.5">
      <c r="A133" t="s">
        <v>50</v>
      </c>
      <c s="34" t="s">
        <v>191</v>
      </c>
      <c s="34" t="s">
        <v>704</v>
      </c>
      <c s="35" t="s">
        <v>5</v>
      </c>
      <c s="6" t="s">
        <v>705</v>
      </c>
      <c s="36" t="s">
        <v>423</v>
      </c>
      <c s="37">
        <v>2</v>
      </c>
      <c s="36">
        <v>0.00792</v>
      </c>
      <c s="36">
        <f>ROUND(G133*H133,6)</f>
      </c>
      <c r="L133" s="38">
        <v>0</v>
      </c>
      <c s="32">
        <f>ROUND(ROUND(L133,2)*ROUND(G133,3),2)</f>
      </c>
      <c s="36" t="s">
        <v>90</v>
      </c>
      <c>
        <f>(M133*21)/100</f>
      </c>
      <c t="s">
        <v>28</v>
      </c>
    </row>
    <row r="134" spans="1:5" ht="25.5">
      <c r="A134" s="35" t="s">
        <v>56</v>
      </c>
      <c r="E134" s="39" t="s">
        <v>705</v>
      </c>
    </row>
    <row r="135" spans="1:5" ht="12.75">
      <c r="A135" s="35" t="s">
        <v>57</v>
      </c>
      <c r="E135" s="40" t="s">
        <v>5</v>
      </c>
    </row>
    <row r="136" spans="1:5" ht="12.75">
      <c r="A136" t="s">
        <v>58</v>
      </c>
      <c r="E136" s="39" t="s">
        <v>5</v>
      </c>
    </row>
    <row r="137" spans="1:16" ht="25.5">
      <c r="A137" t="s">
        <v>50</v>
      </c>
      <c s="34" t="s">
        <v>194</v>
      </c>
      <c s="34" t="s">
        <v>706</v>
      </c>
      <c s="35" t="s">
        <v>5</v>
      </c>
      <c s="6" t="s">
        <v>707</v>
      </c>
      <c s="36" t="s">
        <v>423</v>
      </c>
      <c s="37">
        <v>2</v>
      </c>
      <c s="36">
        <v>0</v>
      </c>
      <c s="36">
        <f>ROUND(G137*H137,6)</f>
      </c>
      <c r="L137" s="38">
        <v>0</v>
      </c>
      <c s="32">
        <f>ROUND(ROUND(L137,2)*ROUND(G137,3),2)</f>
      </c>
      <c s="36" t="s">
        <v>90</v>
      </c>
      <c>
        <f>(M137*21)/100</f>
      </c>
      <c t="s">
        <v>28</v>
      </c>
    </row>
    <row r="138" spans="1:5" ht="25.5">
      <c r="A138" s="35" t="s">
        <v>56</v>
      </c>
      <c r="E138" s="39" t="s">
        <v>707</v>
      </c>
    </row>
    <row r="139" spans="1:5" ht="12.75">
      <c r="A139" s="35" t="s">
        <v>57</v>
      </c>
      <c r="E139" s="40" t="s">
        <v>5</v>
      </c>
    </row>
    <row r="140" spans="1:5" ht="12.75">
      <c r="A140" t="s">
        <v>58</v>
      </c>
      <c r="E140" s="39" t="s">
        <v>5</v>
      </c>
    </row>
    <row r="141" spans="1:13" ht="12.75">
      <c r="A141" t="s">
        <v>47</v>
      </c>
      <c r="C141" s="31" t="s">
        <v>101</v>
      </c>
      <c r="E141" s="33" t="s">
        <v>420</v>
      </c>
      <c r="J141" s="32">
        <f>0</f>
      </c>
      <c s="32">
        <f>0</f>
      </c>
      <c s="32">
        <f>0+L142</f>
      </c>
      <c s="32">
        <f>0+M142</f>
      </c>
    </row>
    <row r="142" spans="1:16" ht="12.75">
      <c r="A142" t="s">
        <v>50</v>
      </c>
      <c s="34" t="s">
        <v>198</v>
      </c>
      <c s="34" t="s">
        <v>708</v>
      </c>
      <c s="35" t="s">
        <v>5</v>
      </c>
      <c s="6" t="s">
        <v>709</v>
      </c>
      <c s="36" t="s">
        <v>74</v>
      </c>
      <c s="37">
        <v>35</v>
      </c>
      <c s="36">
        <v>0</v>
      </c>
      <c s="36">
        <f>ROUND(G142*H142,6)</f>
      </c>
      <c r="L142" s="38">
        <v>0</v>
      </c>
      <c s="32">
        <f>ROUND(ROUND(L142,2)*ROUND(G142,3),2)</f>
      </c>
      <c s="36" t="s">
        <v>90</v>
      </c>
      <c>
        <f>(M142*21)/100</f>
      </c>
      <c t="s">
        <v>28</v>
      </c>
    </row>
    <row r="143" spans="1:5" ht="12.75">
      <c r="A143" s="35" t="s">
        <v>56</v>
      </c>
      <c r="E143" s="39" t="s">
        <v>709</v>
      </c>
    </row>
    <row r="144" spans="1:5" ht="63.75">
      <c r="A144" s="35" t="s">
        <v>57</v>
      </c>
      <c r="E144" s="42" t="s">
        <v>710</v>
      </c>
    </row>
    <row r="145" spans="1:5" ht="12.75">
      <c r="A145" t="s">
        <v>58</v>
      </c>
      <c r="E145" s="39" t="s">
        <v>5</v>
      </c>
    </row>
    <row r="146" spans="1:13" ht="12.75">
      <c r="A146" t="s">
        <v>47</v>
      </c>
      <c r="C146" s="31" t="s">
        <v>27</v>
      </c>
      <c r="E146" s="33" t="s">
        <v>711</v>
      </c>
      <c r="J146" s="32">
        <f>0</f>
      </c>
      <c s="32">
        <f>0</f>
      </c>
      <c s="32">
        <f>0+L147+L151+L155+L159+L163+L167+L171+L175+L179+L183+L187+L191+L195+L199+L203+L207+L211+L215+L219+L223+L227+L231+L235+L239+L243+L247+L251+L255+L259+L263+L267+L271+L275+L279+L283+L287+L291+L295+L299+L303+L307+L311+L315+L319+L323+L327+L331+L335+L339+L343+L347+L351+L355+L359+L363</f>
      </c>
      <c s="32">
        <f>0+M147+M151+M155+M159+M163+M167+M171+M175+M179+M183+M187+M191+M195+M199+M203+M207+M211+M215+M219+M223+M227+M231+M235+M239+M243+M247+M251+M255+M259+M263+M267+M271+M275+M279+M283+M287+M291+M295+M299+M303+M307+M311+M315+M319+M323+M327+M331+M335+M339+M343+M347+M351+M355+M359+M363</f>
      </c>
    </row>
    <row r="147" spans="1:16" ht="25.5">
      <c r="A147" t="s">
        <v>50</v>
      </c>
      <c s="34" t="s">
        <v>201</v>
      </c>
      <c s="34" t="s">
        <v>712</v>
      </c>
      <c s="35" t="s">
        <v>5</v>
      </c>
      <c s="6" t="s">
        <v>713</v>
      </c>
      <c s="36" t="s">
        <v>423</v>
      </c>
      <c s="37">
        <v>393.7</v>
      </c>
      <c s="36">
        <v>0.00438</v>
      </c>
      <c s="36">
        <f>ROUND(G147*H147,6)</f>
      </c>
      <c r="L147" s="38">
        <v>0</v>
      </c>
      <c s="32">
        <f>ROUND(ROUND(L147,2)*ROUND(G147,3),2)</f>
      </c>
      <c s="36" t="s">
        <v>90</v>
      </c>
      <c>
        <f>(M147*21)/100</f>
      </c>
      <c t="s">
        <v>28</v>
      </c>
    </row>
    <row r="148" spans="1:5" ht="25.5">
      <c r="A148" s="35" t="s">
        <v>56</v>
      </c>
      <c r="E148" s="39" t="s">
        <v>713</v>
      </c>
    </row>
    <row r="149" spans="1:5" ht="51">
      <c r="A149" s="35" t="s">
        <v>57</v>
      </c>
      <c r="E149" s="42" t="s">
        <v>714</v>
      </c>
    </row>
    <row r="150" spans="1:5" ht="12.75">
      <c r="A150" t="s">
        <v>58</v>
      </c>
      <c r="E150" s="39" t="s">
        <v>5</v>
      </c>
    </row>
    <row r="151" spans="1:16" ht="38.25">
      <c r="A151" t="s">
        <v>50</v>
      </c>
      <c s="34" t="s">
        <v>205</v>
      </c>
      <c s="34" t="s">
        <v>715</v>
      </c>
      <c s="35" t="s">
        <v>5</v>
      </c>
      <c s="6" t="s">
        <v>716</v>
      </c>
      <c s="36" t="s">
        <v>423</v>
      </c>
      <c s="37">
        <v>393.7</v>
      </c>
      <c s="36">
        <v>0.01838</v>
      </c>
      <c s="36">
        <f>ROUND(G151*H151,6)</f>
      </c>
      <c r="L151" s="38">
        <v>0</v>
      </c>
      <c s="32">
        <f>ROUND(ROUND(L151,2)*ROUND(G151,3),2)</f>
      </c>
      <c s="36" t="s">
        <v>90</v>
      </c>
      <c>
        <f>(M151*21)/100</f>
      </c>
      <c t="s">
        <v>28</v>
      </c>
    </row>
    <row r="152" spans="1:5" ht="38.25">
      <c r="A152" s="35" t="s">
        <v>56</v>
      </c>
      <c r="E152" s="39" t="s">
        <v>717</v>
      </c>
    </row>
    <row r="153" spans="1:5" ht="51">
      <c r="A153" s="35" t="s">
        <v>57</v>
      </c>
      <c r="E153" s="42" t="s">
        <v>714</v>
      </c>
    </row>
    <row r="154" spans="1:5" ht="12.75">
      <c r="A154" t="s">
        <v>58</v>
      </c>
      <c r="E154" s="39" t="s">
        <v>5</v>
      </c>
    </row>
    <row r="155" spans="1:16" ht="25.5">
      <c r="A155" t="s">
        <v>50</v>
      </c>
      <c s="34" t="s">
        <v>209</v>
      </c>
      <c s="34" t="s">
        <v>718</v>
      </c>
      <c s="35" t="s">
        <v>5</v>
      </c>
      <c s="6" t="s">
        <v>719</v>
      </c>
      <c s="36" t="s">
        <v>423</v>
      </c>
      <c s="37">
        <v>124.33</v>
      </c>
      <c s="36">
        <v>0.01838</v>
      </c>
      <c s="36">
        <f>ROUND(G155*H155,6)</f>
      </c>
      <c r="L155" s="38">
        <v>0</v>
      </c>
      <c s="32">
        <f>ROUND(ROUND(L155,2)*ROUND(G155,3),2)</f>
      </c>
      <c s="36" t="s">
        <v>90</v>
      </c>
      <c>
        <f>(M155*21)/100</f>
      </c>
      <c t="s">
        <v>28</v>
      </c>
    </row>
    <row r="156" spans="1:5" ht="25.5">
      <c r="A156" s="35" t="s">
        <v>56</v>
      </c>
      <c r="E156" s="39" t="s">
        <v>719</v>
      </c>
    </row>
    <row r="157" spans="1:5" ht="63.75">
      <c r="A157" s="35" t="s">
        <v>57</v>
      </c>
      <c r="E157" s="42" t="s">
        <v>720</v>
      </c>
    </row>
    <row r="158" spans="1:5" ht="12.75">
      <c r="A158" t="s">
        <v>58</v>
      </c>
      <c r="E158" s="39" t="s">
        <v>5</v>
      </c>
    </row>
    <row r="159" spans="1:16" ht="12.75">
      <c r="A159" t="s">
        <v>50</v>
      </c>
      <c s="34" t="s">
        <v>212</v>
      </c>
      <c s="34" t="s">
        <v>721</v>
      </c>
      <c s="35" t="s">
        <v>5</v>
      </c>
      <c s="6" t="s">
        <v>722</v>
      </c>
      <c s="36" t="s">
        <v>423</v>
      </c>
      <c s="37">
        <v>11.205</v>
      </c>
      <c s="36">
        <v>0.03358</v>
      </c>
      <c s="36">
        <f>ROUND(G159*H159,6)</f>
      </c>
      <c r="L159" s="38">
        <v>0</v>
      </c>
      <c s="32">
        <f>ROUND(ROUND(L159,2)*ROUND(G159,3),2)</f>
      </c>
      <c s="36" t="s">
        <v>90</v>
      </c>
      <c>
        <f>(M159*21)/100</f>
      </c>
      <c t="s">
        <v>28</v>
      </c>
    </row>
    <row r="160" spans="1:5" ht="12.75">
      <c r="A160" s="35" t="s">
        <v>56</v>
      </c>
      <c r="E160" s="39" t="s">
        <v>722</v>
      </c>
    </row>
    <row r="161" spans="1:5" ht="38.25">
      <c r="A161" s="35" t="s">
        <v>57</v>
      </c>
      <c r="E161" s="42" t="s">
        <v>723</v>
      </c>
    </row>
    <row r="162" spans="1:5" ht="12.75">
      <c r="A162" t="s">
        <v>58</v>
      </c>
      <c r="E162" s="39" t="s">
        <v>5</v>
      </c>
    </row>
    <row r="163" spans="1:16" ht="25.5">
      <c r="A163" t="s">
        <v>50</v>
      </c>
      <c s="34" t="s">
        <v>216</v>
      </c>
      <c s="34" t="s">
        <v>724</v>
      </c>
      <c s="35" t="s">
        <v>5</v>
      </c>
      <c s="6" t="s">
        <v>725</v>
      </c>
      <c s="36" t="s">
        <v>423</v>
      </c>
      <c s="37">
        <v>1183.756</v>
      </c>
      <c s="36">
        <v>0.017</v>
      </c>
      <c s="36">
        <f>ROUND(G163*H163,6)</f>
      </c>
      <c r="L163" s="38">
        <v>0</v>
      </c>
      <c s="32">
        <f>ROUND(ROUND(L163,2)*ROUND(G163,3),2)</f>
      </c>
      <c s="36" t="s">
        <v>90</v>
      </c>
      <c>
        <f>(M163*21)/100</f>
      </c>
      <c t="s">
        <v>28</v>
      </c>
    </row>
    <row r="164" spans="1:5" ht="25.5">
      <c r="A164" s="35" t="s">
        <v>56</v>
      </c>
      <c r="E164" s="39" t="s">
        <v>725</v>
      </c>
    </row>
    <row r="165" spans="1:5" ht="382.5">
      <c r="A165" s="35" t="s">
        <v>57</v>
      </c>
      <c r="E165" s="42" t="s">
        <v>726</v>
      </c>
    </row>
    <row r="166" spans="1:5" ht="12.75">
      <c r="A166" t="s">
        <v>58</v>
      </c>
      <c r="E166" s="39" t="s">
        <v>5</v>
      </c>
    </row>
    <row r="167" spans="1:16" ht="25.5">
      <c r="A167" t="s">
        <v>50</v>
      </c>
      <c s="34" t="s">
        <v>219</v>
      </c>
      <c s="34" t="s">
        <v>727</v>
      </c>
      <c s="35" t="s">
        <v>5</v>
      </c>
      <c s="6" t="s">
        <v>728</v>
      </c>
      <c s="36" t="s">
        <v>423</v>
      </c>
      <c s="37">
        <v>9.72</v>
      </c>
      <c s="36">
        <v>0.00085</v>
      </c>
      <c s="36">
        <f>ROUND(G167*H167,6)</f>
      </c>
      <c r="L167" s="38">
        <v>0</v>
      </c>
      <c s="32">
        <f>ROUND(ROUND(L167,2)*ROUND(G167,3),2)</f>
      </c>
      <c s="36" t="s">
        <v>90</v>
      </c>
      <c>
        <f>(M167*21)/100</f>
      </c>
      <c t="s">
        <v>28</v>
      </c>
    </row>
    <row r="168" spans="1:5" ht="25.5">
      <c r="A168" s="35" t="s">
        <v>56</v>
      </c>
      <c r="E168" s="39" t="s">
        <v>728</v>
      </c>
    </row>
    <row r="169" spans="1:5" ht="89.25">
      <c r="A169" s="35" t="s">
        <v>57</v>
      </c>
      <c r="E169" s="42" t="s">
        <v>729</v>
      </c>
    </row>
    <row r="170" spans="1:5" ht="12.75">
      <c r="A170" t="s">
        <v>58</v>
      </c>
      <c r="E170" s="39" t="s">
        <v>5</v>
      </c>
    </row>
    <row r="171" spans="1:16" ht="12.75">
      <c r="A171" t="s">
        <v>50</v>
      </c>
      <c s="34" t="s">
        <v>223</v>
      </c>
      <c s="34" t="s">
        <v>730</v>
      </c>
      <c s="35" t="s">
        <v>5</v>
      </c>
      <c s="6" t="s">
        <v>731</v>
      </c>
      <c s="36" t="s">
        <v>74</v>
      </c>
      <c s="37">
        <v>362</v>
      </c>
      <c s="36">
        <v>0.0015</v>
      </c>
      <c s="36">
        <f>ROUND(G171*H171,6)</f>
      </c>
      <c r="L171" s="38">
        <v>0</v>
      </c>
      <c s="32">
        <f>ROUND(ROUND(L171,2)*ROUND(G171,3),2)</f>
      </c>
      <c s="36" t="s">
        <v>90</v>
      </c>
      <c>
        <f>(M171*21)/100</f>
      </c>
      <c t="s">
        <v>28</v>
      </c>
    </row>
    <row r="172" spans="1:5" ht="12.75">
      <c r="A172" s="35" t="s">
        <v>56</v>
      </c>
      <c r="E172" s="39" t="s">
        <v>731</v>
      </c>
    </row>
    <row r="173" spans="1:5" ht="12.75">
      <c r="A173" s="35" t="s">
        <v>57</v>
      </c>
      <c r="E173" s="40" t="s">
        <v>5</v>
      </c>
    </row>
    <row r="174" spans="1:5" ht="12.75">
      <c r="A174" t="s">
        <v>58</v>
      </c>
      <c r="E174" s="39" t="s">
        <v>5</v>
      </c>
    </row>
    <row r="175" spans="1:16" ht="12.75">
      <c r="A175" t="s">
        <v>50</v>
      </c>
      <c s="34" t="s">
        <v>226</v>
      </c>
      <c s="34" t="s">
        <v>732</v>
      </c>
      <c s="35" t="s">
        <v>5</v>
      </c>
      <c s="6" t="s">
        <v>733</v>
      </c>
      <c s="36" t="s">
        <v>423</v>
      </c>
      <c s="37">
        <v>45.312</v>
      </c>
      <c s="36">
        <v>0.00022</v>
      </c>
      <c s="36">
        <f>ROUND(G175*H175,6)</f>
      </c>
      <c r="L175" s="38">
        <v>0</v>
      </c>
      <c s="32">
        <f>ROUND(ROUND(L175,2)*ROUND(G175,3),2)</f>
      </c>
      <c s="36" t="s">
        <v>90</v>
      </c>
      <c>
        <f>(M175*21)/100</f>
      </c>
      <c t="s">
        <v>28</v>
      </c>
    </row>
    <row r="176" spans="1:5" ht="12.75">
      <c r="A176" s="35" t="s">
        <v>56</v>
      </c>
      <c r="E176" s="39" t="s">
        <v>733</v>
      </c>
    </row>
    <row r="177" spans="1:5" ht="38.25">
      <c r="A177" s="35" t="s">
        <v>57</v>
      </c>
      <c r="E177" s="42" t="s">
        <v>734</v>
      </c>
    </row>
    <row r="178" spans="1:5" ht="12.75">
      <c r="A178" t="s">
        <v>58</v>
      </c>
      <c r="E178" s="39" t="s">
        <v>5</v>
      </c>
    </row>
    <row r="179" spans="1:16" ht="25.5">
      <c r="A179" t="s">
        <v>50</v>
      </c>
      <c s="34" t="s">
        <v>230</v>
      </c>
      <c s="34" t="s">
        <v>735</v>
      </c>
      <c s="35" t="s">
        <v>5</v>
      </c>
      <c s="6" t="s">
        <v>736</v>
      </c>
      <c s="36" t="s">
        <v>423</v>
      </c>
      <c s="37">
        <v>45.312</v>
      </c>
      <c s="36">
        <v>0.00839</v>
      </c>
      <c s="36">
        <f>ROUND(G179*H179,6)</f>
      </c>
      <c r="L179" s="38">
        <v>0</v>
      </c>
      <c s="32">
        <f>ROUND(ROUND(L179,2)*ROUND(G179,3),2)</f>
      </c>
      <c s="36" t="s">
        <v>90</v>
      </c>
      <c>
        <f>(M179*21)/100</f>
      </c>
      <c t="s">
        <v>28</v>
      </c>
    </row>
    <row r="180" spans="1:5" ht="38.25">
      <c r="A180" s="35" t="s">
        <v>56</v>
      </c>
      <c r="E180" s="39" t="s">
        <v>737</v>
      </c>
    </row>
    <row r="181" spans="1:5" ht="38.25">
      <c r="A181" s="35" t="s">
        <v>57</v>
      </c>
      <c r="E181" s="42" t="s">
        <v>734</v>
      </c>
    </row>
    <row r="182" spans="1:5" ht="12.75">
      <c r="A182" t="s">
        <v>58</v>
      </c>
      <c r="E182" s="39" t="s">
        <v>5</v>
      </c>
    </row>
    <row r="183" spans="1:16" ht="12.75">
      <c r="A183" t="s">
        <v>50</v>
      </c>
      <c s="34" t="s">
        <v>234</v>
      </c>
      <c s="34" t="s">
        <v>738</v>
      </c>
      <c s="35" t="s">
        <v>5</v>
      </c>
      <c s="6" t="s">
        <v>739</v>
      </c>
      <c s="36" t="s">
        <v>423</v>
      </c>
      <c s="37">
        <v>47.578</v>
      </c>
      <c s="36">
        <v>0.00056</v>
      </c>
      <c s="36">
        <f>ROUND(G183*H183,6)</f>
      </c>
      <c r="L183" s="38">
        <v>0</v>
      </c>
      <c s="32">
        <f>ROUND(ROUND(L183,2)*ROUND(G183,3),2)</f>
      </c>
      <c s="36" t="s">
        <v>90</v>
      </c>
      <c>
        <f>(M183*21)/100</f>
      </c>
      <c t="s">
        <v>28</v>
      </c>
    </row>
    <row r="184" spans="1:5" ht="12.75">
      <c r="A184" s="35" t="s">
        <v>56</v>
      </c>
      <c r="E184" s="39" t="s">
        <v>739</v>
      </c>
    </row>
    <row r="185" spans="1:5" ht="38.25">
      <c r="A185" s="35" t="s">
        <v>57</v>
      </c>
      <c r="E185" s="42" t="s">
        <v>740</v>
      </c>
    </row>
    <row r="186" spans="1:5" ht="12.75">
      <c r="A186" t="s">
        <v>58</v>
      </c>
      <c r="E186" s="39" t="s">
        <v>5</v>
      </c>
    </row>
    <row r="187" spans="1:16" ht="25.5">
      <c r="A187" t="s">
        <v>50</v>
      </c>
      <c s="34" t="s">
        <v>238</v>
      </c>
      <c s="34" t="s">
        <v>741</v>
      </c>
      <c s="35" t="s">
        <v>5</v>
      </c>
      <c s="6" t="s">
        <v>742</v>
      </c>
      <c s="36" t="s">
        <v>423</v>
      </c>
      <c s="37">
        <v>45.312</v>
      </c>
      <c s="36">
        <v>0.0027</v>
      </c>
      <c s="36">
        <f>ROUND(G187*H187,6)</f>
      </c>
      <c r="L187" s="38">
        <v>0</v>
      </c>
      <c s="32">
        <f>ROUND(ROUND(L187,2)*ROUND(G187,3),2)</f>
      </c>
      <c s="36" t="s">
        <v>90</v>
      </c>
      <c>
        <f>(M187*21)/100</f>
      </c>
      <c t="s">
        <v>28</v>
      </c>
    </row>
    <row r="188" spans="1:5" ht="25.5">
      <c r="A188" s="35" t="s">
        <v>56</v>
      </c>
      <c r="E188" s="39" t="s">
        <v>742</v>
      </c>
    </row>
    <row r="189" spans="1:5" ht="38.25">
      <c r="A189" s="35" t="s">
        <v>57</v>
      </c>
      <c r="E189" s="42" t="s">
        <v>734</v>
      </c>
    </row>
    <row r="190" spans="1:5" ht="12.75">
      <c r="A190" t="s">
        <v>58</v>
      </c>
      <c r="E190" s="39" t="s">
        <v>5</v>
      </c>
    </row>
    <row r="191" spans="1:16" ht="12.75">
      <c r="A191" t="s">
        <v>50</v>
      </c>
      <c s="34" t="s">
        <v>243</v>
      </c>
      <c s="34" t="s">
        <v>743</v>
      </c>
      <c s="35" t="s">
        <v>5</v>
      </c>
      <c s="6" t="s">
        <v>744</v>
      </c>
      <c s="36" t="s">
        <v>423</v>
      </c>
      <c s="37">
        <v>357.448</v>
      </c>
      <c s="36">
        <v>0.00022</v>
      </c>
      <c s="36">
        <f>ROUND(G191*H191,6)</f>
      </c>
      <c r="L191" s="38">
        <v>0</v>
      </c>
      <c s="32">
        <f>ROUND(ROUND(L191,2)*ROUND(G191,3),2)</f>
      </c>
      <c s="36" t="s">
        <v>90</v>
      </c>
      <c>
        <f>(M191*21)/100</f>
      </c>
      <c t="s">
        <v>28</v>
      </c>
    </row>
    <row r="192" spans="1:5" ht="12.75">
      <c r="A192" s="35" t="s">
        <v>56</v>
      </c>
      <c r="E192" s="39" t="s">
        <v>744</v>
      </c>
    </row>
    <row r="193" spans="1:5" ht="178.5">
      <c r="A193" s="35" t="s">
        <v>57</v>
      </c>
      <c r="E193" s="42" t="s">
        <v>745</v>
      </c>
    </row>
    <row r="194" spans="1:5" ht="12.75">
      <c r="A194" t="s">
        <v>58</v>
      </c>
      <c r="E194" s="39" t="s">
        <v>5</v>
      </c>
    </row>
    <row r="195" spans="1:16" ht="25.5">
      <c r="A195" t="s">
        <v>50</v>
      </c>
      <c s="34" t="s">
        <v>246</v>
      </c>
      <c s="34" t="s">
        <v>746</v>
      </c>
      <c s="35" t="s">
        <v>5</v>
      </c>
      <c s="6" t="s">
        <v>747</v>
      </c>
      <c s="36" t="s">
        <v>423</v>
      </c>
      <c s="37">
        <v>20.768</v>
      </c>
      <c s="36">
        <v>0.00835</v>
      </c>
      <c s="36">
        <f>ROUND(G195*H195,6)</f>
      </c>
      <c r="L195" s="38">
        <v>0</v>
      </c>
      <c s="32">
        <f>ROUND(ROUND(L195,2)*ROUND(G195,3),2)</f>
      </c>
      <c s="36" t="s">
        <v>90</v>
      </c>
      <c>
        <f>(M195*21)/100</f>
      </c>
      <c t="s">
        <v>28</v>
      </c>
    </row>
    <row r="196" spans="1:5" ht="38.25">
      <c r="A196" s="35" t="s">
        <v>56</v>
      </c>
      <c r="E196" s="39" t="s">
        <v>748</v>
      </c>
    </row>
    <row r="197" spans="1:5" ht="38.25">
      <c r="A197" s="35" t="s">
        <v>57</v>
      </c>
      <c r="E197" s="42" t="s">
        <v>749</v>
      </c>
    </row>
    <row r="198" spans="1:5" ht="12.75">
      <c r="A198" t="s">
        <v>58</v>
      </c>
      <c r="E198" s="39" t="s">
        <v>5</v>
      </c>
    </row>
    <row r="199" spans="1:16" ht="12.75">
      <c r="A199" t="s">
        <v>50</v>
      </c>
      <c s="34" t="s">
        <v>249</v>
      </c>
      <c s="34" t="s">
        <v>750</v>
      </c>
      <c s="35" t="s">
        <v>5</v>
      </c>
      <c s="6" t="s">
        <v>751</v>
      </c>
      <c s="36" t="s">
        <v>423</v>
      </c>
      <c s="37">
        <v>21.806</v>
      </c>
      <c s="36">
        <v>0.00028</v>
      </c>
      <c s="36">
        <f>ROUND(G199*H199,6)</f>
      </c>
      <c r="L199" s="38">
        <v>0</v>
      </c>
      <c s="32">
        <f>ROUND(ROUND(L199,2)*ROUND(G199,3),2)</f>
      </c>
      <c s="36" t="s">
        <v>90</v>
      </c>
      <c>
        <f>(M199*21)/100</f>
      </c>
      <c t="s">
        <v>28</v>
      </c>
    </row>
    <row r="200" spans="1:5" ht="12.75">
      <c r="A200" s="35" t="s">
        <v>56</v>
      </c>
      <c r="E200" s="39" t="s">
        <v>751</v>
      </c>
    </row>
    <row r="201" spans="1:5" ht="38.25">
      <c r="A201" s="35" t="s">
        <v>57</v>
      </c>
      <c r="E201" s="42" t="s">
        <v>752</v>
      </c>
    </row>
    <row r="202" spans="1:5" ht="12.75">
      <c r="A202" t="s">
        <v>58</v>
      </c>
      <c r="E202" s="39" t="s">
        <v>5</v>
      </c>
    </row>
    <row r="203" spans="1:16" ht="25.5">
      <c r="A203" t="s">
        <v>50</v>
      </c>
      <c s="34" t="s">
        <v>252</v>
      </c>
      <c s="34" t="s">
        <v>753</v>
      </c>
      <c s="35" t="s">
        <v>5</v>
      </c>
      <c s="6" t="s">
        <v>747</v>
      </c>
      <c s="36" t="s">
        <v>423</v>
      </c>
      <c s="37">
        <v>86.48</v>
      </c>
      <c s="36">
        <v>0.00852</v>
      </c>
      <c s="36">
        <f>ROUND(G203*H203,6)</f>
      </c>
      <c r="L203" s="38">
        <v>0</v>
      </c>
      <c s="32">
        <f>ROUND(ROUND(L203,2)*ROUND(G203,3),2)</f>
      </c>
      <c s="36" t="s">
        <v>90</v>
      </c>
      <c>
        <f>(M203*21)/100</f>
      </c>
      <c t="s">
        <v>28</v>
      </c>
    </row>
    <row r="204" spans="1:5" ht="38.25">
      <c r="A204" s="35" t="s">
        <v>56</v>
      </c>
      <c r="E204" s="39" t="s">
        <v>754</v>
      </c>
    </row>
    <row r="205" spans="1:5" ht="76.5">
      <c r="A205" s="35" t="s">
        <v>57</v>
      </c>
      <c r="E205" s="42" t="s">
        <v>755</v>
      </c>
    </row>
    <row r="206" spans="1:5" ht="12.75">
      <c r="A206" t="s">
        <v>58</v>
      </c>
      <c r="E206" s="39" t="s">
        <v>5</v>
      </c>
    </row>
    <row r="207" spans="1:16" ht="12.75">
      <c r="A207" t="s">
        <v>50</v>
      </c>
      <c s="34" t="s">
        <v>255</v>
      </c>
      <c s="34" t="s">
        <v>756</v>
      </c>
      <c s="35" t="s">
        <v>5</v>
      </c>
      <c s="6" t="s">
        <v>757</v>
      </c>
      <c s="36" t="s">
        <v>423</v>
      </c>
      <c s="37">
        <v>90.804</v>
      </c>
      <c s="36">
        <v>0.0036</v>
      </c>
      <c s="36">
        <f>ROUND(G207*H207,6)</f>
      </c>
      <c r="L207" s="38">
        <v>0</v>
      </c>
      <c s="32">
        <f>ROUND(ROUND(L207,2)*ROUND(G207,3),2)</f>
      </c>
      <c s="36" t="s">
        <v>90</v>
      </c>
      <c>
        <f>(M207*21)/100</f>
      </c>
      <c t="s">
        <v>28</v>
      </c>
    </row>
    <row r="208" spans="1:5" ht="12.75">
      <c r="A208" s="35" t="s">
        <v>56</v>
      </c>
      <c r="E208" s="39" t="s">
        <v>757</v>
      </c>
    </row>
    <row r="209" spans="1:5" ht="25.5">
      <c r="A209" s="35" t="s">
        <v>57</v>
      </c>
      <c r="E209" s="40" t="s">
        <v>758</v>
      </c>
    </row>
    <row r="210" spans="1:5" ht="12.75">
      <c r="A210" t="s">
        <v>58</v>
      </c>
      <c r="E210" s="39" t="s">
        <v>5</v>
      </c>
    </row>
    <row r="211" spans="1:16" ht="25.5">
      <c r="A211" t="s">
        <v>50</v>
      </c>
      <c s="34" t="s">
        <v>258</v>
      </c>
      <c s="34" t="s">
        <v>759</v>
      </c>
      <c s="35" t="s">
        <v>5</v>
      </c>
      <c s="6" t="s">
        <v>747</v>
      </c>
      <c s="36" t="s">
        <v>423</v>
      </c>
      <c s="37">
        <v>203.34</v>
      </c>
      <c s="36">
        <v>0.0086</v>
      </c>
      <c s="36">
        <f>ROUND(G211*H211,6)</f>
      </c>
      <c r="L211" s="38">
        <v>0</v>
      </c>
      <c s="32">
        <f>ROUND(ROUND(L211,2)*ROUND(G211,3),2)</f>
      </c>
      <c s="36" t="s">
        <v>90</v>
      </c>
      <c>
        <f>(M211*21)/100</f>
      </c>
      <c t="s">
        <v>28</v>
      </c>
    </row>
    <row r="212" spans="1:5" ht="38.25">
      <c r="A212" s="35" t="s">
        <v>56</v>
      </c>
      <c r="E212" s="39" t="s">
        <v>760</v>
      </c>
    </row>
    <row r="213" spans="1:5" ht="51">
      <c r="A213" s="35" t="s">
        <v>57</v>
      </c>
      <c r="E213" s="42" t="s">
        <v>761</v>
      </c>
    </row>
    <row r="214" spans="1:5" ht="12.75">
      <c r="A214" t="s">
        <v>58</v>
      </c>
      <c r="E214" s="39" t="s">
        <v>5</v>
      </c>
    </row>
    <row r="215" spans="1:16" ht="12.75">
      <c r="A215" t="s">
        <v>50</v>
      </c>
      <c s="34" t="s">
        <v>261</v>
      </c>
      <c s="34" t="s">
        <v>762</v>
      </c>
      <c s="35" t="s">
        <v>5</v>
      </c>
      <c s="6" t="s">
        <v>763</v>
      </c>
      <c s="36" t="s">
        <v>423</v>
      </c>
      <c s="37">
        <v>213.507</v>
      </c>
      <c s="36">
        <v>0.0021</v>
      </c>
      <c s="36">
        <f>ROUND(G215*H215,6)</f>
      </c>
      <c r="L215" s="38">
        <v>0</v>
      </c>
      <c s="32">
        <f>ROUND(ROUND(L215,2)*ROUND(G215,3),2)</f>
      </c>
      <c s="36" t="s">
        <v>90</v>
      </c>
      <c>
        <f>(M215*21)/100</f>
      </c>
      <c t="s">
        <v>28</v>
      </c>
    </row>
    <row r="216" spans="1:5" ht="12.75">
      <c r="A216" s="35" t="s">
        <v>56</v>
      </c>
      <c r="E216" s="39" t="s">
        <v>763</v>
      </c>
    </row>
    <row r="217" spans="1:5" ht="25.5">
      <c r="A217" s="35" t="s">
        <v>57</v>
      </c>
      <c r="E217" s="40" t="s">
        <v>764</v>
      </c>
    </row>
    <row r="218" spans="1:5" ht="12.75">
      <c r="A218" t="s">
        <v>58</v>
      </c>
      <c r="E218" s="39" t="s">
        <v>5</v>
      </c>
    </row>
    <row r="219" spans="1:16" ht="38.25">
      <c r="A219" t="s">
        <v>50</v>
      </c>
      <c s="34" t="s">
        <v>264</v>
      </c>
      <c s="34" t="s">
        <v>765</v>
      </c>
      <c s="35" t="s">
        <v>5</v>
      </c>
      <c s="6" t="s">
        <v>766</v>
      </c>
      <c s="36" t="s">
        <v>74</v>
      </c>
      <c s="37">
        <v>153</v>
      </c>
      <c s="36">
        <v>0.00339</v>
      </c>
      <c s="36">
        <f>ROUND(G219*H219,6)</f>
      </c>
      <c r="L219" s="38">
        <v>0</v>
      </c>
      <c s="32">
        <f>ROUND(ROUND(L219,2)*ROUND(G219,3),2)</f>
      </c>
      <c s="36" t="s">
        <v>90</v>
      </c>
      <c>
        <f>(M219*21)/100</f>
      </c>
      <c t="s">
        <v>28</v>
      </c>
    </row>
    <row r="220" spans="1:5" ht="38.25">
      <c r="A220" s="35" t="s">
        <v>56</v>
      </c>
      <c r="E220" s="39" t="s">
        <v>767</v>
      </c>
    </row>
    <row r="221" spans="1:5" ht="38.25">
      <c r="A221" s="35" t="s">
        <v>57</v>
      </c>
      <c r="E221" s="42" t="s">
        <v>768</v>
      </c>
    </row>
    <row r="222" spans="1:5" ht="12.75">
      <c r="A222" t="s">
        <v>58</v>
      </c>
      <c r="E222" s="39" t="s">
        <v>5</v>
      </c>
    </row>
    <row r="223" spans="1:16" ht="12.75">
      <c r="A223" t="s">
        <v>50</v>
      </c>
      <c s="34" t="s">
        <v>267</v>
      </c>
      <c s="34" t="s">
        <v>769</v>
      </c>
      <c s="35" t="s">
        <v>5</v>
      </c>
      <c s="6" t="s">
        <v>770</v>
      </c>
      <c s="36" t="s">
        <v>423</v>
      </c>
      <c s="37">
        <v>48.195</v>
      </c>
      <c s="36">
        <v>0.0007</v>
      </c>
      <c s="36">
        <f>ROUND(G223*H223,6)</f>
      </c>
      <c r="L223" s="38">
        <v>0</v>
      </c>
      <c s="32">
        <f>ROUND(ROUND(L223,2)*ROUND(G223,3),2)</f>
      </c>
      <c s="36" t="s">
        <v>90</v>
      </c>
      <c>
        <f>(M223*21)/100</f>
      </c>
      <c t="s">
        <v>28</v>
      </c>
    </row>
    <row r="224" spans="1:5" ht="12.75">
      <c r="A224" s="35" t="s">
        <v>56</v>
      </c>
      <c r="E224" s="39" t="s">
        <v>770</v>
      </c>
    </row>
    <row r="225" spans="1:5" ht="38.25">
      <c r="A225" s="35" t="s">
        <v>57</v>
      </c>
      <c r="E225" s="42" t="s">
        <v>771</v>
      </c>
    </row>
    <row r="226" spans="1:5" ht="12.75">
      <c r="A226" t="s">
        <v>58</v>
      </c>
      <c r="E226" s="39" t="s">
        <v>5</v>
      </c>
    </row>
    <row r="227" spans="1:16" ht="25.5">
      <c r="A227" t="s">
        <v>50</v>
      </c>
      <c s="34" t="s">
        <v>272</v>
      </c>
      <c s="34" t="s">
        <v>772</v>
      </c>
      <c s="35" t="s">
        <v>5</v>
      </c>
      <c s="6" t="s">
        <v>773</v>
      </c>
      <c s="36" t="s">
        <v>74</v>
      </c>
      <c s="37">
        <v>108.1</v>
      </c>
      <c s="36">
        <v>3E-05</v>
      </c>
      <c s="36">
        <f>ROUND(G227*H227,6)</f>
      </c>
      <c r="L227" s="38">
        <v>0</v>
      </c>
      <c s="32">
        <f>ROUND(ROUND(L227,2)*ROUND(G227,3),2)</f>
      </c>
      <c s="36" t="s">
        <v>90</v>
      </c>
      <c>
        <f>(M227*21)/100</f>
      </c>
      <c t="s">
        <v>28</v>
      </c>
    </row>
    <row r="228" spans="1:5" ht="25.5">
      <c r="A228" s="35" t="s">
        <v>56</v>
      </c>
      <c r="E228" s="39" t="s">
        <v>773</v>
      </c>
    </row>
    <row r="229" spans="1:5" ht="38.25">
      <c r="A229" s="35" t="s">
        <v>57</v>
      </c>
      <c r="E229" s="42" t="s">
        <v>774</v>
      </c>
    </row>
    <row r="230" spans="1:5" ht="12.75">
      <c r="A230" t="s">
        <v>58</v>
      </c>
      <c r="E230" s="39" t="s">
        <v>5</v>
      </c>
    </row>
    <row r="231" spans="1:16" ht="12.75">
      <c r="A231" t="s">
        <v>50</v>
      </c>
      <c s="34" t="s">
        <v>275</v>
      </c>
      <c s="34" t="s">
        <v>775</v>
      </c>
      <c s="35" t="s">
        <v>5</v>
      </c>
      <c s="6" t="s">
        <v>776</v>
      </c>
      <c s="36" t="s">
        <v>74</v>
      </c>
      <c s="37">
        <v>118.91</v>
      </c>
      <c s="36">
        <v>0.00056</v>
      </c>
      <c s="36">
        <f>ROUND(G231*H231,6)</f>
      </c>
      <c r="L231" s="38">
        <v>0</v>
      </c>
      <c s="32">
        <f>ROUND(ROUND(L231,2)*ROUND(G231,3),2)</f>
      </c>
      <c s="36" t="s">
        <v>90</v>
      </c>
      <c>
        <f>(M231*21)/100</f>
      </c>
      <c t="s">
        <v>28</v>
      </c>
    </row>
    <row r="232" spans="1:5" ht="12.75">
      <c r="A232" s="35" t="s">
        <v>56</v>
      </c>
      <c r="E232" s="39" t="s">
        <v>776</v>
      </c>
    </row>
    <row r="233" spans="1:5" ht="25.5">
      <c r="A233" s="35" t="s">
        <v>57</v>
      </c>
      <c r="E233" s="40" t="s">
        <v>777</v>
      </c>
    </row>
    <row r="234" spans="1:5" ht="12.75">
      <c r="A234" t="s">
        <v>58</v>
      </c>
      <c r="E234" s="39" t="s">
        <v>5</v>
      </c>
    </row>
    <row r="235" spans="1:16" ht="25.5">
      <c r="A235" t="s">
        <v>50</v>
      </c>
      <c s="34" t="s">
        <v>280</v>
      </c>
      <c s="34" t="s">
        <v>778</v>
      </c>
      <c s="35" t="s">
        <v>5</v>
      </c>
      <c s="6" t="s">
        <v>779</v>
      </c>
      <c s="36" t="s">
        <v>74</v>
      </c>
      <c s="37">
        <v>825</v>
      </c>
      <c s="36">
        <v>0</v>
      </c>
      <c s="36">
        <f>ROUND(G235*H235,6)</f>
      </c>
      <c r="L235" s="38">
        <v>0</v>
      </c>
      <c s="32">
        <f>ROUND(ROUND(L235,2)*ROUND(G235,3),2)</f>
      </c>
      <c s="36" t="s">
        <v>90</v>
      </c>
      <c>
        <f>(M235*21)/100</f>
      </c>
      <c t="s">
        <v>28</v>
      </c>
    </row>
    <row r="236" spans="1:5" ht="25.5">
      <c r="A236" s="35" t="s">
        <v>56</v>
      </c>
      <c r="E236" s="39" t="s">
        <v>779</v>
      </c>
    </row>
    <row r="237" spans="1:5" ht="178.5">
      <c r="A237" s="35" t="s">
        <v>57</v>
      </c>
      <c r="E237" s="42" t="s">
        <v>780</v>
      </c>
    </row>
    <row r="238" spans="1:5" ht="12.75">
      <c r="A238" t="s">
        <v>58</v>
      </c>
      <c r="E238" s="39" t="s">
        <v>5</v>
      </c>
    </row>
    <row r="239" spans="1:16" ht="12.75">
      <c r="A239" t="s">
        <v>50</v>
      </c>
      <c s="34" t="s">
        <v>284</v>
      </c>
      <c s="34" t="s">
        <v>781</v>
      </c>
      <c s="35" t="s">
        <v>5</v>
      </c>
      <c s="6" t="s">
        <v>782</v>
      </c>
      <c s="36" t="s">
        <v>74</v>
      </c>
      <c s="37">
        <v>336.9</v>
      </c>
      <c s="36">
        <v>3E-05</v>
      </c>
      <c s="36">
        <f>ROUND(G239*H239,6)</f>
      </c>
      <c r="L239" s="38">
        <v>0</v>
      </c>
      <c s="32">
        <f>ROUND(ROUND(L239,2)*ROUND(G239,3),2)</f>
      </c>
      <c s="36" t="s">
        <v>90</v>
      </c>
      <c>
        <f>(M239*21)/100</f>
      </c>
      <c t="s">
        <v>28</v>
      </c>
    </row>
    <row r="240" spans="1:5" ht="12.75">
      <c r="A240" s="35" t="s">
        <v>56</v>
      </c>
      <c r="E240" s="39" t="s">
        <v>782</v>
      </c>
    </row>
    <row r="241" spans="1:5" ht="63.75">
      <c r="A241" s="35" t="s">
        <v>57</v>
      </c>
      <c r="E241" s="42" t="s">
        <v>783</v>
      </c>
    </row>
    <row r="242" spans="1:5" ht="12.75">
      <c r="A242" t="s">
        <v>58</v>
      </c>
      <c r="E242" s="39" t="s">
        <v>5</v>
      </c>
    </row>
    <row r="243" spans="1:16" ht="12.75">
      <c r="A243" t="s">
        <v>50</v>
      </c>
      <c s="34" t="s">
        <v>287</v>
      </c>
      <c s="34" t="s">
        <v>784</v>
      </c>
      <c s="35" t="s">
        <v>5</v>
      </c>
      <c s="6" t="s">
        <v>785</v>
      </c>
      <c s="36" t="s">
        <v>74</v>
      </c>
      <c s="37">
        <v>7</v>
      </c>
      <c s="36">
        <v>0.0005</v>
      </c>
      <c s="36">
        <f>ROUND(G243*H243,6)</f>
      </c>
      <c r="L243" s="38">
        <v>0</v>
      </c>
      <c s="32">
        <f>ROUND(ROUND(L243,2)*ROUND(G243,3),2)</f>
      </c>
      <c s="36" t="s">
        <v>90</v>
      </c>
      <c>
        <f>(M243*21)/100</f>
      </c>
      <c t="s">
        <v>28</v>
      </c>
    </row>
    <row r="244" spans="1:5" ht="12.75">
      <c r="A244" s="35" t="s">
        <v>56</v>
      </c>
      <c r="E244" s="39" t="s">
        <v>785</v>
      </c>
    </row>
    <row r="245" spans="1:5" ht="38.25">
      <c r="A245" s="35" t="s">
        <v>57</v>
      </c>
      <c r="E245" s="42" t="s">
        <v>786</v>
      </c>
    </row>
    <row r="246" spans="1:5" ht="12.75">
      <c r="A246" t="s">
        <v>58</v>
      </c>
      <c r="E246" s="39" t="s">
        <v>5</v>
      </c>
    </row>
    <row r="247" spans="1:16" ht="12.75">
      <c r="A247" t="s">
        <v>50</v>
      </c>
      <c s="34" t="s">
        <v>787</v>
      </c>
      <c s="34" t="s">
        <v>788</v>
      </c>
      <c s="35" t="s">
        <v>5</v>
      </c>
      <c s="6" t="s">
        <v>789</v>
      </c>
      <c s="36" t="s">
        <v>74</v>
      </c>
      <c s="37">
        <v>299.4</v>
      </c>
      <c s="36">
        <v>4E-05</v>
      </c>
      <c s="36">
        <f>ROUND(G247*H247,6)</f>
      </c>
      <c r="L247" s="38">
        <v>0</v>
      </c>
      <c s="32">
        <f>ROUND(ROUND(L247,2)*ROUND(G247,3),2)</f>
      </c>
      <c s="36" t="s">
        <v>90</v>
      </c>
      <c>
        <f>(M247*21)/100</f>
      </c>
      <c t="s">
        <v>28</v>
      </c>
    </row>
    <row r="248" spans="1:5" ht="12.75">
      <c r="A248" s="35" t="s">
        <v>56</v>
      </c>
      <c r="E248" s="39" t="s">
        <v>789</v>
      </c>
    </row>
    <row r="249" spans="1:5" ht="51">
      <c r="A249" s="35" t="s">
        <v>57</v>
      </c>
      <c r="E249" s="42" t="s">
        <v>790</v>
      </c>
    </row>
    <row r="250" spans="1:5" ht="12.75">
      <c r="A250" t="s">
        <v>58</v>
      </c>
      <c r="E250" s="39" t="s">
        <v>5</v>
      </c>
    </row>
    <row r="251" spans="1:16" ht="12.75">
      <c r="A251" t="s">
        <v>50</v>
      </c>
      <c s="34" t="s">
        <v>791</v>
      </c>
      <c s="34" t="s">
        <v>792</v>
      </c>
      <c s="35" t="s">
        <v>5</v>
      </c>
      <c s="6" t="s">
        <v>793</v>
      </c>
      <c s="36" t="s">
        <v>74</v>
      </c>
      <c s="37">
        <v>157.7</v>
      </c>
      <c s="36">
        <v>0.0003</v>
      </c>
      <c s="36">
        <f>ROUND(G251*H251,6)</f>
      </c>
      <c r="L251" s="38">
        <v>0</v>
      </c>
      <c s="32">
        <f>ROUND(ROUND(L251,2)*ROUND(G251,3),2)</f>
      </c>
      <c s="36" t="s">
        <v>90</v>
      </c>
      <c>
        <f>(M251*21)/100</f>
      </c>
      <c t="s">
        <v>28</v>
      </c>
    </row>
    <row r="252" spans="1:5" ht="12.75">
      <c r="A252" s="35" t="s">
        <v>56</v>
      </c>
      <c r="E252" s="39" t="s">
        <v>793</v>
      </c>
    </row>
    <row r="253" spans="1:5" ht="38.25">
      <c r="A253" s="35" t="s">
        <v>57</v>
      </c>
      <c r="E253" s="42" t="s">
        <v>794</v>
      </c>
    </row>
    <row r="254" spans="1:5" ht="12.75">
      <c r="A254" t="s">
        <v>58</v>
      </c>
      <c r="E254" s="39" t="s">
        <v>5</v>
      </c>
    </row>
    <row r="255" spans="1:16" ht="12.75">
      <c r="A255" t="s">
        <v>50</v>
      </c>
      <c s="34" t="s">
        <v>795</v>
      </c>
      <c s="34" t="s">
        <v>796</v>
      </c>
      <c s="35" t="s">
        <v>5</v>
      </c>
      <c s="6" t="s">
        <v>797</v>
      </c>
      <c s="36" t="s">
        <v>74</v>
      </c>
      <c s="37">
        <v>24</v>
      </c>
      <c s="36">
        <v>0.0002</v>
      </c>
      <c s="36">
        <f>ROUND(G255*H255,6)</f>
      </c>
      <c r="L255" s="38">
        <v>0</v>
      </c>
      <c s="32">
        <f>ROUND(ROUND(L255,2)*ROUND(G255,3),2)</f>
      </c>
      <c s="36" t="s">
        <v>90</v>
      </c>
      <c>
        <f>(M255*21)/100</f>
      </c>
      <c t="s">
        <v>28</v>
      </c>
    </row>
    <row r="256" spans="1:5" ht="12.75">
      <c r="A256" s="35" t="s">
        <v>56</v>
      </c>
      <c r="E256" s="39" t="s">
        <v>797</v>
      </c>
    </row>
    <row r="257" spans="1:5" ht="38.25">
      <c r="A257" s="35" t="s">
        <v>57</v>
      </c>
      <c r="E257" s="42" t="s">
        <v>798</v>
      </c>
    </row>
    <row r="258" spans="1:5" ht="12.75">
      <c r="A258" t="s">
        <v>58</v>
      </c>
      <c r="E258" s="39" t="s">
        <v>5</v>
      </c>
    </row>
    <row r="259" spans="1:16" ht="25.5">
      <c r="A259" t="s">
        <v>50</v>
      </c>
      <c s="34" t="s">
        <v>799</v>
      </c>
      <c s="34" t="s">
        <v>800</v>
      </c>
      <c s="35" t="s">
        <v>5</v>
      </c>
      <c s="6" t="s">
        <v>801</v>
      </c>
      <c s="36" t="s">
        <v>423</v>
      </c>
      <c s="37">
        <v>370.92</v>
      </c>
      <c s="36">
        <v>0.00382</v>
      </c>
      <c s="36">
        <f>ROUND(G259*H259,6)</f>
      </c>
      <c r="L259" s="38">
        <v>0</v>
      </c>
      <c s="32">
        <f>ROUND(ROUND(L259,2)*ROUND(G259,3),2)</f>
      </c>
      <c s="36" t="s">
        <v>90</v>
      </c>
      <c>
        <f>(M259*21)/100</f>
      </c>
      <c t="s">
        <v>28</v>
      </c>
    </row>
    <row r="260" spans="1:5" ht="25.5">
      <c r="A260" s="35" t="s">
        <v>56</v>
      </c>
      <c r="E260" s="39" t="s">
        <v>801</v>
      </c>
    </row>
    <row r="261" spans="1:5" ht="12.75">
      <c r="A261" s="35" t="s">
        <v>57</v>
      </c>
      <c r="E261" s="40" t="s">
        <v>5</v>
      </c>
    </row>
    <row r="262" spans="1:5" ht="12.75">
      <c r="A262" t="s">
        <v>58</v>
      </c>
      <c r="E262" s="39" t="s">
        <v>5</v>
      </c>
    </row>
    <row r="263" spans="1:16" ht="25.5">
      <c r="A263" t="s">
        <v>50</v>
      </c>
      <c s="34" t="s">
        <v>802</v>
      </c>
      <c s="34" t="s">
        <v>803</v>
      </c>
      <c s="35" t="s">
        <v>5</v>
      </c>
      <c s="6" t="s">
        <v>804</v>
      </c>
      <c s="36" t="s">
        <v>423</v>
      </c>
      <c s="37">
        <v>54.05</v>
      </c>
      <c s="36">
        <v>0.0057</v>
      </c>
      <c s="36">
        <f>ROUND(G263*H263,6)</f>
      </c>
      <c r="L263" s="38">
        <v>0</v>
      </c>
      <c s="32">
        <f>ROUND(ROUND(L263,2)*ROUND(G263,3),2)</f>
      </c>
      <c s="36" t="s">
        <v>90</v>
      </c>
      <c>
        <f>(M263*21)/100</f>
      </c>
      <c t="s">
        <v>28</v>
      </c>
    </row>
    <row r="264" spans="1:5" ht="25.5">
      <c r="A264" s="35" t="s">
        <v>56</v>
      </c>
      <c r="E264" s="39" t="s">
        <v>804</v>
      </c>
    </row>
    <row r="265" spans="1:5" ht="51">
      <c r="A265" s="35" t="s">
        <v>57</v>
      </c>
      <c r="E265" s="42" t="s">
        <v>805</v>
      </c>
    </row>
    <row r="266" spans="1:5" ht="12.75">
      <c r="A266" t="s">
        <v>58</v>
      </c>
      <c r="E266" s="39" t="s">
        <v>5</v>
      </c>
    </row>
    <row r="267" spans="1:16" ht="25.5">
      <c r="A267" t="s">
        <v>50</v>
      </c>
      <c s="34" t="s">
        <v>806</v>
      </c>
      <c s="34" t="s">
        <v>807</v>
      </c>
      <c s="35" t="s">
        <v>5</v>
      </c>
      <c s="6" t="s">
        <v>808</v>
      </c>
      <c s="36" t="s">
        <v>423</v>
      </c>
      <c s="37">
        <v>303.398</v>
      </c>
      <c s="36">
        <v>0.0027</v>
      </c>
      <c s="36">
        <f>ROUND(G267*H267,6)</f>
      </c>
      <c r="L267" s="38">
        <v>0</v>
      </c>
      <c s="32">
        <f>ROUND(ROUND(L267,2)*ROUND(G267,3),2)</f>
      </c>
      <c s="36" t="s">
        <v>90</v>
      </c>
      <c>
        <f>(M267*21)/100</f>
      </c>
      <c t="s">
        <v>28</v>
      </c>
    </row>
    <row r="268" spans="1:5" ht="25.5">
      <c r="A268" s="35" t="s">
        <v>56</v>
      </c>
      <c r="E268" s="39" t="s">
        <v>808</v>
      </c>
    </row>
    <row r="269" spans="1:5" ht="127.5">
      <c r="A269" s="35" t="s">
        <v>57</v>
      </c>
      <c r="E269" s="42" t="s">
        <v>809</v>
      </c>
    </row>
    <row r="270" spans="1:5" ht="12.75">
      <c r="A270" t="s">
        <v>58</v>
      </c>
      <c r="E270" s="39" t="s">
        <v>5</v>
      </c>
    </row>
    <row r="271" spans="1:16" ht="25.5">
      <c r="A271" t="s">
        <v>50</v>
      </c>
      <c s="34" t="s">
        <v>810</v>
      </c>
      <c s="34" t="s">
        <v>811</v>
      </c>
      <c s="35" t="s">
        <v>5</v>
      </c>
      <c s="6" t="s">
        <v>812</v>
      </c>
      <c s="36" t="s">
        <v>423</v>
      </c>
      <c s="37">
        <v>370.92</v>
      </c>
      <c s="36">
        <v>0</v>
      </c>
      <c s="36">
        <f>ROUND(G271*H271,6)</f>
      </c>
      <c r="L271" s="38">
        <v>0</v>
      </c>
      <c s="32">
        <f>ROUND(ROUND(L271,2)*ROUND(G271,3),2)</f>
      </c>
      <c s="36" t="s">
        <v>55</v>
      </c>
      <c>
        <f>(M271*21)/100</f>
      </c>
      <c t="s">
        <v>28</v>
      </c>
    </row>
    <row r="272" spans="1:5" ht="25.5">
      <c r="A272" s="35" t="s">
        <v>56</v>
      </c>
      <c r="E272" s="39" t="s">
        <v>812</v>
      </c>
    </row>
    <row r="273" spans="1:5" ht="165.75">
      <c r="A273" s="35" t="s">
        <v>57</v>
      </c>
      <c r="E273" s="42" t="s">
        <v>813</v>
      </c>
    </row>
    <row r="274" spans="1:5" ht="12.75">
      <c r="A274" t="s">
        <v>58</v>
      </c>
      <c r="E274" s="39" t="s">
        <v>5</v>
      </c>
    </row>
    <row r="275" spans="1:16" ht="25.5">
      <c r="A275" t="s">
        <v>50</v>
      </c>
      <c s="34" t="s">
        <v>814</v>
      </c>
      <c s="34" t="s">
        <v>815</v>
      </c>
      <c s="35" t="s">
        <v>5</v>
      </c>
      <c s="6" t="s">
        <v>816</v>
      </c>
      <c s="36" t="s">
        <v>423</v>
      </c>
      <c s="37">
        <v>35.2</v>
      </c>
      <c s="36">
        <v>0.00441</v>
      </c>
      <c s="36">
        <f>ROUND(G275*H275,6)</f>
      </c>
      <c r="L275" s="38">
        <v>0</v>
      </c>
      <c s="32">
        <f>ROUND(ROUND(L275,2)*ROUND(G275,3),2)</f>
      </c>
      <c s="36" t="s">
        <v>90</v>
      </c>
      <c>
        <f>(M275*21)/100</f>
      </c>
      <c t="s">
        <v>28</v>
      </c>
    </row>
    <row r="276" spans="1:5" ht="25.5">
      <c r="A276" s="35" t="s">
        <v>56</v>
      </c>
      <c r="E276" s="39" t="s">
        <v>816</v>
      </c>
    </row>
    <row r="277" spans="1:5" ht="51">
      <c r="A277" s="35" t="s">
        <v>57</v>
      </c>
      <c r="E277" s="42" t="s">
        <v>817</v>
      </c>
    </row>
    <row r="278" spans="1:5" ht="12.75">
      <c r="A278" t="s">
        <v>58</v>
      </c>
      <c r="E278" s="39" t="s">
        <v>5</v>
      </c>
    </row>
    <row r="279" spans="1:16" ht="25.5">
      <c r="A279" t="s">
        <v>50</v>
      </c>
      <c s="34" t="s">
        <v>818</v>
      </c>
      <c s="34" t="s">
        <v>819</v>
      </c>
      <c s="35" t="s">
        <v>5</v>
      </c>
      <c s="6" t="s">
        <v>820</v>
      </c>
      <c s="36" t="s">
        <v>423</v>
      </c>
      <c s="37">
        <v>35.2</v>
      </c>
      <c s="36">
        <v>0.0027</v>
      </c>
      <c s="36">
        <f>ROUND(G279*H279,6)</f>
      </c>
      <c r="L279" s="38">
        <v>0</v>
      </c>
      <c s="32">
        <f>ROUND(ROUND(L279,2)*ROUND(G279,3),2)</f>
      </c>
      <c s="36" t="s">
        <v>90</v>
      </c>
      <c>
        <f>(M279*21)/100</f>
      </c>
      <c t="s">
        <v>28</v>
      </c>
    </row>
    <row r="280" spans="1:5" ht="25.5">
      <c r="A280" s="35" t="s">
        <v>56</v>
      </c>
      <c r="E280" s="39" t="s">
        <v>820</v>
      </c>
    </row>
    <row r="281" spans="1:5" ht="51">
      <c r="A281" s="35" t="s">
        <v>57</v>
      </c>
      <c r="E281" s="42" t="s">
        <v>817</v>
      </c>
    </row>
    <row r="282" spans="1:5" ht="12.75">
      <c r="A282" t="s">
        <v>58</v>
      </c>
      <c r="E282" s="39" t="s">
        <v>5</v>
      </c>
    </row>
    <row r="283" spans="1:16" ht="25.5">
      <c r="A283" t="s">
        <v>50</v>
      </c>
      <c s="34" t="s">
        <v>821</v>
      </c>
      <c s="34" t="s">
        <v>822</v>
      </c>
      <c s="35" t="s">
        <v>5</v>
      </c>
      <c s="6" t="s">
        <v>823</v>
      </c>
      <c s="36" t="s">
        <v>423</v>
      </c>
      <c s="37">
        <v>158.96</v>
      </c>
      <c s="36">
        <v>0</v>
      </c>
      <c s="36">
        <f>ROUND(G283*H283,6)</f>
      </c>
      <c r="L283" s="38">
        <v>0</v>
      </c>
      <c s="32">
        <f>ROUND(ROUND(L283,2)*ROUND(G283,3),2)</f>
      </c>
      <c s="36" t="s">
        <v>90</v>
      </c>
      <c>
        <f>(M283*21)/100</f>
      </c>
      <c t="s">
        <v>28</v>
      </c>
    </row>
    <row r="284" spans="1:5" ht="25.5">
      <c r="A284" s="35" t="s">
        <v>56</v>
      </c>
      <c r="E284" s="39" t="s">
        <v>823</v>
      </c>
    </row>
    <row r="285" spans="1:5" ht="51">
      <c r="A285" s="35" t="s">
        <v>57</v>
      </c>
      <c r="E285" s="42" t="s">
        <v>824</v>
      </c>
    </row>
    <row r="286" spans="1:5" ht="12.75">
      <c r="A286" t="s">
        <v>58</v>
      </c>
      <c r="E286" s="39" t="s">
        <v>5</v>
      </c>
    </row>
    <row r="287" spans="1:16" ht="25.5">
      <c r="A287" t="s">
        <v>50</v>
      </c>
      <c s="34" t="s">
        <v>825</v>
      </c>
      <c s="34" t="s">
        <v>826</v>
      </c>
      <c s="35" t="s">
        <v>5</v>
      </c>
      <c s="6" t="s">
        <v>827</v>
      </c>
      <c s="36" t="s">
        <v>401</v>
      </c>
      <c s="37">
        <v>19.104</v>
      </c>
      <c s="36">
        <v>2.30102</v>
      </c>
      <c s="36">
        <f>ROUND(G287*H287,6)</f>
      </c>
      <c r="L287" s="38">
        <v>0</v>
      </c>
      <c s="32">
        <f>ROUND(ROUND(L287,2)*ROUND(G287,3),2)</f>
      </c>
      <c s="36" t="s">
        <v>90</v>
      </c>
      <c>
        <f>(M287*21)/100</f>
      </c>
      <c t="s">
        <v>28</v>
      </c>
    </row>
    <row r="288" spans="1:5" ht="25.5">
      <c r="A288" s="35" t="s">
        <v>56</v>
      </c>
      <c r="E288" s="39" t="s">
        <v>827</v>
      </c>
    </row>
    <row r="289" spans="1:5" ht="38.25">
      <c r="A289" s="35" t="s">
        <v>57</v>
      </c>
      <c r="E289" s="42" t="s">
        <v>828</v>
      </c>
    </row>
    <row r="290" spans="1:5" ht="12.75">
      <c r="A290" t="s">
        <v>58</v>
      </c>
      <c r="E290" s="39" t="s">
        <v>5</v>
      </c>
    </row>
    <row r="291" spans="1:16" ht="25.5">
      <c r="A291" t="s">
        <v>50</v>
      </c>
      <c s="34" t="s">
        <v>829</v>
      </c>
      <c s="34" t="s">
        <v>830</v>
      </c>
      <c s="35" t="s">
        <v>5</v>
      </c>
      <c s="6" t="s">
        <v>831</v>
      </c>
      <c s="36" t="s">
        <v>401</v>
      </c>
      <c s="37">
        <v>34.971</v>
      </c>
      <c s="36">
        <v>2.50187</v>
      </c>
      <c s="36">
        <f>ROUND(G291*H291,6)</f>
      </c>
      <c r="L291" s="38">
        <v>0</v>
      </c>
      <c s="32">
        <f>ROUND(ROUND(L291,2)*ROUND(G291,3),2)</f>
      </c>
      <c s="36" t="s">
        <v>90</v>
      </c>
      <c>
        <f>(M291*21)/100</f>
      </c>
      <c t="s">
        <v>28</v>
      </c>
    </row>
    <row r="292" spans="1:5" ht="25.5">
      <c r="A292" s="35" t="s">
        <v>56</v>
      </c>
      <c r="E292" s="39" t="s">
        <v>831</v>
      </c>
    </row>
    <row r="293" spans="1:5" ht="114.75">
      <c r="A293" s="35" t="s">
        <v>57</v>
      </c>
      <c r="E293" s="42" t="s">
        <v>832</v>
      </c>
    </row>
    <row r="294" spans="1:5" ht="12.75">
      <c r="A294" t="s">
        <v>58</v>
      </c>
      <c r="E294" s="39" t="s">
        <v>5</v>
      </c>
    </row>
    <row r="295" spans="1:16" ht="25.5">
      <c r="A295" t="s">
        <v>50</v>
      </c>
      <c s="34" t="s">
        <v>833</v>
      </c>
      <c s="34" t="s">
        <v>834</v>
      </c>
      <c s="35" t="s">
        <v>5</v>
      </c>
      <c s="6" t="s">
        <v>835</v>
      </c>
      <c s="36" t="s">
        <v>401</v>
      </c>
      <c s="37">
        <v>34.107</v>
      </c>
      <c s="36">
        <v>0</v>
      </c>
      <c s="36">
        <f>ROUND(G295*H295,6)</f>
      </c>
      <c r="L295" s="38">
        <v>0</v>
      </c>
      <c s="32">
        <f>ROUND(ROUND(L295,2)*ROUND(G295,3),2)</f>
      </c>
      <c s="36" t="s">
        <v>90</v>
      </c>
      <c>
        <f>(M295*21)/100</f>
      </c>
      <c t="s">
        <v>28</v>
      </c>
    </row>
    <row r="296" spans="1:5" ht="25.5">
      <c r="A296" s="35" t="s">
        <v>56</v>
      </c>
      <c r="E296" s="39" t="s">
        <v>835</v>
      </c>
    </row>
    <row r="297" spans="1:5" ht="12.75">
      <c r="A297" s="35" t="s">
        <v>57</v>
      </c>
      <c r="E297" s="40" t="s">
        <v>5</v>
      </c>
    </row>
    <row r="298" spans="1:5" ht="12.75">
      <c r="A298" t="s">
        <v>58</v>
      </c>
      <c r="E298" s="39" t="s">
        <v>5</v>
      </c>
    </row>
    <row r="299" spans="1:16" ht="25.5">
      <c r="A299" t="s">
        <v>50</v>
      </c>
      <c s="34" t="s">
        <v>836</v>
      </c>
      <c s="34" t="s">
        <v>837</v>
      </c>
      <c s="35" t="s">
        <v>5</v>
      </c>
      <c s="6" t="s">
        <v>838</v>
      </c>
      <c s="36" t="s">
        <v>401</v>
      </c>
      <c s="37">
        <v>34.107</v>
      </c>
      <c s="36">
        <v>0</v>
      </c>
      <c s="36">
        <f>ROUND(G299*H299,6)</f>
      </c>
      <c r="L299" s="38">
        <v>0</v>
      </c>
      <c s="32">
        <f>ROUND(ROUND(L299,2)*ROUND(G299,3),2)</f>
      </c>
      <c s="36" t="s">
        <v>90</v>
      </c>
      <c>
        <f>(M299*21)/100</f>
      </c>
      <c t="s">
        <v>28</v>
      </c>
    </row>
    <row r="300" spans="1:5" ht="25.5">
      <c r="A300" s="35" t="s">
        <v>56</v>
      </c>
      <c r="E300" s="39" t="s">
        <v>838</v>
      </c>
    </row>
    <row r="301" spans="1:5" ht="12.75">
      <c r="A301" s="35" t="s">
        <v>57</v>
      </c>
      <c r="E301" s="40" t="s">
        <v>5</v>
      </c>
    </row>
    <row r="302" spans="1:5" ht="12.75">
      <c r="A302" t="s">
        <v>58</v>
      </c>
      <c r="E302" s="39" t="s">
        <v>5</v>
      </c>
    </row>
    <row r="303" spans="1:16" ht="25.5">
      <c r="A303" t="s">
        <v>50</v>
      </c>
      <c s="34" t="s">
        <v>839</v>
      </c>
      <c s="34" t="s">
        <v>840</v>
      </c>
      <c s="35" t="s">
        <v>5</v>
      </c>
      <c s="6" t="s">
        <v>841</v>
      </c>
      <c s="36" t="s">
        <v>401</v>
      </c>
      <c s="37">
        <v>2.376</v>
      </c>
      <c s="36">
        <v>0</v>
      </c>
      <c s="36">
        <f>ROUND(G303*H303,6)</f>
      </c>
      <c r="L303" s="38">
        <v>0</v>
      </c>
      <c s="32">
        <f>ROUND(ROUND(L303,2)*ROUND(G303,3),2)</f>
      </c>
      <c s="36" t="s">
        <v>90</v>
      </c>
      <c>
        <f>(M303*21)/100</f>
      </c>
      <c t="s">
        <v>28</v>
      </c>
    </row>
    <row r="304" spans="1:5" ht="25.5">
      <c r="A304" s="35" t="s">
        <v>56</v>
      </c>
      <c r="E304" s="39" t="s">
        <v>841</v>
      </c>
    </row>
    <row r="305" spans="1:5" ht="38.25">
      <c r="A305" s="35" t="s">
        <v>57</v>
      </c>
      <c r="E305" s="42" t="s">
        <v>842</v>
      </c>
    </row>
    <row r="306" spans="1:5" ht="12.75">
      <c r="A306" t="s">
        <v>58</v>
      </c>
      <c r="E306" s="39" t="s">
        <v>5</v>
      </c>
    </row>
    <row r="307" spans="1:16" ht="12.75">
      <c r="A307" t="s">
        <v>50</v>
      </c>
      <c s="34" t="s">
        <v>843</v>
      </c>
      <c s="34" t="s">
        <v>844</v>
      </c>
      <c s="35" t="s">
        <v>5</v>
      </c>
      <c s="6" t="s">
        <v>845</v>
      </c>
      <c s="36" t="s">
        <v>423</v>
      </c>
      <c s="37">
        <v>15</v>
      </c>
      <c s="36">
        <v>0.01607</v>
      </c>
      <c s="36">
        <f>ROUND(G307*H307,6)</f>
      </c>
      <c r="L307" s="38">
        <v>0</v>
      </c>
      <c s="32">
        <f>ROUND(ROUND(L307,2)*ROUND(G307,3),2)</f>
      </c>
      <c s="36" t="s">
        <v>90</v>
      </c>
      <c>
        <f>(M307*21)/100</f>
      </c>
      <c t="s">
        <v>28</v>
      </c>
    </row>
    <row r="308" spans="1:5" ht="12.75">
      <c r="A308" s="35" t="s">
        <v>56</v>
      </c>
      <c r="E308" s="39" t="s">
        <v>845</v>
      </c>
    </row>
    <row r="309" spans="1:5" ht="12.75">
      <c r="A309" s="35" t="s">
        <v>57</v>
      </c>
      <c r="E309" s="40" t="s">
        <v>5</v>
      </c>
    </row>
    <row r="310" spans="1:5" ht="12.75">
      <c r="A310" t="s">
        <v>58</v>
      </c>
      <c r="E310" s="39" t="s">
        <v>5</v>
      </c>
    </row>
    <row r="311" spans="1:16" ht="12.75">
      <c r="A311" t="s">
        <v>50</v>
      </c>
      <c s="34" t="s">
        <v>846</v>
      </c>
      <c s="34" t="s">
        <v>847</v>
      </c>
      <c s="35" t="s">
        <v>5</v>
      </c>
      <c s="6" t="s">
        <v>848</v>
      </c>
      <c s="36" t="s">
        <v>423</v>
      </c>
      <c s="37">
        <v>15</v>
      </c>
      <c s="36">
        <v>0</v>
      </c>
      <c s="36">
        <f>ROUND(G311*H311,6)</f>
      </c>
      <c r="L311" s="38">
        <v>0</v>
      </c>
      <c s="32">
        <f>ROUND(ROUND(L311,2)*ROUND(G311,3),2)</f>
      </c>
      <c s="36" t="s">
        <v>90</v>
      </c>
      <c>
        <f>(M311*21)/100</f>
      </c>
      <c t="s">
        <v>28</v>
      </c>
    </row>
    <row r="312" spans="1:5" ht="12.75">
      <c r="A312" s="35" t="s">
        <v>56</v>
      </c>
      <c r="E312" s="39" t="s">
        <v>848</v>
      </c>
    </row>
    <row r="313" spans="1:5" ht="12.75">
      <c r="A313" s="35" t="s">
        <v>57</v>
      </c>
      <c r="E313" s="40" t="s">
        <v>5</v>
      </c>
    </row>
    <row r="314" spans="1:5" ht="12.75">
      <c r="A314" t="s">
        <v>58</v>
      </c>
      <c r="E314" s="39" t="s">
        <v>5</v>
      </c>
    </row>
    <row r="315" spans="1:16" ht="12.75">
      <c r="A315" t="s">
        <v>50</v>
      </c>
      <c s="34" t="s">
        <v>849</v>
      </c>
      <c s="34" t="s">
        <v>850</v>
      </c>
      <c s="35" t="s">
        <v>5</v>
      </c>
      <c s="6" t="s">
        <v>851</v>
      </c>
      <c s="36" t="s">
        <v>423</v>
      </c>
      <c s="37">
        <v>7</v>
      </c>
      <c s="36">
        <v>0.01773</v>
      </c>
      <c s="36">
        <f>ROUND(G315*H315,6)</f>
      </c>
      <c r="L315" s="38">
        <v>0</v>
      </c>
      <c s="32">
        <f>ROUND(ROUND(L315,2)*ROUND(G315,3),2)</f>
      </c>
      <c s="36" t="s">
        <v>90</v>
      </c>
      <c>
        <f>(M315*21)/100</f>
      </c>
      <c t="s">
        <v>28</v>
      </c>
    </row>
    <row r="316" spans="1:5" ht="12.75">
      <c r="A316" s="35" t="s">
        <v>56</v>
      </c>
      <c r="E316" s="39" t="s">
        <v>851</v>
      </c>
    </row>
    <row r="317" spans="1:5" ht="12.75">
      <c r="A317" s="35" t="s">
        <v>57</v>
      </c>
      <c r="E317" s="40" t="s">
        <v>5</v>
      </c>
    </row>
    <row r="318" spans="1:5" ht="12.75">
      <c r="A318" t="s">
        <v>58</v>
      </c>
      <c r="E318" s="39" t="s">
        <v>5</v>
      </c>
    </row>
    <row r="319" spans="1:16" ht="12.75">
      <c r="A319" t="s">
        <v>50</v>
      </c>
      <c s="34" t="s">
        <v>852</v>
      </c>
      <c s="34" t="s">
        <v>853</v>
      </c>
      <c s="35" t="s">
        <v>5</v>
      </c>
      <c s="6" t="s">
        <v>854</v>
      </c>
      <c s="36" t="s">
        <v>423</v>
      </c>
      <c s="37">
        <v>7</v>
      </c>
      <c s="36">
        <v>0</v>
      </c>
      <c s="36">
        <f>ROUND(G319*H319,6)</f>
      </c>
      <c r="L319" s="38">
        <v>0</v>
      </c>
      <c s="32">
        <f>ROUND(ROUND(L319,2)*ROUND(G319,3),2)</f>
      </c>
      <c s="36" t="s">
        <v>90</v>
      </c>
      <c>
        <f>(M319*21)/100</f>
      </c>
      <c t="s">
        <v>28</v>
      </c>
    </row>
    <row r="320" spans="1:5" ht="12.75">
      <c r="A320" s="35" t="s">
        <v>56</v>
      </c>
      <c r="E320" s="39" t="s">
        <v>854</v>
      </c>
    </row>
    <row r="321" spans="1:5" ht="12.75">
      <c r="A321" s="35" t="s">
        <v>57</v>
      </c>
      <c r="E321" s="40" t="s">
        <v>5</v>
      </c>
    </row>
    <row r="322" spans="1:5" ht="12.75">
      <c r="A322" t="s">
        <v>58</v>
      </c>
      <c r="E322" s="39" t="s">
        <v>5</v>
      </c>
    </row>
    <row r="323" spans="1:16" ht="12.75">
      <c r="A323" t="s">
        <v>50</v>
      </c>
      <c s="34" t="s">
        <v>855</v>
      </c>
      <c s="34" t="s">
        <v>856</v>
      </c>
      <c s="35" t="s">
        <v>5</v>
      </c>
      <c s="6" t="s">
        <v>857</v>
      </c>
      <c s="36" t="s">
        <v>409</v>
      </c>
      <c s="37">
        <v>3.951</v>
      </c>
      <c s="36">
        <v>1.06277</v>
      </c>
      <c s="36">
        <f>ROUND(G323*H323,6)</f>
      </c>
      <c r="L323" s="38">
        <v>0</v>
      </c>
      <c s="32">
        <f>ROUND(ROUND(L323,2)*ROUND(G323,3),2)</f>
      </c>
      <c s="36" t="s">
        <v>90</v>
      </c>
      <c>
        <f>(M323*21)/100</f>
      </c>
      <c t="s">
        <v>28</v>
      </c>
    </row>
    <row r="324" spans="1:5" ht="12.75">
      <c r="A324" s="35" t="s">
        <v>56</v>
      </c>
      <c r="E324" s="39" t="s">
        <v>857</v>
      </c>
    </row>
    <row r="325" spans="1:5" ht="89.25">
      <c r="A325" s="35" t="s">
        <v>57</v>
      </c>
      <c r="E325" s="42" t="s">
        <v>858</v>
      </c>
    </row>
    <row r="326" spans="1:5" ht="12.75">
      <c r="A326" t="s">
        <v>58</v>
      </c>
      <c r="E326" s="39" t="s">
        <v>5</v>
      </c>
    </row>
    <row r="327" spans="1:16" ht="25.5">
      <c r="A327" t="s">
        <v>50</v>
      </c>
      <c s="34" t="s">
        <v>859</v>
      </c>
      <c s="34" t="s">
        <v>860</v>
      </c>
      <c s="35" t="s">
        <v>5</v>
      </c>
      <c s="6" t="s">
        <v>861</v>
      </c>
      <c s="36" t="s">
        <v>423</v>
      </c>
      <c s="37">
        <v>7.38</v>
      </c>
      <c s="36">
        <v>0.042</v>
      </c>
      <c s="36">
        <f>ROUND(G327*H327,6)</f>
      </c>
      <c r="L327" s="38">
        <v>0</v>
      </c>
      <c s="32">
        <f>ROUND(ROUND(L327,2)*ROUND(G327,3),2)</f>
      </c>
      <c s="36" t="s">
        <v>90</v>
      </c>
      <c>
        <f>(M327*21)/100</f>
      </c>
      <c t="s">
        <v>28</v>
      </c>
    </row>
    <row r="328" spans="1:5" ht="25.5">
      <c r="A328" s="35" t="s">
        <v>56</v>
      </c>
      <c r="E328" s="39" t="s">
        <v>861</v>
      </c>
    </row>
    <row r="329" spans="1:5" ht="38.25">
      <c r="A329" s="35" t="s">
        <v>57</v>
      </c>
      <c r="E329" s="42" t="s">
        <v>862</v>
      </c>
    </row>
    <row r="330" spans="1:5" ht="12.75">
      <c r="A330" t="s">
        <v>58</v>
      </c>
      <c r="E330" s="39" t="s">
        <v>5</v>
      </c>
    </row>
    <row r="331" spans="1:16" ht="25.5">
      <c r="A331" t="s">
        <v>50</v>
      </c>
      <c s="34" t="s">
        <v>863</v>
      </c>
      <c s="34" t="s">
        <v>864</v>
      </c>
      <c s="35" t="s">
        <v>5</v>
      </c>
      <c s="6" t="s">
        <v>865</v>
      </c>
      <c s="36" t="s">
        <v>423</v>
      </c>
      <c s="37">
        <v>367.15</v>
      </c>
      <c s="36">
        <v>0.05532</v>
      </c>
      <c s="36">
        <f>ROUND(G331*H331,6)</f>
      </c>
      <c r="L331" s="38">
        <v>0</v>
      </c>
      <c s="32">
        <f>ROUND(ROUND(L331,2)*ROUND(G331,3),2)</f>
      </c>
      <c s="36" t="s">
        <v>90</v>
      </c>
      <c>
        <f>(M331*21)/100</f>
      </c>
      <c t="s">
        <v>28</v>
      </c>
    </row>
    <row r="332" spans="1:5" ht="25.5">
      <c r="A332" s="35" t="s">
        <v>56</v>
      </c>
      <c r="E332" s="39" t="s">
        <v>865</v>
      </c>
    </row>
    <row r="333" spans="1:5" ht="38.25">
      <c r="A333" s="35" t="s">
        <v>57</v>
      </c>
      <c r="E333" s="42" t="s">
        <v>866</v>
      </c>
    </row>
    <row r="334" spans="1:5" ht="12.75">
      <c r="A334" t="s">
        <v>58</v>
      </c>
      <c r="E334" s="39" t="s">
        <v>5</v>
      </c>
    </row>
    <row r="335" spans="1:16" ht="12.75">
      <c r="A335" t="s">
        <v>50</v>
      </c>
      <c s="34" t="s">
        <v>867</v>
      </c>
      <c s="34" t="s">
        <v>868</v>
      </c>
      <c s="35" t="s">
        <v>5</v>
      </c>
      <c s="6" t="s">
        <v>869</v>
      </c>
      <c s="36" t="s">
        <v>423</v>
      </c>
      <c s="37">
        <v>191.04</v>
      </c>
      <c s="36">
        <v>0</v>
      </c>
      <c s="36">
        <f>ROUND(G335*H335,6)</f>
      </c>
      <c r="L335" s="38">
        <v>0</v>
      </c>
      <c s="32">
        <f>ROUND(ROUND(L335,2)*ROUND(G335,3),2)</f>
      </c>
      <c s="36" t="s">
        <v>90</v>
      </c>
      <c>
        <f>(M335*21)/100</f>
      </c>
      <c t="s">
        <v>28</v>
      </c>
    </row>
    <row r="336" spans="1:5" ht="12.75">
      <c r="A336" s="35" t="s">
        <v>56</v>
      </c>
      <c r="E336" s="39" t="s">
        <v>869</v>
      </c>
    </row>
    <row r="337" spans="1:5" ht="38.25">
      <c r="A337" s="35" t="s">
        <v>57</v>
      </c>
      <c r="E337" s="42" t="s">
        <v>870</v>
      </c>
    </row>
    <row r="338" spans="1:5" ht="12.75">
      <c r="A338" t="s">
        <v>58</v>
      </c>
      <c r="E338" s="39" t="s">
        <v>5</v>
      </c>
    </row>
    <row r="339" spans="1:16" ht="12.75">
      <c r="A339" t="s">
        <v>50</v>
      </c>
      <c s="34" t="s">
        <v>871</v>
      </c>
      <c s="34" t="s">
        <v>872</v>
      </c>
      <c s="35" t="s">
        <v>5</v>
      </c>
      <c s="6" t="s">
        <v>873</v>
      </c>
      <c s="36" t="s">
        <v>423</v>
      </c>
      <c s="37">
        <v>387.15</v>
      </c>
      <c s="36">
        <v>0.00203</v>
      </c>
      <c s="36">
        <f>ROUND(G339*H339,6)</f>
      </c>
      <c r="L339" s="38">
        <v>0</v>
      </c>
      <c s="32">
        <f>ROUND(ROUND(L339,2)*ROUND(G339,3),2)</f>
      </c>
      <c s="36" t="s">
        <v>90</v>
      </c>
      <c>
        <f>(M339*21)/100</f>
      </c>
      <c t="s">
        <v>28</v>
      </c>
    </row>
    <row r="340" spans="1:5" ht="12.75">
      <c r="A340" s="35" t="s">
        <v>56</v>
      </c>
      <c r="E340" s="39" t="s">
        <v>873</v>
      </c>
    </row>
    <row r="341" spans="1:5" ht="12.75">
      <c r="A341" s="35" t="s">
        <v>57</v>
      </c>
      <c r="E341" s="40" t="s">
        <v>5</v>
      </c>
    </row>
    <row r="342" spans="1:5" ht="12.75">
      <c r="A342" t="s">
        <v>58</v>
      </c>
      <c r="E342" s="39" t="s">
        <v>5</v>
      </c>
    </row>
    <row r="343" spans="1:16" ht="12.75">
      <c r="A343" t="s">
        <v>50</v>
      </c>
      <c s="34" t="s">
        <v>874</v>
      </c>
      <c s="34" t="s">
        <v>875</v>
      </c>
      <c s="35" t="s">
        <v>5</v>
      </c>
      <c s="6" t="s">
        <v>876</v>
      </c>
      <c s="36" t="s">
        <v>74</v>
      </c>
      <c s="37">
        <v>11.2</v>
      </c>
      <c s="36">
        <v>0.00054</v>
      </c>
      <c s="36">
        <f>ROUND(G343*H343,6)</f>
      </c>
      <c r="L343" s="38">
        <v>0</v>
      </c>
      <c s="32">
        <f>ROUND(ROUND(L343,2)*ROUND(G343,3),2)</f>
      </c>
      <c s="36" t="s">
        <v>90</v>
      </c>
      <c>
        <f>(M343*21)/100</f>
      </c>
      <c t="s">
        <v>28</v>
      </c>
    </row>
    <row r="344" spans="1:5" ht="12.75">
      <c r="A344" s="35" t="s">
        <v>56</v>
      </c>
      <c r="E344" s="39" t="s">
        <v>876</v>
      </c>
    </row>
    <row r="345" spans="1:5" ht="38.25">
      <c r="A345" s="35" t="s">
        <v>57</v>
      </c>
      <c r="E345" s="42" t="s">
        <v>877</v>
      </c>
    </row>
    <row r="346" spans="1:5" ht="12.75">
      <c r="A346" t="s">
        <v>58</v>
      </c>
      <c r="E346" s="39" t="s">
        <v>5</v>
      </c>
    </row>
    <row r="347" spans="1:16" ht="25.5">
      <c r="A347" t="s">
        <v>50</v>
      </c>
      <c s="34" t="s">
        <v>878</v>
      </c>
      <c s="34" t="s">
        <v>879</v>
      </c>
      <c s="35" t="s">
        <v>5</v>
      </c>
      <c s="6" t="s">
        <v>880</v>
      </c>
      <c s="36" t="s">
        <v>401</v>
      </c>
      <c s="37">
        <v>33.408</v>
      </c>
      <c s="36">
        <v>1.98</v>
      </c>
      <c s="36">
        <f>ROUND(G347*H347,6)</f>
      </c>
      <c r="L347" s="38">
        <v>0</v>
      </c>
      <c s="32">
        <f>ROUND(ROUND(L347,2)*ROUND(G347,3),2)</f>
      </c>
      <c s="36" t="s">
        <v>90</v>
      </c>
      <c>
        <f>(M347*21)/100</f>
      </c>
      <c t="s">
        <v>28</v>
      </c>
    </row>
    <row r="348" spans="1:5" ht="25.5">
      <c r="A348" s="35" t="s">
        <v>56</v>
      </c>
      <c r="E348" s="39" t="s">
        <v>880</v>
      </c>
    </row>
    <row r="349" spans="1:5" ht="63.75">
      <c r="A349" s="35" t="s">
        <v>57</v>
      </c>
      <c r="E349" s="42" t="s">
        <v>881</v>
      </c>
    </row>
    <row r="350" spans="1:5" ht="12.75">
      <c r="A350" t="s">
        <v>58</v>
      </c>
      <c r="E350" s="39" t="s">
        <v>5</v>
      </c>
    </row>
    <row r="351" spans="1:16" ht="25.5">
      <c r="A351" t="s">
        <v>50</v>
      </c>
      <c s="34" t="s">
        <v>882</v>
      </c>
      <c s="34" t="s">
        <v>883</v>
      </c>
      <c s="35" t="s">
        <v>5</v>
      </c>
      <c s="6" t="s">
        <v>884</v>
      </c>
      <c s="36" t="s">
        <v>89</v>
      </c>
      <c s="37">
        <v>2</v>
      </c>
      <c s="36">
        <v>0.00048</v>
      </c>
      <c s="36">
        <f>ROUND(G351*H351,6)</f>
      </c>
      <c r="L351" s="38">
        <v>0</v>
      </c>
      <c s="32">
        <f>ROUND(ROUND(L351,2)*ROUND(G351,3),2)</f>
      </c>
      <c s="36" t="s">
        <v>90</v>
      </c>
      <c>
        <f>(M351*21)/100</f>
      </c>
      <c t="s">
        <v>28</v>
      </c>
    </row>
    <row r="352" spans="1:5" ht="25.5">
      <c r="A352" s="35" t="s">
        <v>56</v>
      </c>
      <c r="E352" s="39" t="s">
        <v>884</v>
      </c>
    </row>
    <row r="353" spans="1:5" ht="38.25">
      <c r="A353" s="35" t="s">
        <v>57</v>
      </c>
      <c r="E353" s="42" t="s">
        <v>885</v>
      </c>
    </row>
    <row r="354" spans="1:5" ht="12.75">
      <c r="A354" t="s">
        <v>58</v>
      </c>
      <c r="E354" s="39" t="s">
        <v>5</v>
      </c>
    </row>
    <row r="355" spans="1:16" ht="25.5">
      <c r="A355" t="s">
        <v>50</v>
      </c>
      <c s="34" t="s">
        <v>886</v>
      </c>
      <c s="34" t="s">
        <v>887</v>
      </c>
      <c s="35" t="s">
        <v>5</v>
      </c>
      <c s="6" t="s">
        <v>888</v>
      </c>
      <c s="36" t="s">
        <v>89</v>
      </c>
      <c s="37">
        <v>2</v>
      </c>
      <c s="36">
        <v>0.01521</v>
      </c>
      <c s="36">
        <f>ROUND(G355*H355,6)</f>
      </c>
      <c r="L355" s="38">
        <v>0</v>
      </c>
      <c s="32">
        <f>ROUND(ROUND(L355,2)*ROUND(G355,3),2)</f>
      </c>
      <c s="36" t="s">
        <v>90</v>
      </c>
      <c>
        <f>(M355*21)/100</f>
      </c>
      <c t="s">
        <v>28</v>
      </c>
    </row>
    <row r="356" spans="1:5" ht="25.5">
      <c r="A356" s="35" t="s">
        <v>56</v>
      </c>
      <c r="E356" s="39" t="s">
        <v>888</v>
      </c>
    </row>
    <row r="357" spans="1:5" ht="38.25">
      <c r="A357" s="35" t="s">
        <v>57</v>
      </c>
      <c r="E357" s="42" t="s">
        <v>885</v>
      </c>
    </row>
    <row r="358" spans="1:5" ht="12.75">
      <c r="A358" t="s">
        <v>58</v>
      </c>
      <c r="E358" s="39" t="s">
        <v>5</v>
      </c>
    </row>
    <row r="359" spans="1:16" ht="25.5">
      <c r="A359" t="s">
        <v>50</v>
      </c>
      <c s="34" t="s">
        <v>889</v>
      </c>
      <c s="34" t="s">
        <v>890</v>
      </c>
      <c s="35" t="s">
        <v>5</v>
      </c>
      <c s="6" t="s">
        <v>891</v>
      </c>
      <c s="36" t="s">
        <v>89</v>
      </c>
      <c s="37">
        <v>1</v>
      </c>
      <c s="36">
        <v>0.00096</v>
      </c>
      <c s="36">
        <f>ROUND(G359*H359,6)</f>
      </c>
      <c r="L359" s="38">
        <v>0</v>
      </c>
      <c s="32">
        <f>ROUND(ROUND(L359,2)*ROUND(G359,3),2)</f>
      </c>
      <c s="36" t="s">
        <v>90</v>
      </c>
      <c>
        <f>(M359*21)/100</f>
      </c>
      <c t="s">
        <v>28</v>
      </c>
    </row>
    <row r="360" spans="1:5" ht="25.5">
      <c r="A360" s="35" t="s">
        <v>56</v>
      </c>
      <c r="E360" s="39" t="s">
        <v>891</v>
      </c>
    </row>
    <row r="361" spans="1:5" ht="38.25">
      <c r="A361" s="35" t="s">
        <v>57</v>
      </c>
      <c r="E361" s="42" t="s">
        <v>892</v>
      </c>
    </row>
    <row r="362" spans="1:5" ht="12.75">
      <c r="A362" t="s">
        <v>58</v>
      </c>
      <c r="E362" s="39" t="s">
        <v>5</v>
      </c>
    </row>
    <row r="363" spans="1:16" ht="25.5">
      <c r="A363" t="s">
        <v>50</v>
      </c>
      <c s="34" t="s">
        <v>893</v>
      </c>
      <c s="34" t="s">
        <v>894</v>
      </c>
      <c s="35" t="s">
        <v>5</v>
      </c>
      <c s="6" t="s">
        <v>895</v>
      </c>
      <c s="36" t="s">
        <v>89</v>
      </c>
      <c s="37">
        <v>1</v>
      </c>
      <c s="36">
        <v>0.01786</v>
      </c>
      <c s="36">
        <f>ROUND(G363*H363,6)</f>
      </c>
      <c r="L363" s="38">
        <v>0</v>
      </c>
      <c s="32">
        <f>ROUND(ROUND(L363,2)*ROUND(G363,3),2)</f>
      </c>
      <c s="36" t="s">
        <v>90</v>
      </c>
      <c>
        <f>(M363*21)/100</f>
      </c>
      <c t="s">
        <v>28</v>
      </c>
    </row>
    <row r="364" spans="1:5" ht="25.5">
      <c r="A364" s="35" t="s">
        <v>56</v>
      </c>
      <c r="E364" s="39" t="s">
        <v>895</v>
      </c>
    </row>
    <row r="365" spans="1:5" ht="38.25">
      <c r="A365" s="35" t="s">
        <v>57</v>
      </c>
      <c r="E365" s="42" t="s">
        <v>892</v>
      </c>
    </row>
    <row r="366" spans="1:5" ht="12.75">
      <c r="A366" t="s">
        <v>58</v>
      </c>
      <c r="E366" s="39" t="s">
        <v>5</v>
      </c>
    </row>
    <row r="367" spans="1:13" ht="12.75">
      <c r="A367" t="s">
        <v>47</v>
      </c>
      <c r="C367" s="31" t="s">
        <v>896</v>
      </c>
      <c r="E367" s="33" t="s">
        <v>897</v>
      </c>
      <c r="J367" s="32">
        <f>0</f>
      </c>
      <c s="32">
        <f>0</f>
      </c>
      <c s="32">
        <f>0+L368+L372+L376+L380+L384+L388+L392+L396+L400</f>
      </c>
      <c s="32">
        <f>0+M368+M372+M376+M380+M384+M388+M392+M396+M400</f>
      </c>
    </row>
    <row r="368" spans="1:16" ht="25.5">
      <c r="A368" t="s">
        <v>50</v>
      </c>
      <c s="34" t="s">
        <v>898</v>
      </c>
      <c s="34" t="s">
        <v>899</v>
      </c>
      <c s="35" t="s">
        <v>5</v>
      </c>
      <c s="6" t="s">
        <v>900</v>
      </c>
      <c s="36" t="s">
        <v>423</v>
      </c>
      <c s="37">
        <v>191.04</v>
      </c>
      <c s="36">
        <v>0</v>
      </c>
      <c s="36">
        <f>ROUND(G368*H368,6)</f>
      </c>
      <c r="L368" s="38">
        <v>0</v>
      </c>
      <c s="32">
        <f>ROUND(ROUND(L368,2)*ROUND(G368,3),2)</f>
      </c>
      <c s="36" t="s">
        <v>90</v>
      </c>
      <c>
        <f>(M368*21)/100</f>
      </c>
      <c t="s">
        <v>28</v>
      </c>
    </row>
    <row r="369" spans="1:5" ht="25.5">
      <c r="A369" s="35" t="s">
        <v>56</v>
      </c>
      <c r="E369" s="39" t="s">
        <v>900</v>
      </c>
    </row>
    <row r="370" spans="1:5" ht="38.25">
      <c r="A370" s="35" t="s">
        <v>57</v>
      </c>
      <c r="E370" s="42" t="s">
        <v>870</v>
      </c>
    </row>
    <row r="371" spans="1:5" ht="12.75">
      <c r="A371" t="s">
        <v>58</v>
      </c>
      <c r="E371" s="39" t="s">
        <v>5</v>
      </c>
    </row>
    <row r="372" spans="1:16" ht="25.5">
      <c r="A372" t="s">
        <v>50</v>
      </c>
      <c s="34" t="s">
        <v>901</v>
      </c>
      <c s="34" t="s">
        <v>902</v>
      </c>
      <c s="35" t="s">
        <v>5</v>
      </c>
      <c s="6" t="s">
        <v>903</v>
      </c>
      <c s="36" t="s">
        <v>423</v>
      </c>
      <c s="37">
        <v>23.71</v>
      </c>
      <c s="36">
        <v>0</v>
      </c>
      <c s="36">
        <f>ROUND(G372*H372,6)</f>
      </c>
      <c r="L372" s="38">
        <v>0</v>
      </c>
      <c s="32">
        <f>ROUND(ROUND(L372,2)*ROUND(G372,3),2)</f>
      </c>
      <c s="36" t="s">
        <v>90</v>
      </c>
      <c>
        <f>(M372*21)/100</f>
      </c>
      <c t="s">
        <v>28</v>
      </c>
    </row>
    <row r="373" spans="1:5" ht="25.5">
      <c r="A373" s="35" t="s">
        <v>56</v>
      </c>
      <c r="E373" s="39" t="s">
        <v>903</v>
      </c>
    </row>
    <row r="374" spans="1:5" ht="38.25">
      <c r="A374" s="35" t="s">
        <v>57</v>
      </c>
      <c r="E374" s="42" t="s">
        <v>904</v>
      </c>
    </row>
    <row r="375" spans="1:5" ht="12.75">
      <c r="A375" t="s">
        <v>58</v>
      </c>
      <c r="E375" s="39" t="s">
        <v>5</v>
      </c>
    </row>
    <row r="376" spans="1:16" ht="12.75">
      <c r="A376" t="s">
        <v>50</v>
      </c>
      <c s="34" t="s">
        <v>905</v>
      </c>
      <c s="34" t="s">
        <v>906</v>
      </c>
      <c s="35" t="s">
        <v>5</v>
      </c>
      <c s="6" t="s">
        <v>907</v>
      </c>
      <c s="36" t="s">
        <v>908</v>
      </c>
      <c s="37">
        <v>100.681</v>
      </c>
      <c s="36">
        <v>0.001</v>
      </c>
      <c s="36">
        <f>ROUND(G376*H376,6)</f>
      </c>
      <c r="L376" s="38">
        <v>0</v>
      </c>
      <c s="32">
        <f>ROUND(ROUND(L376,2)*ROUND(G376,3),2)</f>
      </c>
      <c s="36" t="s">
        <v>90</v>
      </c>
      <c>
        <f>(M376*21)/100</f>
      </c>
      <c t="s">
        <v>28</v>
      </c>
    </row>
    <row r="377" spans="1:5" ht="12.75">
      <c r="A377" s="35" t="s">
        <v>56</v>
      </c>
      <c r="E377" s="39" t="s">
        <v>907</v>
      </c>
    </row>
    <row r="378" spans="1:5" ht="63.75">
      <c r="A378" s="35" t="s">
        <v>57</v>
      </c>
      <c r="E378" s="42" t="s">
        <v>909</v>
      </c>
    </row>
    <row r="379" spans="1:5" ht="12.75">
      <c r="A379" t="s">
        <v>58</v>
      </c>
      <c r="E379" s="39" t="s">
        <v>5</v>
      </c>
    </row>
    <row r="380" spans="1:16" ht="12.75">
      <c r="A380" t="s">
        <v>50</v>
      </c>
      <c s="34" t="s">
        <v>910</v>
      </c>
      <c s="34" t="s">
        <v>911</v>
      </c>
      <c s="35" t="s">
        <v>5</v>
      </c>
      <c s="6" t="s">
        <v>912</v>
      </c>
      <c s="36" t="s">
        <v>423</v>
      </c>
      <c s="37">
        <v>185.881</v>
      </c>
      <c s="36">
        <v>0</v>
      </c>
      <c s="36">
        <f>ROUND(G380*H380,6)</f>
      </c>
      <c r="L380" s="38">
        <v>0</v>
      </c>
      <c s="32">
        <f>ROUND(ROUND(L380,2)*ROUND(G380,3),2)</f>
      </c>
      <c s="36" t="s">
        <v>90</v>
      </c>
      <c>
        <f>(M380*21)/100</f>
      </c>
      <c t="s">
        <v>28</v>
      </c>
    </row>
    <row r="381" spans="1:5" ht="12.75">
      <c r="A381" s="35" t="s">
        <v>56</v>
      </c>
      <c r="E381" s="39" t="s">
        <v>912</v>
      </c>
    </row>
    <row r="382" spans="1:5" ht="178.5">
      <c r="A382" s="35" t="s">
        <v>57</v>
      </c>
      <c r="E382" s="42" t="s">
        <v>913</v>
      </c>
    </row>
    <row r="383" spans="1:5" ht="12.75">
      <c r="A383" t="s">
        <v>58</v>
      </c>
      <c r="E383" s="39" t="s">
        <v>5</v>
      </c>
    </row>
    <row r="384" spans="1:16" ht="12.75">
      <c r="A384" t="s">
        <v>50</v>
      </c>
      <c s="34" t="s">
        <v>914</v>
      </c>
      <c s="34" t="s">
        <v>915</v>
      </c>
      <c s="35" t="s">
        <v>5</v>
      </c>
      <c s="6" t="s">
        <v>916</v>
      </c>
      <c s="36" t="s">
        <v>423</v>
      </c>
      <c s="37">
        <v>191.04</v>
      </c>
      <c s="36">
        <v>0.0004</v>
      </c>
      <c s="36">
        <f>ROUND(G384*H384,6)</f>
      </c>
      <c r="L384" s="38">
        <v>0</v>
      </c>
      <c s="32">
        <f>ROUND(ROUND(L384,2)*ROUND(G384,3),2)</f>
      </c>
      <c s="36" t="s">
        <v>90</v>
      </c>
      <c>
        <f>(M384*21)/100</f>
      </c>
      <c t="s">
        <v>28</v>
      </c>
    </row>
    <row r="385" spans="1:5" ht="12.75">
      <c r="A385" s="35" t="s">
        <v>56</v>
      </c>
      <c r="E385" s="39" t="s">
        <v>916</v>
      </c>
    </row>
    <row r="386" spans="1:5" ht="38.25">
      <c r="A386" s="35" t="s">
        <v>57</v>
      </c>
      <c r="E386" s="42" t="s">
        <v>870</v>
      </c>
    </row>
    <row r="387" spans="1:5" ht="12.75">
      <c r="A387" t="s">
        <v>58</v>
      </c>
      <c r="E387" s="39" t="s">
        <v>5</v>
      </c>
    </row>
    <row r="388" spans="1:16" ht="12.75">
      <c r="A388" t="s">
        <v>50</v>
      </c>
      <c s="34" t="s">
        <v>917</v>
      </c>
      <c s="34" t="s">
        <v>918</v>
      </c>
      <c s="35" t="s">
        <v>5</v>
      </c>
      <c s="6" t="s">
        <v>919</v>
      </c>
      <c s="36" t="s">
        <v>423</v>
      </c>
      <c s="37">
        <v>23.71</v>
      </c>
      <c s="36">
        <v>0.0004</v>
      </c>
      <c s="36">
        <f>ROUND(G388*H388,6)</f>
      </c>
      <c r="L388" s="38">
        <v>0</v>
      </c>
      <c s="32">
        <f>ROUND(ROUND(L388,2)*ROUND(G388,3),2)</f>
      </c>
      <c s="36" t="s">
        <v>90</v>
      </c>
      <c>
        <f>(M388*21)/100</f>
      </c>
      <c t="s">
        <v>28</v>
      </c>
    </row>
    <row r="389" spans="1:5" ht="12.75">
      <c r="A389" s="35" t="s">
        <v>56</v>
      </c>
      <c r="E389" s="39" t="s">
        <v>919</v>
      </c>
    </row>
    <row r="390" spans="1:5" ht="38.25">
      <c r="A390" s="35" t="s">
        <v>57</v>
      </c>
      <c r="E390" s="42" t="s">
        <v>904</v>
      </c>
    </row>
    <row r="391" spans="1:5" ht="12.75">
      <c r="A391" t="s">
        <v>58</v>
      </c>
      <c r="E391" s="39" t="s">
        <v>5</v>
      </c>
    </row>
    <row r="392" spans="1:16" ht="38.25">
      <c r="A392" t="s">
        <v>50</v>
      </c>
      <c s="34" t="s">
        <v>920</v>
      </c>
      <c s="34" t="s">
        <v>921</v>
      </c>
      <c s="35" t="s">
        <v>5</v>
      </c>
      <c s="6" t="s">
        <v>922</v>
      </c>
      <c s="36" t="s">
        <v>423</v>
      </c>
      <c s="37">
        <v>248.148</v>
      </c>
      <c s="36">
        <v>0.0054</v>
      </c>
      <c s="36">
        <f>ROUND(G392*H392,6)</f>
      </c>
      <c r="L392" s="38">
        <v>0</v>
      </c>
      <c s="32">
        <f>ROUND(ROUND(L392,2)*ROUND(G392,3),2)</f>
      </c>
      <c s="36" t="s">
        <v>90</v>
      </c>
      <c>
        <f>(M392*21)/100</f>
      </c>
      <c t="s">
        <v>28</v>
      </c>
    </row>
    <row r="393" spans="1:5" ht="38.25">
      <c r="A393" s="35" t="s">
        <v>56</v>
      </c>
      <c r="E393" s="39" t="s">
        <v>922</v>
      </c>
    </row>
    <row r="394" spans="1:5" ht="63.75">
      <c r="A394" s="35" t="s">
        <v>57</v>
      </c>
      <c r="E394" s="42" t="s">
        <v>923</v>
      </c>
    </row>
    <row r="395" spans="1:5" ht="12.75">
      <c r="A395" t="s">
        <v>58</v>
      </c>
      <c r="E395" s="39" t="s">
        <v>5</v>
      </c>
    </row>
    <row r="396" spans="1:16" ht="38.25">
      <c r="A396" t="s">
        <v>50</v>
      </c>
      <c s="34" t="s">
        <v>924</v>
      </c>
      <c s="34" t="s">
        <v>925</v>
      </c>
      <c s="35" t="s">
        <v>5</v>
      </c>
      <c s="6" t="s">
        <v>926</v>
      </c>
      <c s="36" t="s">
        <v>409</v>
      </c>
      <c s="37">
        <v>1.527</v>
      </c>
      <c s="36">
        <v>0</v>
      </c>
      <c s="36">
        <f>ROUND(G396*H396,6)</f>
      </c>
      <c r="L396" s="38">
        <v>0</v>
      </c>
      <c s="32">
        <f>ROUND(ROUND(L396,2)*ROUND(G396,3),2)</f>
      </c>
      <c s="36" t="s">
        <v>90</v>
      </c>
      <c>
        <f>(M396*21)/100</f>
      </c>
      <c t="s">
        <v>28</v>
      </c>
    </row>
    <row r="397" spans="1:5" ht="38.25">
      <c r="A397" s="35" t="s">
        <v>56</v>
      </c>
      <c r="E397" s="39" t="s">
        <v>927</v>
      </c>
    </row>
    <row r="398" spans="1:5" ht="12.75">
      <c r="A398" s="35" t="s">
        <v>57</v>
      </c>
      <c r="E398" s="40" t="s">
        <v>5</v>
      </c>
    </row>
    <row r="399" spans="1:5" ht="12.75">
      <c r="A399" t="s">
        <v>58</v>
      </c>
      <c r="E399" s="39" t="s">
        <v>5</v>
      </c>
    </row>
    <row r="400" spans="1:16" ht="38.25">
      <c r="A400" t="s">
        <v>50</v>
      </c>
      <c s="34" t="s">
        <v>928</v>
      </c>
      <c s="34" t="s">
        <v>929</v>
      </c>
      <c s="35" t="s">
        <v>5</v>
      </c>
      <c s="6" t="s">
        <v>930</v>
      </c>
      <c s="36" t="s">
        <v>409</v>
      </c>
      <c s="37">
        <v>1.527</v>
      </c>
      <c s="36">
        <v>0</v>
      </c>
      <c s="36">
        <f>ROUND(G400*H400,6)</f>
      </c>
      <c r="L400" s="38">
        <v>0</v>
      </c>
      <c s="32">
        <f>ROUND(ROUND(L400,2)*ROUND(G400,3),2)</f>
      </c>
      <c s="36" t="s">
        <v>90</v>
      </c>
      <c>
        <f>(M400*21)/100</f>
      </c>
      <c t="s">
        <v>28</v>
      </c>
    </row>
    <row r="401" spans="1:5" ht="38.25">
      <c r="A401" s="35" t="s">
        <v>56</v>
      </c>
      <c r="E401" s="39" t="s">
        <v>931</v>
      </c>
    </row>
    <row r="402" spans="1:5" ht="12.75">
      <c r="A402" s="35" t="s">
        <v>57</v>
      </c>
      <c r="E402" s="40" t="s">
        <v>5</v>
      </c>
    </row>
    <row r="403" spans="1:5" ht="12.75">
      <c r="A403" t="s">
        <v>58</v>
      </c>
      <c r="E403" s="39" t="s">
        <v>5</v>
      </c>
    </row>
    <row r="404" spans="1:13" ht="12.75">
      <c r="A404" t="s">
        <v>47</v>
      </c>
      <c r="C404" s="31" t="s">
        <v>932</v>
      </c>
      <c r="E404" s="33" t="s">
        <v>933</v>
      </c>
      <c r="J404" s="32">
        <f>0</f>
      </c>
      <c s="32">
        <f>0</f>
      </c>
      <c s="32">
        <f>0+L405+L409+L413+L417+L421+L425+L429+L433+L437+L441+L445+L449+L453+L457+L461+L465+L469+L473+L477+L481+L485+L489+L493+L497+L501</f>
      </c>
      <c s="32">
        <f>0+M405+M409+M413+M417+M421+M425+M429+M433+M437+M441+M445+M449+M453+M457+M461+M465+M469+M473+M477+M481+M485+M489+M493+M497+M501</f>
      </c>
    </row>
    <row r="405" spans="1:16" ht="25.5">
      <c r="A405" t="s">
        <v>50</v>
      </c>
      <c s="34" t="s">
        <v>934</v>
      </c>
      <c s="34" t="s">
        <v>935</v>
      </c>
      <c s="35" t="s">
        <v>5</v>
      </c>
      <c s="6" t="s">
        <v>936</v>
      </c>
      <c s="36" t="s">
        <v>423</v>
      </c>
      <c s="37">
        <v>576.87</v>
      </c>
      <c s="36">
        <v>0</v>
      </c>
      <c s="36">
        <f>ROUND(G405*H405,6)</f>
      </c>
      <c r="L405" s="38">
        <v>0</v>
      </c>
      <c s="32">
        <f>ROUND(ROUND(L405,2)*ROUND(G405,3),2)</f>
      </c>
      <c s="36" t="s">
        <v>90</v>
      </c>
      <c>
        <f>(M405*21)/100</f>
      </c>
      <c t="s">
        <v>28</v>
      </c>
    </row>
    <row r="406" spans="1:5" ht="25.5">
      <c r="A406" s="35" t="s">
        <v>56</v>
      </c>
      <c r="E406" s="39" t="s">
        <v>936</v>
      </c>
    </row>
    <row r="407" spans="1:5" ht="12.75">
      <c r="A407" s="35" t="s">
        <v>57</v>
      </c>
      <c r="E407" s="40" t="s">
        <v>5</v>
      </c>
    </row>
    <row r="408" spans="1:5" ht="12.75">
      <c r="A408" t="s">
        <v>58</v>
      </c>
      <c r="E408" s="39" t="s">
        <v>5</v>
      </c>
    </row>
    <row r="409" spans="1:16" ht="25.5">
      <c r="A409" t="s">
        <v>50</v>
      </c>
      <c s="34" t="s">
        <v>937</v>
      </c>
      <c s="34" t="s">
        <v>938</v>
      </c>
      <c s="35" t="s">
        <v>5</v>
      </c>
      <c s="6" t="s">
        <v>939</v>
      </c>
      <c s="36" t="s">
        <v>423</v>
      </c>
      <c s="37">
        <v>19.68</v>
      </c>
      <c s="36">
        <v>0</v>
      </c>
      <c s="36">
        <f>ROUND(G409*H409,6)</f>
      </c>
      <c r="L409" s="38">
        <v>0</v>
      </c>
      <c s="32">
        <f>ROUND(ROUND(L409,2)*ROUND(G409,3),2)</f>
      </c>
      <c s="36" t="s">
        <v>90</v>
      </c>
      <c>
        <f>(M409*21)/100</f>
      </c>
      <c t="s">
        <v>28</v>
      </c>
    </row>
    <row r="410" spans="1:5" ht="25.5">
      <c r="A410" s="35" t="s">
        <v>56</v>
      </c>
      <c r="E410" s="39" t="s">
        <v>939</v>
      </c>
    </row>
    <row r="411" spans="1:5" ht="89.25">
      <c r="A411" s="35" t="s">
        <v>57</v>
      </c>
      <c r="E411" s="42" t="s">
        <v>940</v>
      </c>
    </row>
    <row r="412" spans="1:5" ht="12.75">
      <c r="A412" t="s">
        <v>58</v>
      </c>
      <c r="E412" s="39" t="s">
        <v>5</v>
      </c>
    </row>
    <row r="413" spans="1:16" ht="25.5">
      <c r="A413" t="s">
        <v>50</v>
      </c>
      <c s="34" t="s">
        <v>941</v>
      </c>
      <c s="34" t="s">
        <v>942</v>
      </c>
      <c s="35" t="s">
        <v>5</v>
      </c>
      <c s="6" t="s">
        <v>943</v>
      </c>
      <c s="36" t="s">
        <v>423</v>
      </c>
      <c s="37">
        <v>24.57</v>
      </c>
      <c s="36">
        <v>0</v>
      </c>
      <c s="36">
        <f>ROUND(G413*H413,6)</f>
      </c>
      <c r="L413" s="38">
        <v>0</v>
      </c>
      <c s="32">
        <f>ROUND(ROUND(L413,2)*ROUND(G413,3),2)</f>
      </c>
      <c s="36" t="s">
        <v>90</v>
      </c>
      <c>
        <f>(M413*21)/100</f>
      </c>
      <c t="s">
        <v>28</v>
      </c>
    </row>
    <row r="414" spans="1:5" ht="25.5">
      <c r="A414" s="35" t="s">
        <v>56</v>
      </c>
      <c r="E414" s="39" t="s">
        <v>943</v>
      </c>
    </row>
    <row r="415" spans="1:5" ht="89.25">
      <c r="A415" s="35" t="s">
        <v>57</v>
      </c>
      <c r="E415" s="42" t="s">
        <v>944</v>
      </c>
    </row>
    <row r="416" spans="1:5" ht="12.75">
      <c r="A416" t="s">
        <v>58</v>
      </c>
      <c r="E416" s="39" t="s">
        <v>5</v>
      </c>
    </row>
    <row r="417" spans="1:16" ht="12.75">
      <c r="A417" t="s">
        <v>50</v>
      </c>
      <c s="34" t="s">
        <v>945</v>
      </c>
      <c s="34" t="s">
        <v>946</v>
      </c>
      <c s="35" t="s">
        <v>5</v>
      </c>
      <c s="6" t="s">
        <v>907</v>
      </c>
      <c s="36" t="s">
        <v>908</v>
      </c>
      <c s="37">
        <v>22.321</v>
      </c>
      <c s="36">
        <v>0.001</v>
      </c>
      <c s="36">
        <f>ROUND(G417*H417,6)</f>
      </c>
      <c r="L417" s="38">
        <v>0</v>
      </c>
      <c s="32">
        <f>ROUND(ROUND(L417,2)*ROUND(G417,3),2)</f>
      </c>
      <c s="36" t="s">
        <v>291</v>
      </c>
      <c>
        <f>(M417*21)/100</f>
      </c>
      <c t="s">
        <v>28</v>
      </c>
    </row>
    <row r="418" spans="1:5" ht="12.75">
      <c r="A418" s="35" t="s">
        <v>56</v>
      </c>
      <c r="E418" s="39" t="s">
        <v>907</v>
      </c>
    </row>
    <row r="419" spans="1:5" ht="38.25">
      <c r="A419" s="35" t="s">
        <v>57</v>
      </c>
      <c r="E419" s="40" t="s">
        <v>947</v>
      </c>
    </row>
    <row r="420" spans="1:5" ht="12.75">
      <c r="A420" t="s">
        <v>58</v>
      </c>
      <c r="E420" s="39" t="s">
        <v>5</v>
      </c>
    </row>
    <row r="421" spans="1:16" ht="25.5">
      <c r="A421" t="s">
        <v>50</v>
      </c>
      <c s="34" t="s">
        <v>948</v>
      </c>
      <c s="34" t="s">
        <v>949</v>
      </c>
      <c s="35" t="s">
        <v>5</v>
      </c>
      <c s="6" t="s">
        <v>950</v>
      </c>
      <c s="36" t="s">
        <v>423</v>
      </c>
      <c s="37">
        <v>19.68</v>
      </c>
      <c s="36">
        <v>0.00088</v>
      </c>
      <c s="36">
        <f>ROUND(G421*H421,6)</f>
      </c>
      <c r="L421" s="38">
        <v>0</v>
      </c>
      <c s="32">
        <f>ROUND(ROUND(L421,2)*ROUND(G421,3),2)</f>
      </c>
      <c s="36" t="s">
        <v>90</v>
      </c>
      <c>
        <f>(M421*21)/100</f>
      </c>
      <c t="s">
        <v>28</v>
      </c>
    </row>
    <row r="422" spans="1:5" ht="25.5">
      <c r="A422" s="35" t="s">
        <v>56</v>
      </c>
      <c r="E422" s="39" t="s">
        <v>950</v>
      </c>
    </row>
    <row r="423" spans="1:5" ht="89.25">
      <c r="A423" s="35" t="s">
        <v>57</v>
      </c>
      <c r="E423" s="42" t="s">
        <v>940</v>
      </c>
    </row>
    <row r="424" spans="1:5" ht="12.75">
      <c r="A424" t="s">
        <v>58</v>
      </c>
      <c r="E424" s="39" t="s">
        <v>5</v>
      </c>
    </row>
    <row r="425" spans="1:16" ht="25.5">
      <c r="A425" t="s">
        <v>50</v>
      </c>
      <c s="34" t="s">
        <v>951</v>
      </c>
      <c s="34" t="s">
        <v>952</v>
      </c>
      <c s="35" t="s">
        <v>5</v>
      </c>
      <c s="6" t="s">
        <v>953</v>
      </c>
      <c s="36" t="s">
        <v>423</v>
      </c>
      <c s="37">
        <v>24.57</v>
      </c>
      <c s="36">
        <v>0.00094</v>
      </c>
      <c s="36">
        <f>ROUND(G425*H425,6)</f>
      </c>
      <c r="L425" s="38">
        <v>0</v>
      </c>
      <c s="32">
        <f>ROUND(ROUND(L425,2)*ROUND(G425,3),2)</f>
      </c>
      <c s="36" t="s">
        <v>90</v>
      </c>
      <c>
        <f>(M425*21)/100</f>
      </c>
      <c t="s">
        <v>28</v>
      </c>
    </row>
    <row r="426" spans="1:5" ht="25.5">
      <c r="A426" s="35" t="s">
        <v>56</v>
      </c>
      <c r="E426" s="39" t="s">
        <v>953</v>
      </c>
    </row>
    <row r="427" spans="1:5" ht="89.25">
      <c r="A427" s="35" t="s">
        <v>57</v>
      </c>
      <c r="E427" s="42" t="s">
        <v>944</v>
      </c>
    </row>
    <row r="428" spans="1:5" ht="12.75">
      <c r="A428" t="s">
        <v>58</v>
      </c>
      <c r="E428" s="39" t="s">
        <v>5</v>
      </c>
    </row>
    <row r="429" spans="1:16" ht="38.25">
      <c r="A429" t="s">
        <v>50</v>
      </c>
      <c s="34" t="s">
        <v>954</v>
      </c>
      <c s="34" t="s">
        <v>955</v>
      </c>
      <c s="35" t="s">
        <v>5</v>
      </c>
      <c s="6" t="s">
        <v>922</v>
      </c>
      <c s="36" t="s">
        <v>423</v>
      </c>
      <c s="37">
        <v>52.116</v>
      </c>
      <c s="36">
        <v>0.0054</v>
      </c>
      <c s="36">
        <f>ROUND(G429*H429,6)</f>
      </c>
      <c r="L429" s="38">
        <v>0</v>
      </c>
      <c s="32">
        <f>ROUND(ROUND(L429,2)*ROUND(G429,3),2)</f>
      </c>
      <c s="36" t="s">
        <v>291</v>
      </c>
      <c>
        <f>(M429*21)/100</f>
      </c>
      <c t="s">
        <v>28</v>
      </c>
    </row>
    <row r="430" spans="1:5" ht="38.25">
      <c r="A430" s="35" t="s">
        <v>56</v>
      </c>
      <c r="E430" s="39" t="s">
        <v>922</v>
      </c>
    </row>
    <row r="431" spans="1:5" ht="38.25">
      <c r="A431" s="35" t="s">
        <v>57</v>
      </c>
      <c r="E431" s="40" t="s">
        <v>956</v>
      </c>
    </row>
    <row r="432" spans="1:5" ht="12.75">
      <c r="A432" t="s">
        <v>58</v>
      </c>
      <c r="E432" s="39" t="s">
        <v>5</v>
      </c>
    </row>
    <row r="433" spans="1:16" ht="25.5">
      <c r="A433" t="s">
        <v>50</v>
      </c>
      <c s="34" t="s">
        <v>957</v>
      </c>
      <c s="34" t="s">
        <v>958</v>
      </c>
      <c s="35" t="s">
        <v>5</v>
      </c>
      <c s="6" t="s">
        <v>959</v>
      </c>
      <c s="36" t="s">
        <v>423</v>
      </c>
      <c s="37">
        <v>462.282</v>
      </c>
      <c s="36">
        <v>0.00014</v>
      </c>
      <c s="36">
        <f>ROUND(G433*H433,6)</f>
      </c>
      <c r="L433" s="38">
        <v>0</v>
      </c>
      <c s="32">
        <f>ROUND(ROUND(L433,2)*ROUND(G433,3),2)</f>
      </c>
      <c s="36" t="s">
        <v>90</v>
      </c>
      <c>
        <f>(M433*21)/100</f>
      </c>
      <c t="s">
        <v>28</v>
      </c>
    </row>
    <row r="434" spans="1:5" ht="38.25">
      <c r="A434" s="35" t="s">
        <v>56</v>
      </c>
      <c r="E434" s="39" t="s">
        <v>960</v>
      </c>
    </row>
    <row r="435" spans="1:5" ht="38.25">
      <c r="A435" s="35" t="s">
        <v>57</v>
      </c>
      <c r="E435" s="42" t="s">
        <v>961</v>
      </c>
    </row>
    <row r="436" spans="1:5" ht="12.75">
      <c r="A436" t="s">
        <v>58</v>
      </c>
      <c r="E436" s="39" t="s">
        <v>5</v>
      </c>
    </row>
    <row r="437" spans="1:16" ht="25.5">
      <c r="A437" t="s">
        <v>50</v>
      </c>
      <c s="34" t="s">
        <v>962</v>
      </c>
      <c s="34" t="s">
        <v>963</v>
      </c>
      <c s="35" t="s">
        <v>5</v>
      </c>
      <c s="6" t="s">
        <v>959</v>
      </c>
      <c s="36" t="s">
        <v>423</v>
      </c>
      <c s="37">
        <v>102.924</v>
      </c>
      <c s="36">
        <v>0.00028</v>
      </c>
      <c s="36">
        <f>ROUND(G437*H437,6)</f>
      </c>
      <c r="L437" s="38">
        <v>0</v>
      </c>
      <c s="32">
        <f>ROUND(ROUND(L437,2)*ROUND(G437,3),2)</f>
      </c>
      <c s="36" t="s">
        <v>90</v>
      </c>
      <c>
        <f>(M437*21)/100</f>
      </c>
      <c t="s">
        <v>28</v>
      </c>
    </row>
    <row r="438" spans="1:5" ht="38.25">
      <c r="A438" s="35" t="s">
        <v>56</v>
      </c>
      <c r="E438" s="39" t="s">
        <v>964</v>
      </c>
    </row>
    <row r="439" spans="1:5" ht="38.25">
      <c r="A439" s="35" t="s">
        <v>57</v>
      </c>
      <c r="E439" s="42" t="s">
        <v>965</v>
      </c>
    </row>
    <row r="440" spans="1:5" ht="12.75">
      <c r="A440" t="s">
        <v>58</v>
      </c>
      <c r="E440" s="39" t="s">
        <v>5</v>
      </c>
    </row>
    <row r="441" spans="1:16" ht="25.5">
      <c r="A441" t="s">
        <v>50</v>
      </c>
      <c s="34" t="s">
        <v>966</v>
      </c>
      <c s="34" t="s">
        <v>967</v>
      </c>
      <c s="35" t="s">
        <v>5</v>
      </c>
      <c s="6" t="s">
        <v>959</v>
      </c>
      <c s="36" t="s">
        <v>423</v>
      </c>
      <c s="37">
        <v>11.664</v>
      </c>
      <c s="36">
        <v>0.00042</v>
      </c>
      <c s="36">
        <f>ROUND(G441*H441,6)</f>
      </c>
      <c r="L441" s="38">
        <v>0</v>
      </c>
      <c s="32">
        <f>ROUND(ROUND(L441,2)*ROUND(G441,3),2)</f>
      </c>
      <c s="36" t="s">
        <v>90</v>
      </c>
      <c>
        <f>(M441*21)/100</f>
      </c>
      <c t="s">
        <v>28</v>
      </c>
    </row>
    <row r="442" spans="1:5" ht="38.25">
      <c r="A442" s="35" t="s">
        <v>56</v>
      </c>
      <c r="E442" s="39" t="s">
        <v>968</v>
      </c>
    </row>
    <row r="443" spans="1:5" ht="38.25">
      <c r="A443" s="35" t="s">
        <v>57</v>
      </c>
      <c r="E443" s="42" t="s">
        <v>969</v>
      </c>
    </row>
    <row r="444" spans="1:5" ht="12.75">
      <c r="A444" t="s">
        <v>58</v>
      </c>
      <c r="E444" s="39" t="s">
        <v>5</v>
      </c>
    </row>
    <row r="445" spans="1:16" ht="25.5">
      <c r="A445" t="s">
        <v>50</v>
      </c>
      <c s="34" t="s">
        <v>970</v>
      </c>
      <c s="34" t="s">
        <v>971</v>
      </c>
      <c s="35" t="s">
        <v>5</v>
      </c>
      <c s="6" t="s">
        <v>972</v>
      </c>
      <c s="36" t="s">
        <v>423</v>
      </c>
      <c s="37">
        <v>122.012</v>
      </c>
      <c s="36">
        <v>0.00077</v>
      </c>
      <c s="36">
        <f>ROUND(G445*H445,6)</f>
      </c>
      <c r="L445" s="38">
        <v>0</v>
      </c>
      <c s="32">
        <f>ROUND(ROUND(L445,2)*ROUND(G445,3),2)</f>
      </c>
      <c s="36" t="s">
        <v>90</v>
      </c>
      <c>
        <f>(M445*21)/100</f>
      </c>
      <c t="s">
        <v>28</v>
      </c>
    </row>
    <row r="446" spans="1:5" ht="25.5">
      <c r="A446" s="35" t="s">
        <v>56</v>
      </c>
      <c r="E446" s="39" t="s">
        <v>972</v>
      </c>
    </row>
    <row r="447" spans="1:5" ht="140.25">
      <c r="A447" s="35" t="s">
        <v>57</v>
      </c>
      <c r="E447" s="42" t="s">
        <v>973</v>
      </c>
    </row>
    <row r="448" spans="1:5" ht="12.75">
      <c r="A448" t="s">
        <v>58</v>
      </c>
      <c r="E448" s="39" t="s">
        <v>5</v>
      </c>
    </row>
    <row r="449" spans="1:16" ht="12.75">
      <c r="A449" t="s">
        <v>50</v>
      </c>
      <c s="34" t="s">
        <v>974</v>
      </c>
      <c s="34" t="s">
        <v>975</v>
      </c>
      <c s="35" t="s">
        <v>5</v>
      </c>
      <c s="6" t="s">
        <v>976</v>
      </c>
      <c s="36" t="s">
        <v>423</v>
      </c>
      <c s="37">
        <v>809.815</v>
      </c>
      <c s="36">
        <v>0.0019</v>
      </c>
      <c s="36">
        <f>ROUND(G449*H449,6)</f>
      </c>
      <c r="L449" s="38">
        <v>0</v>
      </c>
      <c s="32">
        <f>ROUND(ROUND(L449,2)*ROUND(G449,3),2)</f>
      </c>
      <c s="36" t="s">
        <v>90</v>
      </c>
      <c>
        <f>(M449*21)/100</f>
      </c>
      <c t="s">
        <v>28</v>
      </c>
    </row>
    <row r="450" spans="1:5" ht="12.75">
      <c r="A450" s="35" t="s">
        <v>56</v>
      </c>
      <c r="E450" s="39" t="s">
        <v>976</v>
      </c>
    </row>
    <row r="451" spans="1:5" ht="165.75">
      <c r="A451" s="35" t="s">
        <v>57</v>
      </c>
      <c r="E451" s="42" t="s">
        <v>977</v>
      </c>
    </row>
    <row r="452" spans="1:5" ht="12.75">
      <c r="A452" t="s">
        <v>58</v>
      </c>
      <c r="E452" s="39" t="s">
        <v>5</v>
      </c>
    </row>
    <row r="453" spans="1:16" ht="25.5">
      <c r="A453" t="s">
        <v>50</v>
      </c>
      <c s="34" t="s">
        <v>978</v>
      </c>
      <c s="34" t="s">
        <v>979</v>
      </c>
      <c s="35" t="s">
        <v>5</v>
      </c>
      <c s="6" t="s">
        <v>980</v>
      </c>
      <c s="36" t="s">
        <v>423</v>
      </c>
      <c s="37">
        <v>576.87</v>
      </c>
      <c s="36">
        <v>0</v>
      </c>
      <c s="36">
        <f>ROUND(G453*H453,6)</f>
      </c>
      <c r="L453" s="38">
        <v>0</v>
      </c>
      <c s="32">
        <f>ROUND(ROUND(L453,2)*ROUND(G453,3),2)</f>
      </c>
      <c s="36" t="s">
        <v>90</v>
      </c>
      <c>
        <f>(M453*21)/100</f>
      </c>
      <c t="s">
        <v>28</v>
      </c>
    </row>
    <row r="454" spans="1:5" ht="25.5">
      <c r="A454" s="35" t="s">
        <v>56</v>
      </c>
      <c r="E454" s="39" t="s">
        <v>980</v>
      </c>
    </row>
    <row r="455" spans="1:5" ht="38.25">
      <c r="A455" s="35" t="s">
        <v>57</v>
      </c>
      <c r="E455" s="42" t="s">
        <v>981</v>
      </c>
    </row>
    <row r="456" spans="1:5" ht="12.75">
      <c r="A456" t="s">
        <v>58</v>
      </c>
      <c r="E456" s="39" t="s">
        <v>5</v>
      </c>
    </row>
    <row r="457" spans="1:16" ht="25.5">
      <c r="A457" t="s">
        <v>50</v>
      </c>
      <c s="34" t="s">
        <v>982</v>
      </c>
      <c s="34" t="s">
        <v>983</v>
      </c>
      <c s="35" t="s">
        <v>5</v>
      </c>
      <c s="6" t="s">
        <v>984</v>
      </c>
      <c s="36" t="s">
        <v>423</v>
      </c>
      <c s="37">
        <v>122.012</v>
      </c>
      <c s="36">
        <v>0</v>
      </c>
      <c s="36">
        <f>ROUND(G457*H457,6)</f>
      </c>
      <c r="L457" s="38">
        <v>0</v>
      </c>
      <c s="32">
        <f>ROUND(ROUND(L457,2)*ROUND(G457,3),2)</f>
      </c>
      <c s="36" t="s">
        <v>90</v>
      </c>
      <c>
        <f>(M457*21)/100</f>
      </c>
      <c t="s">
        <v>28</v>
      </c>
    </row>
    <row r="458" spans="1:5" ht="25.5">
      <c r="A458" s="35" t="s">
        <v>56</v>
      </c>
      <c r="E458" s="39" t="s">
        <v>984</v>
      </c>
    </row>
    <row r="459" spans="1:5" ht="140.25">
      <c r="A459" s="35" t="s">
        <v>57</v>
      </c>
      <c r="E459" s="42" t="s">
        <v>973</v>
      </c>
    </row>
    <row r="460" spans="1:5" ht="12.75">
      <c r="A460" t="s">
        <v>58</v>
      </c>
      <c r="E460" s="39" t="s">
        <v>5</v>
      </c>
    </row>
    <row r="461" spans="1:16" ht="12.75">
      <c r="A461" t="s">
        <v>50</v>
      </c>
      <c s="34" t="s">
        <v>985</v>
      </c>
      <c s="34" t="s">
        <v>986</v>
      </c>
      <c s="35" t="s">
        <v>5</v>
      </c>
      <c s="6" t="s">
        <v>987</v>
      </c>
      <c s="36" t="s">
        <v>423</v>
      </c>
      <c s="37">
        <v>809.815</v>
      </c>
      <c s="36">
        <v>0.00039</v>
      </c>
      <c s="36">
        <f>ROUND(G461*H461,6)</f>
      </c>
      <c r="L461" s="38">
        <v>0</v>
      </c>
      <c s="32">
        <f>ROUND(ROUND(L461,2)*ROUND(G461,3),2)</f>
      </c>
      <c s="36" t="s">
        <v>90</v>
      </c>
      <c>
        <f>(M461*21)/100</f>
      </c>
      <c t="s">
        <v>28</v>
      </c>
    </row>
    <row r="462" spans="1:5" ht="12.75">
      <c r="A462" s="35" t="s">
        <v>56</v>
      </c>
      <c r="E462" s="39" t="s">
        <v>987</v>
      </c>
    </row>
    <row r="463" spans="1:5" ht="165.75">
      <c r="A463" s="35" t="s">
        <v>57</v>
      </c>
      <c r="E463" s="42" t="s">
        <v>988</v>
      </c>
    </row>
    <row r="464" spans="1:5" ht="12.75">
      <c r="A464" t="s">
        <v>58</v>
      </c>
      <c r="E464" s="39" t="s">
        <v>5</v>
      </c>
    </row>
    <row r="465" spans="1:16" ht="25.5">
      <c r="A465" t="s">
        <v>50</v>
      </c>
      <c s="34" t="s">
        <v>989</v>
      </c>
      <c s="34" t="s">
        <v>990</v>
      </c>
      <c s="35" t="s">
        <v>5</v>
      </c>
      <c s="6" t="s">
        <v>991</v>
      </c>
      <c s="36" t="s">
        <v>74</v>
      </c>
      <c s="37">
        <v>313.4</v>
      </c>
      <c s="36">
        <v>0</v>
      </c>
      <c s="36">
        <f>ROUND(G465*H465,6)</f>
      </c>
      <c r="L465" s="38">
        <v>0</v>
      </c>
      <c s="32">
        <f>ROUND(ROUND(L465,2)*ROUND(G465,3),2)</f>
      </c>
      <c s="36" t="s">
        <v>90</v>
      </c>
      <c>
        <f>(M465*21)/100</f>
      </c>
      <c t="s">
        <v>28</v>
      </c>
    </row>
    <row r="466" spans="1:5" ht="25.5">
      <c r="A466" s="35" t="s">
        <v>56</v>
      </c>
      <c r="E466" s="39" t="s">
        <v>991</v>
      </c>
    </row>
    <row r="467" spans="1:5" ht="140.25">
      <c r="A467" s="35" t="s">
        <v>57</v>
      </c>
      <c r="E467" s="42" t="s">
        <v>992</v>
      </c>
    </row>
    <row r="468" spans="1:5" ht="12.75">
      <c r="A468" t="s">
        <v>58</v>
      </c>
      <c r="E468" s="39" t="s">
        <v>5</v>
      </c>
    </row>
    <row r="469" spans="1:16" ht="12.75">
      <c r="A469" t="s">
        <v>50</v>
      </c>
      <c s="34" t="s">
        <v>993</v>
      </c>
      <c s="34" t="s">
        <v>994</v>
      </c>
      <c s="35" t="s">
        <v>5</v>
      </c>
      <c s="6" t="s">
        <v>995</v>
      </c>
      <c s="36" t="s">
        <v>74</v>
      </c>
      <c s="37">
        <v>311.61</v>
      </c>
      <c s="36">
        <v>0</v>
      </c>
      <c s="36">
        <f>ROUND(G469*H469,6)</f>
      </c>
      <c r="L469" s="38">
        <v>0</v>
      </c>
      <c s="32">
        <f>ROUND(ROUND(L469,2)*ROUND(G469,3),2)</f>
      </c>
      <c s="36" t="s">
        <v>55</v>
      </c>
      <c>
        <f>(M469*21)/100</f>
      </c>
      <c t="s">
        <v>28</v>
      </c>
    </row>
    <row r="470" spans="1:5" ht="12.75">
      <c r="A470" s="35" t="s">
        <v>56</v>
      </c>
      <c r="E470" s="39" t="s">
        <v>995</v>
      </c>
    </row>
    <row r="471" spans="1:5" ht="89.25">
      <c r="A471" s="35" t="s">
        <v>57</v>
      </c>
      <c r="E471" s="42" t="s">
        <v>996</v>
      </c>
    </row>
    <row r="472" spans="1:5" ht="12.75">
      <c r="A472" t="s">
        <v>58</v>
      </c>
      <c r="E472" s="39" t="s">
        <v>5</v>
      </c>
    </row>
    <row r="473" spans="1:16" ht="12.75">
      <c r="A473" t="s">
        <v>50</v>
      </c>
      <c s="34" t="s">
        <v>997</v>
      </c>
      <c s="34" t="s">
        <v>998</v>
      </c>
      <c s="35" t="s">
        <v>5</v>
      </c>
      <c s="6" t="s">
        <v>999</v>
      </c>
      <c s="36" t="s">
        <v>74</v>
      </c>
      <c s="37">
        <v>7</v>
      </c>
      <c s="36">
        <v>0</v>
      </c>
      <c s="36">
        <f>ROUND(G473*H473,6)</f>
      </c>
      <c r="L473" s="38">
        <v>0</v>
      </c>
      <c s="32">
        <f>ROUND(ROUND(L473,2)*ROUND(G473,3),2)</f>
      </c>
      <c s="36" t="s">
        <v>55</v>
      </c>
      <c>
        <f>(M473*21)/100</f>
      </c>
      <c t="s">
        <v>28</v>
      </c>
    </row>
    <row r="474" spans="1:5" ht="12.75">
      <c r="A474" s="35" t="s">
        <v>56</v>
      </c>
      <c r="E474" s="39" t="s">
        <v>999</v>
      </c>
    </row>
    <row r="475" spans="1:5" ht="38.25">
      <c r="A475" s="35" t="s">
        <v>57</v>
      </c>
      <c r="E475" s="42" t="s">
        <v>1000</v>
      </c>
    </row>
    <row r="476" spans="1:5" ht="12.75">
      <c r="A476" t="s">
        <v>58</v>
      </c>
      <c r="E476" s="39" t="s">
        <v>5</v>
      </c>
    </row>
    <row r="477" spans="1:16" ht="12.75">
      <c r="A477" t="s">
        <v>50</v>
      </c>
      <c s="34" t="s">
        <v>1001</v>
      </c>
      <c s="34" t="s">
        <v>1002</v>
      </c>
      <c s="35" t="s">
        <v>5</v>
      </c>
      <c s="6" t="s">
        <v>1003</v>
      </c>
      <c s="36" t="s">
        <v>74</v>
      </c>
      <c s="37">
        <v>13.5</v>
      </c>
      <c s="36">
        <v>0</v>
      </c>
      <c s="36">
        <f>ROUND(G477*H477,6)</f>
      </c>
      <c r="L477" s="38">
        <v>0</v>
      </c>
      <c s="32">
        <f>ROUND(ROUND(L477,2)*ROUND(G477,3),2)</f>
      </c>
      <c s="36" t="s">
        <v>55</v>
      </c>
      <c>
        <f>(M477*21)/100</f>
      </c>
      <c t="s">
        <v>28</v>
      </c>
    </row>
    <row r="478" spans="1:5" ht="12.75">
      <c r="A478" s="35" t="s">
        <v>56</v>
      </c>
      <c r="E478" s="39" t="s">
        <v>1003</v>
      </c>
    </row>
    <row r="479" spans="1:5" ht="38.25">
      <c r="A479" s="35" t="s">
        <v>57</v>
      </c>
      <c r="E479" s="42" t="s">
        <v>1004</v>
      </c>
    </row>
    <row r="480" spans="1:5" ht="12.75">
      <c r="A480" t="s">
        <v>58</v>
      </c>
      <c r="E480" s="39" t="s">
        <v>5</v>
      </c>
    </row>
    <row r="481" spans="1:16" ht="12.75">
      <c r="A481" t="s">
        <v>50</v>
      </c>
      <c s="34" t="s">
        <v>1005</v>
      </c>
      <c s="34" t="s">
        <v>1006</v>
      </c>
      <c s="35" t="s">
        <v>5</v>
      </c>
      <c s="6" t="s">
        <v>1007</v>
      </c>
      <c s="36" t="s">
        <v>74</v>
      </c>
      <c s="37">
        <v>1.4</v>
      </c>
      <c s="36">
        <v>0</v>
      </c>
      <c s="36">
        <f>ROUND(G481*H481,6)</f>
      </c>
      <c r="L481" s="38">
        <v>0</v>
      </c>
      <c s="32">
        <f>ROUND(ROUND(L481,2)*ROUND(G481,3),2)</f>
      </c>
      <c s="36" t="s">
        <v>55</v>
      </c>
      <c>
        <f>(M481*21)/100</f>
      </c>
      <c t="s">
        <v>28</v>
      </c>
    </row>
    <row r="482" spans="1:5" ht="12.75">
      <c r="A482" s="35" t="s">
        <v>56</v>
      </c>
      <c r="E482" s="39" t="s">
        <v>1007</v>
      </c>
    </row>
    <row r="483" spans="1:5" ht="38.25">
      <c r="A483" s="35" t="s">
        <v>57</v>
      </c>
      <c r="E483" s="42" t="s">
        <v>1008</v>
      </c>
    </row>
    <row r="484" spans="1:5" ht="12.75">
      <c r="A484" t="s">
        <v>58</v>
      </c>
      <c r="E484" s="39" t="s">
        <v>5</v>
      </c>
    </row>
    <row r="485" spans="1:16" ht="12.75">
      <c r="A485" t="s">
        <v>50</v>
      </c>
      <c s="34" t="s">
        <v>1009</v>
      </c>
      <c s="34" t="s">
        <v>1010</v>
      </c>
      <c s="35" t="s">
        <v>5</v>
      </c>
      <c s="6" t="s">
        <v>1011</v>
      </c>
      <c s="36" t="s">
        <v>1012</v>
      </c>
      <c s="37">
        <v>13.5</v>
      </c>
      <c s="36">
        <v>0</v>
      </c>
      <c s="36">
        <f>ROUND(G485*H485,6)</f>
      </c>
      <c r="L485" s="38">
        <v>0</v>
      </c>
      <c s="32">
        <f>ROUND(ROUND(L485,2)*ROUND(G485,3),2)</f>
      </c>
      <c s="36" t="s">
        <v>55</v>
      </c>
      <c>
        <f>(M485*21)/100</f>
      </c>
      <c t="s">
        <v>28</v>
      </c>
    </row>
    <row r="486" spans="1:5" ht="12.75">
      <c r="A486" s="35" t="s">
        <v>56</v>
      </c>
      <c r="E486" s="39" t="s">
        <v>1011</v>
      </c>
    </row>
    <row r="487" spans="1:5" ht="38.25">
      <c r="A487" s="35" t="s">
        <v>57</v>
      </c>
      <c r="E487" s="42" t="s">
        <v>1004</v>
      </c>
    </row>
    <row r="488" spans="1:5" ht="12.75">
      <c r="A488" t="s">
        <v>58</v>
      </c>
      <c r="E488" s="39" t="s">
        <v>5</v>
      </c>
    </row>
    <row r="489" spans="1:16" ht="12.75">
      <c r="A489" t="s">
        <v>50</v>
      </c>
      <c s="34" t="s">
        <v>1013</v>
      </c>
      <c s="34" t="s">
        <v>1014</v>
      </c>
      <c s="35" t="s">
        <v>5</v>
      </c>
      <c s="6" t="s">
        <v>1015</v>
      </c>
      <c s="36" t="s">
        <v>1012</v>
      </c>
      <c s="37">
        <v>20.5</v>
      </c>
      <c s="36">
        <v>0</v>
      </c>
      <c s="36">
        <f>ROUND(G489*H489,6)</f>
      </c>
      <c r="L489" s="38">
        <v>0</v>
      </c>
      <c s="32">
        <f>ROUND(ROUND(L489,2)*ROUND(G489,3),2)</f>
      </c>
      <c s="36" t="s">
        <v>55</v>
      </c>
      <c>
        <f>(M489*21)/100</f>
      </c>
      <c t="s">
        <v>28</v>
      </c>
    </row>
    <row r="490" spans="1:5" ht="12.75">
      <c r="A490" s="35" t="s">
        <v>56</v>
      </c>
      <c r="E490" s="39" t="s">
        <v>1015</v>
      </c>
    </row>
    <row r="491" spans="1:5" ht="63.75">
      <c r="A491" s="35" t="s">
        <v>57</v>
      </c>
      <c r="E491" s="42" t="s">
        <v>1016</v>
      </c>
    </row>
    <row r="492" spans="1:5" ht="12.75">
      <c r="A492" t="s">
        <v>58</v>
      </c>
      <c r="E492" s="39" t="s">
        <v>5</v>
      </c>
    </row>
    <row r="493" spans="1:16" ht="12.75">
      <c r="A493" t="s">
        <v>50</v>
      </c>
      <c s="34" t="s">
        <v>1017</v>
      </c>
      <c s="34" t="s">
        <v>1018</v>
      </c>
      <c s="35" t="s">
        <v>5</v>
      </c>
      <c s="6" t="s">
        <v>1019</v>
      </c>
      <c s="36" t="s">
        <v>1012</v>
      </c>
      <c s="37">
        <v>7</v>
      </c>
      <c s="36">
        <v>0</v>
      </c>
      <c s="36">
        <f>ROUND(G493*H493,6)</f>
      </c>
      <c r="L493" s="38">
        <v>0</v>
      </c>
      <c s="32">
        <f>ROUND(ROUND(L493,2)*ROUND(G493,3),2)</f>
      </c>
      <c s="36" t="s">
        <v>55</v>
      </c>
      <c>
        <f>(M493*21)/100</f>
      </c>
      <c t="s">
        <v>28</v>
      </c>
    </row>
    <row r="494" spans="1:5" ht="12.75">
      <c r="A494" s="35" t="s">
        <v>56</v>
      </c>
      <c r="E494" s="39" t="s">
        <v>1019</v>
      </c>
    </row>
    <row r="495" spans="1:5" ht="38.25">
      <c r="A495" s="35" t="s">
        <v>57</v>
      </c>
      <c r="E495" s="42" t="s">
        <v>1000</v>
      </c>
    </row>
    <row r="496" spans="1:5" ht="12.75">
      <c r="A496" t="s">
        <v>58</v>
      </c>
      <c r="E496" s="39" t="s">
        <v>5</v>
      </c>
    </row>
    <row r="497" spans="1:16" ht="25.5">
      <c r="A497" t="s">
        <v>50</v>
      </c>
      <c s="34" t="s">
        <v>1020</v>
      </c>
      <c s="34" t="s">
        <v>1021</v>
      </c>
      <c s="35" t="s">
        <v>5</v>
      </c>
      <c s="6" t="s">
        <v>1022</v>
      </c>
      <c s="36" t="s">
        <v>409</v>
      </c>
      <c s="37">
        <v>2.458</v>
      </c>
      <c s="36">
        <v>0</v>
      </c>
      <c s="36">
        <f>ROUND(G497*H497,6)</f>
      </c>
      <c r="L497" s="38">
        <v>0</v>
      </c>
      <c s="32">
        <f>ROUND(ROUND(L497,2)*ROUND(G497,3),2)</f>
      </c>
      <c s="36" t="s">
        <v>90</v>
      </c>
      <c>
        <f>(M497*21)/100</f>
      </c>
      <c t="s">
        <v>28</v>
      </c>
    </row>
    <row r="498" spans="1:5" ht="25.5">
      <c r="A498" s="35" t="s">
        <v>56</v>
      </c>
      <c r="E498" s="39" t="s">
        <v>1022</v>
      </c>
    </row>
    <row r="499" spans="1:5" ht="12.75">
      <c r="A499" s="35" t="s">
        <v>57</v>
      </c>
      <c r="E499" s="40" t="s">
        <v>5</v>
      </c>
    </row>
    <row r="500" spans="1:5" ht="12.75">
      <c r="A500" t="s">
        <v>58</v>
      </c>
      <c r="E500" s="39" t="s">
        <v>5</v>
      </c>
    </row>
    <row r="501" spans="1:16" ht="25.5">
      <c r="A501" t="s">
        <v>50</v>
      </c>
      <c s="34" t="s">
        <v>1023</v>
      </c>
      <c s="34" t="s">
        <v>1024</v>
      </c>
      <c s="35" t="s">
        <v>5</v>
      </c>
      <c s="6" t="s">
        <v>1025</v>
      </c>
      <c s="36" t="s">
        <v>409</v>
      </c>
      <c s="37">
        <v>2.458</v>
      </c>
      <c s="36">
        <v>0</v>
      </c>
      <c s="36">
        <f>ROUND(G501*H501,6)</f>
      </c>
      <c r="L501" s="38">
        <v>0</v>
      </c>
      <c s="32">
        <f>ROUND(ROUND(L501,2)*ROUND(G501,3),2)</f>
      </c>
      <c s="36" t="s">
        <v>90</v>
      </c>
      <c>
        <f>(M501*21)/100</f>
      </c>
      <c t="s">
        <v>28</v>
      </c>
    </row>
    <row r="502" spans="1:5" ht="38.25">
      <c r="A502" s="35" t="s">
        <v>56</v>
      </c>
      <c r="E502" s="39" t="s">
        <v>1026</v>
      </c>
    </row>
    <row r="503" spans="1:5" ht="12.75">
      <c r="A503" s="35" t="s">
        <v>57</v>
      </c>
      <c r="E503" s="40" t="s">
        <v>5</v>
      </c>
    </row>
    <row r="504" spans="1:5" ht="12.75">
      <c r="A504" t="s">
        <v>58</v>
      </c>
      <c r="E504" s="39" t="s">
        <v>5</v>
      </c>
    </row>
    <row r="505" spans="1:13" ht="12.75">
      <c r="A505" t="s">
        <v>47</v>
      </c>
      <c r="C505" s="31" t="s">
        <v>1027</v>
      </c>
      <c r="E505" s="33" t="s">
        <v>1028</v>
      </c>
      <c r="J505" s="32">
        <f>0</f>
      </c>
      <c s="32">
        <f>0</f>
      </c>
      <c s="32">
        <f>0+L506+L510+L514+L518+L522+L526+L530+L534+L538+L542+L546+L550</f>
      </c>
      <c s="32">
        <f>0+M506+M510+M514+M518+M522+M526+M530+M534+M538+M542+M546+M550</f>
      </c>
    </row>
    <row r="506" spans="1:16" ht="25.5">
      <c r="A506" t="s">
        <v>50</v>
      </c>
      <c s="34" t="s">
        <v>1029</v>
      </c>
      <c s="34" t="s">
        <v>1030</v>
      </c>
      <c s="35" t="s">
        <v>5</v>
      </c>
      <c s="6" t="s">
        <v>1031</v>
      </c>
      <c s="36" t="s">
        <v>423</v>
      </c>
      <c s="37">
        <v>57.27</v>
      </c>
      <c s="36">
        <v>0.006</v>
      </c>
      <c s="36">
        <f>ROUND(G506*H506,6)</f>
      </c>
      <c r="L506" s="38">
        <v>0</v>
      </c>
      <c s="32">
        <f>ROUND(ROUND(L506,2)*ROUND(G506,3),2)</f>
      </c>
      <c s="36" t="s">
        <v>90</v>
      </c>
      <c>
        <f>(M506*21)/100</f>
      </c>
      <c t="s">
        <v>28</v>
      </c>
    </row>
    <row r="507" spans="1:5" ht="25.5">
      <c r="A507" s="35" t="s">
        <v>56</v>
      </c>
      <c r="E507" s="39" t="s">
        <v>1031</v>
      </c>
    </row>
    <row r="508" spans="1:5" ht="89.25">
      <c r="A508" s="35" t="s">
        <v>57</v>
      </c>
      <c r="E508" s="42" t="s">
        <v>1032</v>
      </c>
    </row>
    <row r="509" spans="1:5" ht="12.75">
      <c r="A509" t="s">
        <v>58</v>
      </c>
      <c r="E509" s="39" t="s">
        <v>5</v>
      </c>
    </row>
    <row r="510" spans="1:16" ht="12.75">
      <c r="A510" t="s">
        <v>50</v>
      </c>
      <c s="34" t="s">
        <v>1033</v>
      </c>
      <c s="34" t="s">
        <v>1034</v>
      </c>
      <c s="35" t="s">
        <v>5</v>
      </c>
      <c s="6" t="s">
        <v>1035</v>
      </c>
      <c s="36" t="s">
        <v>423</v>
      </c>
      <c s="37">
        <v>34.692</v>
      </c>
      <c s="36">
        <v>0.003</v>
      </c>
      <c s="36">
        <f>ROUND(G510*H510,6)</f>
      </c>
      <c r="L510" s="38">
        <v>0</v>
      </c>
      <c s="32">
        <f>ROUND(ROUND(L510,2)*ROUND(G510,3),2)</f>
      </c>
      <c s="36" t="s">
        <v>90</v>
      </c>
      <c>
        <f>(M510*21)/100</f>
      </c>
      <c t="s">
        <v>28</v>
      </c>
    </row>
    <row r="511" spans="1:5" ht="12.75">
      <c r="A511" s="35" t="s">
        <v>56</v>
      </c>
      <c r="E511" s="39" t="s">
        <v>1035</v>
      </c>
    </row>
    <row r="512" spans="1:5" ht="38.25">
      <c r="A512" s="35" t="s">
        <v>57</v>
      </c>
      <c r="E512" s="42" t="s">
        <v>1036</v>
      </c>
    </row>
    <row r="513" spans="1:5" ht="12.75">
      <c r="A513" t="s">
        <v>58</v>
      </c>
      <c r="E513" s="39" t="s">
        <v>5</v>
      </c>
    </row>
    <row r="514" spans="1:16" ht="12.75">
      <c r="A514" t="s">
        <v>50</v>
      </c>
      <c s="34" t="s">
        <v>1037</v>
      </c>
      <c s="34" t="s">
        <v>1038</v>
      </c>
      <c s="35" t="s">
        <v>5</v>
      </c>
      <c s="6" t="s">
        <v>1039</v>
      </c>
      <c s="36" t="s">
        <v>423</v>
      </c>
      <c s="37">
        <v>25.442</v>
      </c>
      <c s="36">
        <v>0.003</v>
      </c>
      <c s="36">
        <f>ROUND(G514*H514,6)</f>
      </c>
      <c r="L514" s="38">
        <v>0</v>
      </c>
      <c s="32">
        <f>ROUND(ROUND(L514,2)*ROUND(G514,3),2)</f>
      </c>
      <c s="36" t="s">
        <v>90</v>
      </c>
      <c>
        <f>(M514*21)/100</f>
      </c>
      <c t="s">
        <v>28</v>
      </c>
    </row>
    <row r="515" spans="1:5" ht="12.75">
      <c r="A515" s="35" t="s">
        <v>56</v>
      </c>
      <c r="E515" s="39" t="s">
        <v>1039</v>
      </c>
    </row>
    <row r="516" spans="1:5" ht="63.75">
      <c r="A516" s="35" t="s">
        <v>57</v>
      </c>
      <c r="E516" s="42" t="s">
        <v>1040</v>
      </c>
    </row>
    <row r="517" spans="1:5" ht="12.75">
      <c r="A517" t="s">
        <v>58</v>
      </c>
      <c r="E517" s="39" t="s">
        <v>5</v>
      </c>
    </row>
    <row r="518" spans="1:16" ht="25.5">
      <c r="A518" t="s">
        <v>50</v>
      </c>
      <c s="34" t="s">
        <v>1041</v>
      </c>
      <c s="34" t="s">
        <v>1042</v>
      </c>
      <c s="35" t="s">
        <v>5</v>
      </c>
      <c s="6" t="s">
        <v>1043</v>
      </c>
      <c s="36" t="s">
        <v>423</v>
      </c>
      <c s="37">
        <v>1269.652</v>
      </c>
      <c s="36">
        <v>0.00012</v>
      </c>
      <c s="36">
        <f>ROUND(G518*H518,6)</f>
      </c>
      <c r="L518" s="38">
        <v>0</v>
      </c>
      <c s="32">
        <f>ROUND(ROUND(L518,2)*ROUND(G518,3),2)</f>
      </c>
      <c s="36" t="s">
        <v>90</v>
      </c>
      <c>
        <f>(M518*21)/100</f>
      </c>
      <c t="s">
        <v>28</v>
      </c>
    </row>
    <row r="519" spans="1:5" ht="25.5">
      <c r="A519" s="35" t="s">
        <v>56</v>
      </c>
      <c r="E519" s="39" t="s">
        <v>1043</v>
      </c>
    </row>
    <row r="520" spans="1:5" ht="127.5">
      <c r="A520" s="35" t="s">
        <v>57</v>
      </c>
      <c r="E520" s="42" t="s">
        <v>1044</v>
      </c>
    </row>
    <row r="521" spans="1:5" ht="12.75">
      <c r="A521" t="s">
        <v>58</v>
      </c>
      <c r="E521" s="39" t="s">
        <v>5</v>
      </c>
    </row>
    <row r="522" spans="1:16" ht="12.75">
      <c r="A522" t="s">
        <v>50</v>
      </c>
      <c s="34" t="s">
        <v>1045</v>
      </c>
      <c s="34" t="s">
        <v>1046</v>
      </c>
      <c s="35" t="s">
        <v>5</v>
      </c>
      <c s="6" t="s">
        <v>1039</v>
      </c>
      <c s="36" t="s">
        <v>423</v>
      </c>
      <c s="37">
        <v>1211.427</v>
      </c>
      <c s="36">
        <v>0.003</v>
      </c>
      <c s="36">
        <f>ROUND(G522*H522,6)</f>
      </c>
      <c r="L522" s="38">
        <v>0</v>
      </c>
      <c s="32">
        <f>ROUND(ROUND(L522,2)*ROUND(G522,3),2)</f>
      </c>
      <c s="36" t="s">
        <v>291</v>
      </c>
      <c>
        <f>(M522*21)/100</f>
      </c>
      <c t="s">
        <v>28</v>
      </c>
    </row>
    <row r="523" spans="1:5" ht="12.75">
      <c r="A523" s="35" t="s">
        <v>56</v>
      </c>
      <c r="E523" s="39" t="s">
        <v>1039</v>
      </c>
    </row>
    <row r="524" spans="1:5" ht="38.25">
      <c r="A524" s="35" t="s">
        <v>57</v>
      </c>
      <c r="E524" s="42" t="s">
        <v>1047</v>
      </c>
    </row>
    <row r="525" spans="1:5" ht="12.75">
      <c r="A525" t="s">
        <v>58</v>
      </c>
      <c r="E525" s="39" t="s">
        <v>5</v>
      </c>
    </row>
    <row r="526" spans="1:16" ht="12.75">
      <c r="A526" t="s">
        <v>50</v>
      </c>
      <c s="34" t="s">
        <v>1048</v>
      </c>
      <c s="34" t="s">
        <v>1049</v>
      </c>
      <c s="35" t="s">
        <v>5</v>
      </c>
      <c s="6" t="s">
        <v>1050</v>
      </c>
      <c s="36" t="s">
        <v>423</v>
      </c>
      <c s="37">
        <v>39.648</v>
      </c>
      <c s="36">
        <v>0.0066</v>
      </c>
      <c s="36">
        <f>ROUND(G526*H526,6)</f>
      </c>
      <c r="L526" s="38">
        <v>0</v>
      </c>
      <c s="32">
        <f>ROUND(ROUND(L526,2)*ROUND(G526,3),2)</f>
      </c>
      <c s="36" t="s">
        <v>90</v>
      </c>
      <c>
        <f>(M526*21)/100</f>
      </c>
      <c t="s">
        <v>28</v>
      </c>
    </row>
    <row r="527" spans="1:5" ht="12.75">
      <c r="A527" s="35" t="s">
        <v>56</v>
      </c>
      <c r="E527" s="39" t="s">
        <v>1050</v>
      </c>
    </row>
    <row r="528" spans="1:5" ht="38.25">
      <c r="A528" s="35" t="s">
        <v>57</v>
      </c>
      <c r="E528" s="42" t="s">
        <v>1051</v>
      </c>
    </row>
    <row r="529" spans="1:5" ht="12.75">
      <c r="A529" t="s">
        <v>58</v>
      </c>
      <c r="E529" s="39" t="s">
        <v>5</v>
      </c>
    </row>
    <row r="530" spans="1:16" ht="12.75">
      <c r="A530" t="s">
        <v>50</v>
      </c>
      <c s="34" t="s">
        <v>1052</v>
      </c>
      <c s="34" t="s">
        <v>1053</v>
      </c>
      <c s="35" t="s">
        <v>5</v>
      </c>
      <c s="6" t="s">
        <v>757</v>
      </c>
      <c s="36" t="s">
        <v>423</v>
      </c>
      <c s="37">
        <v>19.614</v>
      </c>
      <c s="36">
        <v>0.0036</v>
      </c>
      <c s="36">
        <f>ROUND(G530*H530,6)</f>
      </c>
      <c r="L530" s="38">
        <v>0</v>
      </c>
      <c s="32">
        <f>ROUND(ROUND(L530,2)*ROUND(G530,3),2)</f>
      </c>
      <c s="36" t="s">
        <v>291</v>
      </c>
      <c>
        <f>(M530*21)/100</f>
      </c>
      <c t="s">
        <v>28</v>
      </c>
    </row>
    <row r="531" spans="1:5" ht="12.75">
      <c r="A531" s="35" t="s">
        <v>56</v>
      </c>
      <c r="E531" s="39" t="s">
        <v>757</v>
      </c>
    </row>
    <row r="532" spans="1:5" ht="63.75">
      <c r="A532" s="35" t="s">
        <v>57</v>
      </c>
      <c r="E532" s="42" t="s">
        <v>1054</v>
      </c>
    </row>
    <row r="533" spans="1:5" ht="12.75">
      <c r="A533" t="s">
        <v>58</v>
      </c>
      <c r="E533" s="39" t="s">
        <v>5</v>
      </c>
    </row>
    <row r="534" spans="1:16" ht="12.75">
      <c r="A534" t="s">
        <v>50</v>
      </c>
      <c s="34" t="s">
        <v>1055</v>
      </c>
      <c s="34" t="s">
        <v>1056</v>
      </c>
      <c s="35" t="s">
        <v>5</v>
      </c>
      <c s="6" t="s">
        <v>1057</v>
      </c>
      <c s="36" t="s">
        <v>423</v>
      </c>
      <c s="37">
        <v>62.446</v>
      </c>
      <c s="36">
        <v>0.0015</v>
      </c>
      <c s="36">
        <f>ROUND(G534*H534,6)</f>
      </c>
      <c r="L534" s="38">
        <v>0</v>
      </c>
      <c s="32">
        <f>ROUND(ROUND(L534,2)*ROUND(G534,3),2)</f>
      </c>
      <c s="36" t="s">
        <v>90</v>
      </c>
      <c>
        <f>(M534*21)/100</f>
      </c>
      <c t="s">
        <v>28</v>
      </c>
    </row>
    <row r="535" spans="1:5" ht="12.75">
      <c r="A535" s="35" t="s">
        <v>56</v>
      </c>
      <c r="E535" s="39" t="s">
        <v>1057</v>
      </c>
    </row>
    <row r="536" spans="1:5" ht="38.25">
      <c r="A536" s="35" t="s">
        <v>57</v>
      </c>
      <c r="E536" s="42" t="s">
        <v>1058</v>
      </c>
    </row>
    <row r="537" spans="1:5" ht="12.75">
      <c r="A537" t="s">
        <v>58</v>
      </c>
      <c r="E537" s="39" t="s">
        <v>5</v>
      </c>
    </row>
    <row r="538" spans="1:16" ht="25.5">
      <c r="A538" t="s">
        <v>50</v>
      </c>
      <c s="34" t="s">
        <v>1059</v>
      </c>
      <c s="34" t="s">
        <v>1060</v>
      </c>
      <c s="35" t="s">
        <v>5</v>
      </c>
      <c s="6" t="s">
        <v>1061</v>
      </c>
      <c s="36" t="s">
        <v>74</v>
      </c>
      <c s="37">
        <v>13.5</v>
      </c>
      <c s="36">
        <v>3E-05</v>
      </c>
      <c s="36">
        <f>ROUND(G538*H538,6)</f>
      </c>
      <c r="L538" s="38">
        <v>0</v>
      </c>
      <c s="32">
        <f>ROUND(ROUND(L538,2)*ROUND(G538,3),2)</f>
      </c>
      <c s="36" t="s">
        <v>90</v>
      </c>
      <c>
        <f>(M538*21)/100</f>
      </c>
      <c t="s">
        <v>28</v>
      </c>
    </row>
    <row r="539" spans="1:5" ht="25.5">
      <c r="A539" s="35" t="s">
        <v>56</v>
      </c>
      <c r="E539" s="39" t="s">
        <v>1061</v>
      </c>
    </row>
    <row r="540" spans="1:5" ht="38.25">
      <c r="A540" s="35" t="s">
        <v>57</v>
      </c>
      <c r="E540" s="42" t="s">
        <v>1004</v>
      </c>
    </row>
    <row r="541" spans="1:5" ht="12.75">
      <c r="A541" t="s">
        <v>58</v>
      </c>
      <c r="E541" s="39" t="s">
        <v>5</v>
      </c>
    </row>
    <row r="542" spans="1:16" ht="12.75">
      <c r="A542" t="s">
        <v>50</v>
      </c>
      <c s="34" t="s">
        <v>1062</v>
      </c>
      <c s="34" t="s">
        <v>1063</v>
      </c>
      <c s="35" t="s">
        <v>5</v>
      </c>
      <c s="6" t="s">
        <v>1064</v>
      </c>
      <c s="36" t="s">
        <v>401</v>
      </c>
      <c s="37">
        <v>0.162</v>
      </c>
      <c s="36">
        <v>0.03</v>
      </c>
      <c s="36">
        <f>ROUND(G542*H542,6)</f>
      </c>
      <c r="L542" s="38">
        <v>0</v>
      </c>
      <c s="32">
        <f>ROUND(ROUND(L542,2)*ROUND(G542,3),2)</f>
      </c>
      <c s="36" t="s">
        <v>90</v>
      </c>
      <c>
        <f>(M542*21)/100</f>
      </c>
      <c t="s">
        <v>28</v>
      </c>
    </row>
    <row r="543" spans="1:5" ht="12.75">
      <c r="A543" s="35" t="s">
        <v>56</v>
      </c>
      <c r="E543" s="39" t="s">
        <v>1064</v>
      </c>
    </row>
    <row r="544" spans="1:5" ht="38.25">
      <c r="A544" s="35" t="s">
        <v>57</v>
      </c>
      <c r="E544" s="42" t="s">
        <v>1065</v>
      </c>
    </row>
    <row r="545" spans="1:5" ht="12.75">
      <c r="A545" t="s">
        <v>58</v>
      </c>
      <c r="E545" s="39" t="s">
        <v>5</v>
      </c>
    </row>
    <row r="546" spans="1:16" ht="25.5">
      <c r="A546" t="s">
        <v>50</v>
      </c>
      <c s="34" t="s">
        <v>1066</v>
      </c>
      <c s="34" t="s">
        <v>1067</v>
      </c>
      <c s="35" t="s">
        <v>5</v>
      </c>
      <c s="6" t="s">
        <v>1068</v>
      </c>
      <c s="36" t="s">
        <v>409</v>
      </c>
      <c s="37">
        <v>4.742</v>
      </c>
      <c s="36">
        <v>0</v>
      </c>
      <c s="36">
        <f>ROUND(G546*H546,6)</f>
      </c>
      <c r="L546" s="38">
        <v>0</v>
      </c>
      <c s="32">
        <f>ROUND(ROUND(L546,2)*ROUND(G546,3),2)</f>
      </c>
      <c s="36" t="s">
        <v>90</v>
      </c>
      <c>
        <f>(M546*21)/100</f>
      </c>
      <c t="s">
        <v>28</v>
      </c>
    </row>
    <row r="547" spans="1:5" ht="25.5">
      <c r="A547" s="35" t="s">
        <v>56</v>
      </c>
      <c r="E547" s="39" t="s">
        <v>1068</v>
      </c>
    </row>
    <row r="548" spans="1:5" ht="12.75">
      <c r="A548" s="35" t="s">
        <v>57</v>
      </c>
      <c r="E548" s="40" t="s">
        <v>5</v>
      </c>
    </row>
    <row r="549" spans="1:5" ht="12.75">
      <c r="A549" t="s">
        <v>58</v>
      </c>
      <c r="E549" s="39" t="s">
        <v>5</v>
      </c>
    </row>
    <row r="550" spans="1:16" ht="38.25">
      <c r="A550" t="s">
        <v>50</v>
      </c>
      <c s="34" t="s">
        <v>1069</v>
      </c>
      <c s="34" t="s">
        <v>1070</v>
      </c>
      <c s="35" t="s">
        <v>5</v>
      </c>
      <c s="6" t="s">
        <v>1071</v>
      </c>
      <c s="36" t="s">
        <v>409</v>
      </c>
      <c s="37">
        <v>4.742</v>
      </c>
      <c s="36">
        <v>0</v>
      </c>
      <c s="36">
        <f>ROUND(G550*H550,6)</f>
      </c>
      <c r="L550" s="38">
        <v>0</v>
      </c>
      <c s="32">
        <f>ROUND(ROUND(L550,2)*ROUND(G550,3),2)</f>
      </c>
      <c s="36" t="s">
        <v>90</v>
      </c>
      <c>
        <f>(M550*21)/100</f>
      </c>
      <c t="s">
        <v>28</v>
      </c>
    </row>
    <row r="551" spans="1:5" ht="38.25">
      <c r="A551" s="35" t="s">
        <v>56</v>
      </c>
      <c r="E551" s="39" t="s">
        <v>1072</v>
      </c>
    </row>
    <row r="552" spans="1:5" ht="12.75">
      <c r="A552" s="35" t="s">
        <v>57</v>
      </c>
      <c r="E552" s="40" t="s">
        <v>5</v>
      </c>
    </row>
    <row r="553" spans="1:5" ht="12.75">
      <c r="A553" t="s">
        <v>58</v>
      </c>
      <c r="E553" s="39" t="s">
        <v>5</v>
      </c>
    </row>
    <row r="554" spans="1:13" ht="12.75">
      <c r="A554" t="s">
        <v>47</v>
      </c>
      <c r="C554" s="31" t="s">
        <v>1073</v>
      </c>
      <c r="E554" s="33" t="s">
        <v>1074</v>
      </c>
      <c r="J554" s="32">
        <f>0</f>
      </c>
      <c s="32">
        <f>0</f>
      </c>
      <c s="32">
        <f>0+L555+L559+L563+L567+L571+L575</f>
      </c>
      <c s="32">
        <f>0+M555+M559+M563+M567+M571+M575</f>
      </c>
    </row>
    <row r="555" spans="1:16" ht="25.5">
      <c r="A555" t="s">
        <v>50</v>
      </c>
      <c s="34" t="s">
        <v>1075</v>
      </c>
      <c s="34" t="s">
        <v>1076</v>
      </c>
      <c s="35" t="s">
        <v>5</v>
      </c>
      <c s="6" t="s">
        <v>1077</v>
      </c>
      <c s="36" t="s">
        <v>423</v>
      </c>
      <c s="37">
        <v>51.92</v>
      </c>
      <c s="36">
        <v>0.00796</v>
      </c>
      <c s="36">
        <f>ROUND(G555*H555,6)</f>
      </c>
      <c r="L555" s="38">
        <v>0</v>
      </c>
      <c s="32">
        <f>ROUND(ROUND(L555,2)*ROUND(G555,3),2)</f>
      </c>
      <c s="36" t="s">
        <v>90</v>
      </c>
      <c>
        <f>(M555*21)/100</f>
      </c>
      <c t="s">
        <v>28</v>
      </c>
    </row>
    <row r="556" spans="1:5" ht="25.5">
      <c r="A556" s="35" t="s">
        <v>56</v>
      </c>
      <c r="E556" s="39" t="s">
        <v>1077</v>
      </c>
    </row>
    <row r="557" spans="1:5" ht="38.25">
      <c r="A557" s="35" t="s">
        <v>57</v>
      </c>
      <c r="E557" s="42" t="s">
        <v>1078</v>
      </c>
    </row>
    <row r="558" spans="1:5" ht="12.75">
      <c r="A558" t="s">
        <v>58</v>
      </c>
      <c r="E558" s="39" t="s">
        <v>5</v>
      </c>
    </row>
    <row r="559" spans="1:16" ht="38.25">
      <c r="A559" t="s">
        <v>50</v>
      </c>
      <c s="34" t="s">
        <v>1079</v>
      </c>
      <c s="34" t="s">
        <v>1080</v>
      </c>
      <c s="35" t="s">
        <v>5</v>
      </c>
      <c s="6" t="s">
        <v>1081</v>
      </c>
      <c s="36" t="s">
        <v>423</v>
      </c>
      <c s="37">
        <v>118.976</v>
      </c>
      <c s="36">
        <v>0.01136</v>
      </c>
      <c s="36">
        <f>ROUND(G559*H559,6)</f>
      </c>
      <c r="L559" s="38">
        <v>0</v>
      </c>
      <c s="32">
        <f>ROUND(ROUND(L559,2)*ROUND(G559,3),2)</f>
      </c>
      <c s="36" t="s">
        <v>90</v>
      </c>
      <c>
        <f>(M559*21)/100</f>
      </c>
      <c t="s">
        <v>28</v>
      </c>
    </row>
    <row r="560" spans="1:5" ht="38.25">
      <c r="A560" s="35" t="s">
        <v>56</v>
      </c>
      <c r="E560" s="39" t="s">
        <v>1082</v>
      </c>
    </row>
    <row r="561" spans="1:5" ht="102">
      <c r="A561" s="35" t="s">
        <v>57</v>
      </c>
      <c r="E561" s="42" t="s">
        <v>1083</v>
      </c>
    </row>
    <row r="562" spans="1:5" ht="12.75">
      <c r="A562" t="s">
        <v>58</v>
      </c>
      <c r="E562" s="39" t="s">
        <v>5</v>
      </c>
    </row>
    <row r="563" spans="1:16" ht="25.5">
      <c r="A563" t="s">
        <v>50</v>
      </c>
      <c s="34" t="s">
        <v>1084</v>
      </c>
      <c s="34" t="s">
        <v>1085</v>
      </c>
      <c s="35" t="s">
        <v>5</v>
      </c>
      <c s="6" t="s">
        <v>1086</v>
      </c>
      <c s="36" t="s">
        <v>401</v>
      </c>
      <c s="37">
        <v>2.514</v>
      </c>
      <c s="36">
        <v>0.0233</v>
      </c>
      <c s="36">
        <f>ROUND(G563*H563,6)</f>
      </c>
      <c r="L563" s="38">
        <v>0</v>
      </c>
      <c s="32">
        <f>ROUND(ROUND(L563,2)*ROUND(G563,3),2)</f>
      </c>
      <c s="36" t="s">
        <v>90</v>
      </c>
      <c>
        <f>(M563*21)/100</f>
      </c>
      <c t="s">
        <v>28</v>
      </c>
    </row>
    <row r="564" spans="1:5" ht="25.5">
      <c r="A564" s="35" t="s">
        <v>56</v>
      </c>
      <c r="E564" s="39" t="s">
        <v>1086</v>
      </c>
    </row>
    <row r="565" spans="1:5" ht="89.25">
      <c r="A565" s="35" t="s">
        <v>57</v>
      </c>
      <c r="E565" s="42" t="s">
        <v>1087</v>
      </c>
    </row>
    <row r="566" spans="1:5" ht="12.75">
      <c r="A566" t="s">
        <v>58</v>
      </c>
      <c r="E566" s="39" t="s">
        <v>5</v>
      </c>
    </row>
    <row r="567" spans="1:16" ht="12.75">
      <c r="A567" t="s">
        <v>50</v>
      </c>
      <c s="34" t="s">
        <v>1088</v>
      </c>
      <c s="34" t="s">
        <v>1089</v>
      </c>
      <c s="35" t="s">
        <v>5</v>
      </c>
      <c s="6" t="s">
        <v>1090</v>
      </c>
      <c s="36" t="s">
        <v>423</v>
      </c>
      <c s="37">
        <v>27.1</v>
      </c>
      <c s="36">
        <v>0</v>
      </c>
      <c s="36">
        <f>ROUND(G567*H567,6)</f>
      </c>
      <c r="L567" s="38">
        <v>0</v>
      </c>
      <c s="32">
        <f>ROUND(ROUND(L567,2)*ROUND(G567,3),2)</f>
      </c>
      <c s="36" t="s">
        <v>90</v>
      </c>
      <c>
        <f>(M567*21)/100</f>
      </c>
      <c t="s">
        <v>28</v>
      </c>
    </row>
    <row r="568" spans="1:5" ht="12.75">
      <c r="A568" s="35" t="s">
        <v>56</v>
      </c>
      <c r="E568" s="39" t="s">
        <v>1090</v>
      </c>
    </row>
    <row r="569" spans="1:5" ht="76.5">
      <c r="A569" s="35" t="s">
        <v>57</v>
      </c>
      <c r="E569" s="42" t="s">
        <v>1091</v>
      </c>
    </row>
    <row r="570" spans="1:5" ht="12.75">
      <c r="A570" t="s">
        <v>58</v>
      </c>
      <c r="E570" s="39" t="s">
        <v>5</v>
      </c>
    </row>
    <row r="571" spans="1:16" ht="25.5">
      <c r="A571" t="s">
        <v>50</v>
      </c>
      <c s="34" t="s">
        <v>1092</v>
      </c>
      <c s="34" t="s">
        <v>1093</v>
      </c>
      <c s="35" t="s">
        <v>5</v>
      </c>
      <c s="6" t="s">
        <v>1094</v>
      </c>
      <c s="36" t="s">
        <v>409</v>
      </c>
      <c s="37">
        <v>1.824</v>
      </c>
      <c s="36">
        <v>0</v>
      </c>
      <c s="36">
        <f>ROUND(G571*H571,6)</f>
      </c>
      <c r="L571" s="38">
        <v>0</v>
      </c>
      <c s="32">
        <f>ROUND(ROUND(L571,2)*ROUND(G571,3),2)</f>
      </c>
      <c s="36" t="s">
        <v>90</v>
      </c>
      <c>
        <f>(M571*21)/100</f>
      </c>
      <c t="s">
        <v>28</v>
      </c>
    </row>
    <row r="572" spans="1:5" ht="25.5">
      <c r="A572" s="35" t="s">
        <v>56</v>
      </c>
      <c r="E572" s="39" t="s">
        <v>1094</v>
      </c>
    </row>
    <row r="573" spans="1:5" ht="12.75">
      <c r="A573" s="35" t="s">
        <v>57</v>
      </c>
      <c r="E573" s="40" t="s">
        <v>5</v>
      </c>
    </row>
    <row r="574" spans="1:5" ht="12.75">
      <c r="A574" t="s">
        <v>58</v>
      </c>
      <c r="E574" s="39" t="s">
        <v>5</v>
      </c>
    </row>
    <row r="575" spans="1:16" ht="38.25">
      <c r="A575" t="s">
        <v>50</v>
      </c>
      <c s="34" t="s">
        <v>1095</v>
      </c>
      <c s="34" t="s">
        <v>1096</v>
      </c>
      <c s="35" t="s">
        <v>5</v>
      </c>
      <c s="6" t="s">
        <v>1097</v>
      </c>
      <c s="36" t="s">
        <v>409</v>
      </c>
      <c s="37">
        <v>1.824</v>
      </c>
      <c s="36">
        <v>0</v>
      </c>
      <c s="36">
        <f>ROUND(G575*H575,6)</f>
      </c>
      <c r="L575" s="38">
        <v>0</v>
      </c>
      <c s="32">
        <f>ROUND(ROUND(L575,2)*ROUND(G575,3),2)</f>
      </c>
      <c s="36" t="s">
        <v>90</v>
      </c>
      <c>
        <f>(M575*21)/100</f>
      </c>
      <c t="s">
        <v>28</v>
      </c>
    </row>
    <row r="576" spans="1:5" ht="38.25">
      <c r="A576" s="35" t="s">
        <v>56</v>
      </c>
      <c r="E576" s="39" t="s">
        <v>1098</v>
      </c>
    </row>
    <row r="577" spans="1:5" ht="12.75">
      <c r="A577" s="35" t="s">
        <v>57</v>
      </c>
      <c r="E577" s="40" t="s">
        <v>5</v>
      </c>
    </row>
    <row r="578" spans="1:5" ht="12.75">
      <c r="A578" t="s">
        <v>58</v>
      </c>
      <c r="E578" s="39" t="s">
        <v>5</v>
      </c>
    </row>
    <row r="579" spans="1:13" ht="12.75">
      <c r="A579" t="s">
        <v>47</v>
      </c>
      <c r="C579" s="31" t="s">
        <v>1099</v>
      </c>
      <c r="E579" s="33" t="s">
        <v>1100</v>
      </c>
      <c r="J579" s="32">
        <f>0</f>
      </c>
      <c s="32">
        <f>0</f>
      </c>
      <c s="32">
        <f>0+L580+L584+L588+L592+L596</f>
      </c>
      <c s="32">
        <f>0+M580+M584+M588+M592+M596</f>
      </c>
    </row>
    <row r="580" spans="1:16" ht="38.25">
      <c r="A580" t="s">
        <v>50</v>
      </c>
      <c s="34" t="s">
        <v>1101</v>
      </c>
      <c s="34" t="s">
        <v>1102</v>
      </c>
      <c s="35" t="s">
        <v>5</v>
      </c>
      <c s="6" t="s">
        <v>1103</v>
      </c>
      <c s="36" t="s">
        <v>423</v>
      </c>
      <c s="37">
        <v>114.33</v>
      </c>
      <c s="36">
        <v>0.02187</v>
      </c>
      <c s="36">
        <f>ROUND(G580*H580,6)</f>
      </c>
      <c r="L580" s="38">
        <v>0</v>
      </c>
      <c s="32">
        <f>ROUND(ROUND(L580,2)*ROUND(G580,3),2)</f>
      </c>
      <c s="36" t="s">
        <v>90</v>
      </c>
      <c>
        <f>(M580*21)/100</f>
      </c>
      <c t="s">
        <v>28</v>
      </c>
    </row>
    <row r="581" spans="1:5" ht="38.25">
      <c r="A581" s="35" t="s">
        <v>56</v>
      </c>
      <c r="E581" s="39" t="s">
        <v>1104</v>
      </c>
    </row>
    <row r="582" spans="1:5" ht="38.25">
      <c r="A582" s="35" t="s">
        <v>57</v>
      </c>
      <c r="E582" s="42" t="s">
        <v>1105</v>
      </c>
    </row>
    <row r="583" spans="1:5" ht="12.75">
      <c r="A583" t="s">
        <v>58</v>
      </c>
      <c r="E583" s="39" t="s">
        <v>5</v>
      </c>
    </row>
    <row r="584" spans="1:16" ht="25.5">
      <c r="A584" t="s">
        <v>50</v>
      </c>
      <c s="34" t="s">
        <v>1106</v>
      </c>
      <c s="34" t="s">
        <v>1107</v>
      </c>
      <c s="35" t="s">
        <v>5</v>
      </c>
      <c s="6" t="s">
        <v>1108</v>
      </c>
      <c s="36" t="s">
        <v>423</v>
      </c>
      <c s="37">
        <v>114.33</v>
      </c>
      <c s="36">
        <v>0.0001</v>
      </c>
      <c s="36">
        <f>ROUND(G584*H584,6)</f>
      </c>
      <c r="L584" s="38">
        <v>0</v>
      </c>
      <c s="32">
        <f>ROUND(ROUND(L584,2)*ROUND(G584,3),2)</f>
      </c>
      <c s="36" t="s">
        <v>90</v>
      </c>
      <c>
        <f>(M584*21)/100</f>
      </c>
      <c t="s">
        <v>28</v>
      </c>
    </row>
    <row r="585" spans="1:5" ht="25.5">
      <c r="A585" s="35" t="s">
        <v>56</v>
      </c>
      <c r="E585" s="39" t="s">
        <v>1108</v>
      </c>
    </row>
    <row r="586" spans="1:5" ht="12.75">
      <c r="A586" s="35" t="s">
        <v>57</v>
      </c>
      <c r="E586" s="40" t="s">
        <v>5</v>
      </c>
    </row>
    <row r="587" spans="1:5" ht="12.75">
      <c r="A587" t="s">
        <v>58</v>
      </c>
      <c r="E587" s="39" t="s">
        <v>5</v>
      </c>
    </row>
    <row r="588" spans="1:16" ht="25.5">
      <c r="A588" t="s">
        <v>50</v>
      </c>
      <c s="34" t="s">
        <v>1109</v>
      </c>
      <c s="34" t="s">
        <v>1110</v>
      </c>
      <c s="35" t="s">
        <v>5</v>
      </c>
      <c s="6" t="s">
        <v>1111</v>
      </c>
      <c s="36" t="s">
        <v>423</v>
      </c>
      <c s="37">
        <v>114.33</v>
      </c>
      <c s="36">
        <v>0.0001</v>
      </c>
      <c s="36">
        <f>ROUND(G588*H588,6)</f>
      </c>
      <c r="L588" s="38">
        <v>0</v>
      </c>
      <c s="32">
        <f>ROUND(ROUND(L588,2)*ROUND(G588,3),2)</f>
      </c>
      <c s="36" t="s">
        <v>90</v>
      </c>
      <c>
        <f>(M588*21)/100</f>
      </c>
      <c t="s">
        <v>28</v>
      </c>
    </row>
    <row r="589" spans="1:5" ht="25.5">
      <c r="A589" s="35" t="s">
        <v>56</v>
      </c>
      <c r="E589" s="39" t="s">
        <v>1111</v>
      </c>
    </row>
    <row r="590" spans="1:5" ht="12.75">
      <c r="A590" s="35" t="s">
        <v>57</v>
      </c>
      <c r="E590" s="40" t="s">
        <v>5</v>
      </c>
    </row>
    <row r="591" spans="1:5" ht="12.75">
      <c r="A591" t="s">
        <v>58</v>
      </c>
      <c r="E591" s="39" t="s">
        <v>5</v>
      </c>
    </row>
    <row r="592" spans="1:16" ht="25.5">
      <c r="A592" t="s">
        <v>50</v>
      </c>
      <c s="34" t="s">
        <v>1112</v>
      </c>
      <c s="34" t="s">
        <v>1113</v>
      </c>
      <c s="35" t="s">
        <v>5</v>
      </c>
      <c s="6" t="s">
        <v>1114</v>
      </c>
      <c s="36" t="s">
        <v>409</v>
      </c>
      <c s="37">
        <v>2.523</v>
      </c>
      <c s="36">
        <v>0</v>
      </c>
      <c s="36">
        <f>ROUND(G592*H592,6)</f>
      </c>
      <c r="L592" s="38">
        <v>0</v>
      </c>
      <c s="32">
        <f>ROUND(ROUND(L592,2)*ROUND(G592,3),2)</f>
      </c>
      <c s="36" t="s">
        <v>90</v>
      </c>
      <c>
        <f>(M592*21)/100</f>
      </c>
      <c t="s">
        <v>28</v>
      </c>
    </row>
    <row r="593" spans="1:5" ht="25.5">
      <c r="A593" s="35" t="s">
        <v>56</v>
      </c>
      <c r="E593" s="39" t="s">
        <v>1114</v>
      </c>
    </row>
    <row r="594" spans="1:5" ht="12.75">
      <c r="A594" s="35" t="s">
        <v>57</v>
      </c>
      <c r="E594" s="40" t="s">
        <v>5</v>
      </c>
    </row>
    <row r="595" spans="1:5" ht="12.75">
      <c r="A595" t="s">
        <v>58</v>
      </c>
      <c r="E595" s="39" t="s">
        <v>5</v>
      </c>
    </row>
    <row r="596" spans="1:16" ht="38.25">
      <c r="A596" t="s">
        <v>50</v>
      </c>
      <c s="34" t="s">
        <v>1115</v>
      </c>
      <c s="34" t="s">
        <v>1116</v>
      </c>
      <c s="35" t="s">
        <v>5</v>
      </c>
      <c s="6" t="s">
        <v>1117</v>
      </c>
      <c s="36" t="s">
        <v>409</v>
      </c>
      <c s="37">
        <v>2.523</v>
      </c>
      <c s="36">
        <v>0</v>
      </c>
      <c s="36">
        <f>ROUND(G596*H596,6)</f>
      </c>
      <c r="L596" s="38">
        <v>0</v>
      </c>
      <c s="32">
        <f>ROUND(ROUND(L596,2)*ROUND(G596,3),2)</f>
      </c>
      <c s="36" t="s">
        <v>90</v>
      </c>
      <c>
        <f>(M596*21)/100</f>
      </c>
      <c t="s">
        <v>28</v>
      </c>
    </row>
    <row r="597" spans="1:5" ht="38.25">
      <c r="A597" s="35" t="s">
        <v>56</v>
      </c>
      <c r="E597" s="39" t="s">
        <v>1118</v>
      </c>
    </row>
    <row r="598" spans="1:5" ht="12.75">
      <c r="A598" s="35" t="s">
        <v>57</v>
      </c>
      <c r="E598" s="40" t="s">
        <v>5</v>
      </c>
    </row>
    <row r="599" spans="1:5" ht="12.75">
      <c r="A599" t="s">
        <v>58</v>
      </c>
      <c r="E599" s="39" t="s">
        <v>5</v>
      </c>
    </row>
    <row r="600" spans="1:13" ht="12.75">
      <c r="A600" t="s">
        <v>47</v>
      </c>
      <c r="C600" s="31" t="s">
        <v>1119</v>
      </c>
      <c r="E600" s="33" t="s">
        <v>1120</v>
      </c>
      <c r="J600" s="32">
        <f>0</f>
      </c>
      <c s="32">
        <f>0</f>
      </c>
      <c s="32">
        <f>0+L601+L605+L609+L613+L617+L621+L625+L629+L633+L637+L641+L645+L649+L653+L657+L661+L665+L669+L673+L677+L681+L685+L689</f>
      </c>
      <c s="32">
        <f>0+M601+M605+M609+M613+M617+M621+M625+M629+M633+M637+M641+M645+M649+M653+M657+M661+M665+M669+M673+M677+M681+M685+M689</f>
      </c>
    </row>
    <row r="601" spans="1:16" ht="12.75">
      <c r="A601" t="s">
        <v>50</v>
      </c>
      <c s="34" t="s">
        <v>1121</v>
      </c>
      <c s="34" t="s">
        <v>1122</v>
      </c>
      <c s="35" t="s">
        <v>5</v>
      </c>
      <c s="6" t="s">
        <v>1123</v>
      </c>
      <c s="36" t="s">
        <v>423</v>
      </c>
      <c s="37">
        <v>3.85</v>
      </c>
      <c s="36">
        <v>0</v>
      </c>
      <c s="36">
        <f>ROUND(G601*H601,6)</f>
      </c>
      <c r="L601" s="38">
        <v>0</v>
      </c>
      <c s="32">
        <f>ROUND(ROUND(L601,2)*ROUND(G601,3),2)</f>
      </c>
      <c s="36" t="s">
        <v>90</v>
      </c>
      <c>
        <f>(M601*21)/100</f>
      </c>
      <c t="s">
        <v>28</v>
      </c>
    </row>
    <row r="602" spans="1:5" ht="12.75">
      <c r="A602" s="35" t="s">
        <v>56</v>
      </c>
      <c r="E602" s="39" t="s">
        <v>1123</v>
      </c>
    </row>
    <row r="603" spans="1:5" ht="38.25">
      <c r="A603" s="35" t="s">
        <v>57</v>
      </c>
      <c r="E603" s="42" t="s">
        <v>1124</v>
      </c>
    </row>
    <row r="604" spans="1:5" ht="12.75">
      <c r="A604" t="s">
        <v>58</v>
      </c>
      <c r="E604" s="39" t="s">
        <v>5</v>
      </c>
    </row>
    <row r="605" spans="1:16" ht="12.75">
      <c r="A605" t="s">
        <v>50</v>
      </c>
      <c s="34" t="s">
        <v>1125</v>
      </c>
      <c s="34" t="s">
        <v>1126</v>
      </c>
      <c s="35" t="s">
        <v>5</v>
      </c>
      <c s="6" t="s">
        <v>1127</v>
      </c>
      <c s="36" t="s">
        <v>74</v>
      </c>
      <c s="37">
        <v>95</v>
      </c>
      <c s="36">
        <v>0</v>
      </c>
      <c s="36">
        <f>ROUND(G605*H605,6)</f>
      </c>
      <c r="L605" s="38">
        <v>0</v>
      </c>
      <c s="32">
        <f>ROUND(ROUND(L605,2)*ROUND(G605,3),2)</f>
      </c>
      <c s="36" t="s">
        <v>90</v>
      </c>
      <c>
        <f>(M605*21)/100</f>
      </c>
      <c t="s">
        <v>28</v>
      </c>
    </row>
    <row r="606" spans="1:5" ht="12.75">
      <c r="A606" s="35" t="s">
        <v>56</v>
      </c>
      <c r="E606" s="39" t="s">
        <v>1127</v>
      </c>
    </row>
    <row r="607" spans="1:5" ht="25.5">
      <c r="A607" s="35" t="s">
        <v>57</v>
      </c>
      <c r="E607" s="40" t="s">
        <v>1128</v>
      </c>
    </row>
    <row r="608" spans="1:5" ht="12.75">
      <c r="A608" t="s">
        <v>58</v>
      </c>
      <c r="E608" s="39" t="s">
        <v>5</v>
      </c>
    </row>
    <row r="609" spans="1:16" ht="25.5">
      <c r="A609" t="s">
        <v>50</v>
      </c>
      <c s="34" t="s">
        <v>1129</v>
      </c>
      <c s="34" t="s">
        <v>1130</v>
      </c>
      <c s="35" t="s">
        <v>5</v>
      </c>
      <c s="6" t="s">
        <v>1131</v>
      </c>
      <c s="36" t="s">
        <v>74</v>
      </c>
      <c s="37">
        <v>25</v>
      </c>
      <c s="36">
        <v>0</v>
      </c>
      <c s="36">
        <f>ROUND(G609*H609,6)</f>
      </c>
      <c r="L609" s="38">
        <v>0</v>
      </c>
      <c s="32">
        <f>ROUND(ROUND(L609,2)*ROUND(G609,3),2)</f>
      </c>
      <c s="36" t="s">
        <v>90</v>
      </c>
      <c>
        <f>(M609*21)/100</f>
      </c>
      <c t="s">
        <v>28</v>
      </c>
    </row>
    <row r="610" spans="1:5" ht="25.5">
      <c r="A610" s="35" t="s">
        <v>56</v>
      </c>
      <c r="E610" s="39" t="s">
        <v>1131</v>
      </c>
    </row>
    <row r="611" spans="1:5" ht="25.5">
      <c r="A611" s="35" t="s">
        <v>57</v>
      </c>
      <c r="E611" s="40" t="s">
        <v>1132</v>
      </c>
    </row>
    <row r="612" spans="1:5" ht="12.75">
      <c r="A612" t="s">
        <v>58</v>
      </c>
      <c r="E612" s="39" t="s">
        <v>5</v>
      </c>
    </row>
    <row r="613" spans="1:16" ht="12.75">
      <c r="A613" t="s">
        <v>50</v>
      </c>
      <c s="34" t="s">
        <v>1133</v>
      </c>
      <c s="34" t="s">
        <v>1134</v>
      </c>
      <c s="35" t="s">
        <v>5</v>
      </c>
      <c s="6" t="s">
        <v>1135</v>
      </c>
      <c s="36" t="s">
        <v>74</v>
      </c>
      <c s="37">
        <v>26.7</v>
      </c>
      <c s="36">
        <v>0</v>
      </c>
      <c s="36">
        <f>ROUND(G613*H613,6)</f>
      </c>
      <c r="L613" s="38">
        <v>0</v>
      </c>
      <c s="32">
        <f>ROUND(ROUND(L613,2)*ROUND(G613,3),2)</f>
      </c>
      <c s="36" t="s">
        <v>90</v>
      </c>
      <c>
        <f>(M613*21)/100</f>
      </c>
      <c t="s">
        <v>28</v>
      </c>
    </row>
    <row r="614" spans="1:5" ht="12.75">
      <c r="A614" s="35" t="s">
        <v>56</v>
      </c>
      <c r="E614" s="39" t="s">
        <v>1135</v>
      </c>
    </row>
    <row r="615" spans="1:5" ht="51">
      <c r="A615" s="35" t="s">
        <v>57</v>
      </c>
      <c r="E615" s="42" t="s">
        <v>1136</v>
      </c>
    </row>
    <row r="616" spans="1:5" ht="12.75">
      <c r="A616" t="s">
        <v>58</v>
      </c>
      <c r="E616" s="39" t="s">
        <v>5</v>
      </c>
    </row>
    <row r="617" spans="1:16" ht="12.75">
      <c r="A617" t="s">
        <v>50</v>
      </c>
      <c s="34" t="s">
        <v>1137</v>
      </c>
      <c s="34" t="s">
        <v>1138</v>
      </c>
      <c s="35" t="s">
        <v>5</v>
      </c>
      <c s="6" t="s">
        <v>1139</v>
      </c>
      <c s="36" t="s">
        <v>74</v>
      </c>
      <c s="37">
        <v>95</v>
      </c>
      <c s="36">
        <v>0</v>
      </c>
      <c s="36">
        <f>ROUND(G617*H617,6)</f>
      </c>
      <c r="L617" s="38">
        <v>0</v>
      </c>
      <c s="32">
        <f>ROUND(ROUND(L617,2)*ROUND(G617,3),2)</f>
      </c>
      <c s="36" t="s">
        <v>90</v>
      </c>
      <c>
        <f>(M617*21)/100</f>
      </c>
      <c t="s">
        <v>28</v>
      </c>
    </row>
    <row r="618" spans="1:5" ht="12.75">
      <c r="A618" s="35" t="s">
        <v>56</v>
      </c>
      <c r="E618" s="39" t="s">
        <v>1139</v>
      </c>
    </row>
    <row r="619" spans="1:5" ht="25.5">
      <c r="A619" s="35" t="s">
        <v>57</v>
      </c>
      <c r="E619" s="40" t="s">
        <v>1128</v>
      </c>
    </row>
    <row r="620" spans="1:5" ht="12.75">
      <c r="A620" t="s">
        <v>58</v>
      </c>
      <c r="E620" s="39" t="s">
        <v>5</v>
      </c>
    </row>
    <row r="621" spans="1:16" ht="12.75">
      <c r="A621" t="s">
        <v>50</v>
      </c>
      <c s="34" t="s">
        <v>1140</v>
      </c>
      <c s="34" t="s">
        <v>1141</v>
      </c>
      <c s="35" t="s">
        <v>5</v>
      </c>
      <c s="6" t="s">
        <v>1142</v>
      </c>
      <c s="36" t="s">
        <v>74</v>
      </c>
      <c s="37">
        <v>49.2</v>
      </c>
      <c s="36">
        <v>0</v>
      </c>
      <c s="36">
        <f>ROUND(G621*H621,6)</f>
      </c>
      <c r="L621" s="38">
        <v>0</v>
      </c>
      <c s="32">
        <f>ROUND(ROUND(L621,2)*ROUND(G621,3),2)</f>
      </c>
      <c s="36" t="s">
        <v>90</v>
      </c>
      <c>
        <f>(M621*21)/100</f>
      </c>
      <c t="s">
        <v>28</v>
      </c>
    </row>
    <row r="622" spans="1:5" ht="12.75">
      <c r="A622" s="35" t="s">
        <v>56</v>
      </c>
      <c r="E622" s="39" t="s">
        <v>1142</v>
      </c>
    </row>
    <row r="623" spans="1:5" ht="38.25">
      <c r="A623" s="35" t="s">
        <v>57</v>
      </c>
      <c r="E623" s="42" t="s">
        <v>1143</v>
      </c>
    </row>
    <row r="624" spans="1:5" ht="12.75">
      <c r="A624" t="s">
        <v>58</v>
      </c>
      <c r="E624" s="39" t="s">
        <v>5</v>
      </c>
    </row>
    <row r="625" spans="1:16" ht="12.75">
      <c r="A625" t="s">
        <v>50</v>
      </c>
      <c s="34" t="s">
        <v>1144</v>
      </c>
      <c s="34" t="s">
        <v>1145</v>
      </c>
      <c s="35" t="s">
        <v>5</v>
      </c>
      <c s="6" t="s">
        <v>1146</v>
      </c>
      <c s="36" t="s">
        <v>423</v>
      </c>
      <c s="37">
        <v>5</v>
      </c>
      <c s="36">
        <v>0</v>
      </c>
      <c s="36">
        <f>ROUND(G625*H625,6)</f>
      </c>
      <c r="L625" s="38">
        <v>0</v>
      </c>
      <c s="32">
        <f>ROUND(ROUND(L625,2)*ROUND(G625,3),2)</f>
      </c>
      <c s="36" t="s">
        <v>90</v>
      </c>
      <c>
        <f>(M625*21)/100</f>
      </c>
      <c t="s">
        <v>28</v>
      </c>
    </row>
    <row r="626" spans="1:5" ht="12.75">
      <c r="A626" s="35" t="s">
        <v>56</v>
      </c>
      <c r="E626" s="39" t="s">
        <v>1146</v>
      </c>
    </row>
    <row r="627" spans="1:5" ht="25.5">
      <c r="A627" s="35" t="s">
        <v>57</v>
      </c>
      <c r="E627" s="40" t="s">
        <v>1147</v>
      </c>
    </row>
    <row r="628" spans="1:5" ht="12.75">
      <c r="A628" t="s">
        <v>58</v>
      </c>
      <c r="E628" s="39" t="s">
        <v>5</v>
      </c>
    </row>
    <row r="629" spans="1:16" ht="12.75">
      <c r="A629" t="s">
        <v>50</v>
      </c>
      <c s="34" t="s">
        <v>1148</v>
      </c>
      <c s="34" t="s">
        <v>1149</v>
      </c>
      <c s="35" t="s">
        <v>5</v>
      </c>
      <c s="6" t="s">
        <v>1150</v>
      </c>
      <c s="36" t="s">
        <v>74</v>
      </c>
      <c s="37">
        <v>96</v>
      </c>
      <c s="36">
        <v>0</v>
      </c>
      <c s="36">
        <f>ROUND(G629*H629,6)</f>
      </c>
      <c r="L629" s="38">
        <v>0</v>
      </c>
      <c s="32">
        <f>ROUND(ROUND(L629,2)*ROUND(G629,3),2)</f>
      </c>
      <c s="36" t="s">
        <v>90</v>
      </c>
      <c>
        <f>(M629*21)/100</f>
      </c>
      <c t="s">
        <v>28</v>
      </c>
    </row>
    <row r="630" spans="1:5" ht="12.75">
      <c r="A630" s="35" t="s">
        <v>56</v>
      </c>
      <c r="E630" s="39" t="s">
        <v>1150</v>
      </c>
    </row>
    <row r="631" spans="1:5" ht="38.25">
      <c r="A631" s="35" t="s">
        <v>57</v>
      </c>
      <c r="E631" s="42" t="s">
        <v>1151</v>
      </c>
    </row>
    <row r="632" spans="1:5" ht="12.75">
      <c r="A632" t="s">
        <v>58</v>
      </c>
      <c r="E632" s="39" t="s">
        <v>5</v>
      </c>
    </row>
    <row r="633" spans="1:16" ht="12.75">
      <c r="A633" t="s">
        <v>50</v>
      </c>
      <c s="34" t="s">
        <v>1152</v>
      </c>
      <c s="34" t="s">
        <v>1153</v>
      </c>
      <c s="35" t="s">
        <v>5</v>
      </c>
      <c s="6" t="s">
        <v>1154</v>
      </c>
      <c s="36" t="s">
        <v>74</v>
      </c>
      <c s="37">
        <v>24</v>
      </c>
      <c s="36">
        <v>0</v>
      </c>
      <c s="36">
        <f>ROUND(G633*H633,6)</f>
      </c>
      <c r="L633" s="38">
        <v>0</v>
      </c>
      <c s="32">
        <f>ROUND(ROUND(L633,2)*ROUND(G633,3),2)</f>
      </c>
      <c s="36" t="s">
        <v>90</v>
      </c>
      <c>
        <f>(M633*21)/100</f>
      </c>
      <c t="s">
        <v>28</v>
      </c>
    </row>
    <row r="634" spans="1:5" ht="12.75">
      <c r="A634" s="35" t="s">
        <v>56</v>
      </c>
      <c r="E634" s="39" t="s">
        <v>1154</v>
      </c>
    </row>
    <row r="635" spans="1:5" ht="38.25">
      <c r="A635" s="35" t="s">
        <v>57</v>
      </c>
      <c r="E635" s="42" t="s">
        <v>1155</v>
      </c>
    </row>
    <row r="636" spans="1:5" ht="12.75">
      <c r="A636" t="s">
        <v>58</v>
      </c>
      <c r="E636" s="39" t="s">
        <v>5</v>
      </c>
    </row>
    <row r="637" spans="1:16" ht="25.5">
      <c r="A637" t="s">
        <v>50</v>
      </c>
      <c s="34" t="s">
        <v>1156</v>
      </c>
      <c s="34" t="s">
        <v>1157</v>
      </c>
      <c s="35" t="s">
        <v>5</v>
      </c>
      <c s="6" t="s">
        <v>1158</v>
      </c>
      <c s="36" t="s">
        <v>74</v>
      </c>
      <c s="37">
        <v>107</v>
      </c>
      <c s="36">
        <v>0.00358</v>
      </c>
      <c s="36">
        <f>ROUND(G637*H637,6)</f>
      </c>
      <c r="L637" s="38">
        <v>0</v>
      </c>
      <c s="32">
        <f>ROUND(ROUND(L637,2)*ROUND(G637,3),2)</f>
      </c>
      <c s="36" t="s">
        <v>90</v>
      </c>
      <c>
        <f>(M637*21)/100</f>
      </c>
      <c t="s">
        <v>28</v>
      </c>
    </row>
    <row r="638" spans="1:5" ht="25.5">
      <c r="A638" s="35" t="s">
        <v>56</v>
      </c>
      <c r="E638" s="39" t="s">
        <v>1158</v>
      </c>
    </row>
    <row r="639" spans="1:5" ht="38.25">
      <c r="A639" s="35" t="s">
        <v>57</v>
      </c>
      <c r="E639" s="42" t="s">
        <v>1159</v>
      </c>
    </row>
    <row r="640" spans="1:5" ht="12.75">
      <c r="A640" t="s">
        <v>58</v>
      </c>
      <c r="E640" s="39" t="s">
        <v>5</v>
      </c>
    </row>
    <row r="641" spans="1:16" ht="25.5">
      <c r="A641" t="s">
        <v>50</v>
      </c>
      <c s="34" t="s">
        <v>1160</v>
      </c>
      <c s="34" t="s">
        <v>1161</v>
      </c>
      <c s="35" t="s">
        <v>5</v>
      </c>
      <c s="6" t="s">
        <v>1162</v>
      </c>
      <c s="36" t="s">
        <v>74</v>
      </c>
      <c s="37">
        <v>25.2</v>
      </c>
      <c s="36">
        <v>0.00079</v>
      </c>
      <c s="36">
        <f>ROUND(G641*H641,6)</f>
      </c>
      <c r="L641" s="38">
        <v>0</v>
      </c>
      <c s="32">
        <f>ROUND(ROUND(L641,2)*ROUND(G641,3),2)</f>
      </c>
      <c s="36" t="s">
        <v>90</v>
      </c>
      <c>
        <f>(M641*21)/100</f>
      </c>
      <c t="s">
        <v>28</v>
      </c>
    </row>
    <row r="642" spans="1:5" ht="25.5">
      <c r="A642" s="35" t="s">
        <v>56</v>
      </c>
      <c r="E642" s="39" t="s">
        <v>1162</v>
      </c>
    </row>
    <row r="643" spans="1:5" ht="38.25">
      <c r="A643" s="35" t="s">
        <v>57</v>
      </c>
      <c r="E643" s="42" t="s">
        <v>1163</v>
      </c>
    </row>
    <row r="644" spans="1:5" ht="12.75">
      <c r="A644" t="s">
        <v>58</v>
      </c>
      <c r="E644" s="39" t="s">
        <v>5</v>
      </c>
    </row>
    <row r="645" spans="1:16" ht="12.75">
      <c r="A645" t="s">
        <v>50</v>
      </c>
      <c s="34" t="s">
        <v>1164</v>
      </c>
      <c s="34" t="s">
        <v>1165</v>
      </c>
      <c s="35" t="s">
        <v>5</v>
      </c>
      <c s="6" t="s">
        <v>1166</v>
      </c>
      <c s="36" t="s">
        <v>74</v>
      </c>
      <c s="37">
        <v>96</v>
      </c>
      <c s="36">
        <v>0</v>
      </c>
      <c s="36">
        <f>ROUND(G645*H645,6)</f>
      </c>
      <c r="L645" s="38">
        <v>0</v>
      </c>
      <c s="32">
        <f>ROUND(ROUND(L645,2)*ROUND(G645,3),2)</f>
      </c>
      <c s="36" t="s">
        <v>90</v>
      </c>
      <c>
        <f>(M645*21)/100</f>
      </c>
      <c t="s">
        <v>28</v>
      </c>
    </row>
    <row r="646" spans="1:5" ht="12.75">
      <c r="A646" s="35" t="s">
        <v>56</v>
      </c>
      <c r="E646" s="39" t="s">
        <v>1166</v>
      </c>
    </row>
    <row r="647" spans="1:5" ht="38.25">
      <c r="A647" s="35" t="s">
        <v>57</v>
      </c>
      <c r="E647" s="42" t="s">
        <v>1167</v>
      </c>
    </row>
    <row r="648" spans="1:5" ht="12.75">
      <c r="A648" t="s">
        <v>58</v>
      </c>
      <c r="E648" s="39" t="s">
        <v>5</v>
      </c>
    </row>
    <row r="649" spans="1:16" ht="12.75">
      <c r="A649" t="s">
        <v>50</v>
      </c>
      <c s="34" t="s">
        <v>1168</v>
      </c>
      <c s="34" t="s">
        <v>1169</v>
      </c>
      <c s="35" t="s">
        <v>5</v>
      </c>
      <c s="6" t="s">
        <v>1170</v>
      </c>
      <c s="36" t="s">
        <v>89</v>
      </c>
      <c s="37">
        <v>4</v>
      </c>
      <c s="36">
        <v>0</v>
      </c>
      <c s="36">
        <f>ROUND(G649*H649,6)</f>
      </c>
      <c r="L649" s="38">
        <v>0</v>
      </c>
      <c s="32">
        <f>ROUND(ROUND(L649,2)*ROUND(G649,3),2)</f>
      </c>
      <c s="36" t="s">
        <v>90</v>
      </c>
      <c>
        <f>(M649*21)/100</f>
      </c>
      <c t="s">
        <v>28</v>
      </c>
    </row>
    <row r="650" spans="1:5" ht="12.75">
      <c r="A650" s="35" t="s">
        <v>56</v>
      </c>
      <c r="E650" s="39" t="s">
        <v>1170</v>
      </c>
    </row>
    <row r="651" spans="1:5" ht="12.75">
      <c r="A651" s="35" t="s">
        <v>57</v>
      </c>
      <c r="E651" s="40" t="s">
        <v>5</v>
      </c>
    </row>
    <row r="652" spans="1:5" ht="12.75">
      <c r="A652" t="s">
        <v>58</v>
      </c>
      <c r="E652" s="39" t="s">
        <v>5</v>
      </c>
    </row>
    <row r="653" spans="1:16" ht="12.75">
      <c r="A653" t="s">
        <v>50</v>
      </c>
      <c s="34" t="s">
        <v>1171</v>
      </c>
      <c s="34" t="s">
        <v>1172</v>
      </c>
      <c s="35" t="s">
        <v>5</v>
      </c>
      <c s="6" t="s">
        <v>1173</v>
      </c>
      <c s="36" t="s">
        <v>89</v>
      </c>
      <c s="37">
        <v>100</v>
      </c>
      <c s="36">
        <v>0</v>
      </c>
      <c s="36">
        <f>ROUND(G653*H653,6)</f>
      </c>
      <c r="L653" s="38">
        <v>0</v>
      </c>
      <c s="32">
        <f>ROUND(ROUND(L653,2)*ROUND(G653,3),2)</f>
      </c>
      <c s="36" t="s">
        <v>90</v>
      </c>
      <c>
        <f>(M653*21)/100</f>
      </c>
      <c t="s">
        <v>28</v>
      </c>
    </row>
    <row r="654" spans="1:5" ht="12.75">
      <c r="A654" s="35" t="s">
        <v>56</v>
      </c>
      <c r="E654" s="39" t="s">
        <v>1173</v>
      </c>
    </row>
    <row r="655" spans="1:5" ht="38.25">
      <c r="A655" s="35" t="s">
        <v>57</v>
      </c>
      <c r="E655" s="42" t="s">
        <v>1174</v>
      </c>
    </row>
    <row r="656" spans="1:5" ht="12.75">
      <c r="A656" t="s">
        <v>58</v>
      </c>
      <c r="E656" s="39" t="s">
        <v>5</v>
      </c>
    </row>
    <row r="657" spans="1:16" ht="12.75">
      <c r="A657" t="s">
        <v>50</v>
      </c>
      <c s="34" t="s">
        <v>1175</v>
      </c>
      <c s="34" t="s">
        <v>1176</v>
      </c>
      <c s="35" t="s">
        <v>5</v>
      </c>
      <c s="6" t="s">
        <v>1177</v>
      </c>
      <c s="36" t="s">
        <v>89</v>
      </c>
      <c s="37">
        <v>100</v>
      </c>
      <c s="36">
        <v>0.00094</v>
      </c>
      <c s="36">
        <f>ROUND(G657*H657,6)</f>
      </c>
      <c r="L657" s="38">
        <v>0</v>
      </c>
      <c s="32">
        <f>ROUND(ROUND(L657,2)*ROUND(G657,3),2)</f>
      </c>
      <c s="36" t="s">
        <v>90</v>
      </c>
      <c>
        <f>(M657*21)/100</f>
      </c>
      <c t="s">
        <v>28</v>
      </c>
    </row>
    <row r="658" spans="1:5" ht="12.75">
      <c r="A658" s="35" t="s">
        <v>56</v>
      </c>
      <c r="E658" s="39" t="s">
        <v>1177</v>
      </c>
    </row>
    <row r="659" spans="1:5" ht="12.75">
      <c r="A659" s="35" t="s">
        <v>57</v>
      </c>
      <c r="E659" s="40" t="s">
        <v>5</v>
      </c>
    </row>
    <row r="660" spans="1:5" ht="12.75">
      <c r="A660" t="s">
        <v>58</v>
      </c>
      <c r="E660" s="39" t="s">
        <v>5</v>
      </c>
    </row>
    <row r="661" spans="1:16" ht="12.75">
      <c r="A661" t="s">
        <v>50</v>
      </c>
      <c s="34" t="s">
        <v>1178</v>
      </c>
      <c s="34" t="s">
        <v>1179</v>
      </c>
      <c s="35" t="s">
        <v>5</v>
      </c>
      <c s="6" t="s">
        <v>1180</v>
      </c>
      <c s="36" t="s">
        <v>89</v>
      </c>
      <c s="37">
        <v>6</v>
      </c>
      <c s="36">
        <v>0</v>
      </c>
      <c s="36">
        <f>ROUND(G661*H661,6)</f>
      </c>
      <c r="L661" s="38">
        <v>0</v>
      </c>
      <c s="32">
        <f>ROUND(ROUND(L661,2)*ROUND(G661,3),2)</f>
      </c>
      <c s="36" t="s">
        <v>90</v>
      </c>
      <c>
        <f>(M661*21)/100</f>
      </c>
      <c t="s">
        <v>28</v>
      </c>
    </row>
    <row r="662" spans="1:5" ht="12.75">
      <c r="A662" s="35" t="s">
        <v>56</v>
      </c>
      <c r="E662" s="39" t="s">
        <v>1180</v>
      </c>
    </row>
    <row r="663" spans="1:5" ht="12.75">
      <c r="A663" s="35" t="s">
        <v>57</v>
      </c>
      <c r="E663" s="40" t="s">
        <v>5</v>
      </c>
    </row>
    <row r="664" spans="1:5" ht="12.75">
      <c r="A664" t="s">
        <v>58</v>
      </c>
      <c r="E664" s="39" t="s">
        <v>5</v>
      </c>
    </row>
    <row r="665" spans="1:16" ht="12.75">
      <c r="A665" t="s">
        <v>50</v>
      </c>
      <c s="34" t="s">
        <v>1181</v>
      </c>
      <c s="34" t="s">
        <v>1182</v>
      </c>
      <c s="35" t="s">
        <v>5</v>
      </c>
      <c s="6" t="s">
        <v>1183</v>
      </c>
      <c s="36" t="s">
        <v>74</v>
      </c>
      <c s="37">
        <v>24</v>
      </c>
      <c s="36">
        <v>0</v>
      </c>
      <c s="36">
        <f>ROUND(G665*H665,6)</f>
      </c>
      <c r="L665" s="38">
        <v>0</v>
      </c>
      <c s="32">
        <f>ROUND(ROUND(L665,2)*ROUND(G665,3),2)</f>
      </c>
      <c s="36" t="s">
        <v>90</v>
      </c>
      <c>
        <f>(M665*21)/100</f>
      </c>
      <c t="s">
        <v>28</v>
      </c>
    </row>
    <row r="666" spans="1:5" ht="12.75">
      <c r="A666" s="35" t="s">
        <v>56</v>
      </c>
      <c r="E666" s="39" t="s">
        <v>1183</v>
      </c>
    </row>
    <row r="667" spans="1:5" ht="38.25">
      <c r="A667" s="35" t="s">
        <v>57</v>
      </c>
      <c r="E667" s="42" t="s">
        <v>1184</v>
      </c>
    </row>
    <row r="668" spans="1:5" ht="12.75">
      <c r="A668" t="s">
        <v>58</v>
      </c>
      <c r="E668" s="39" t="s">
        <v>5</v>
      </c>
    </row>
    <row r="669" spans="1:16" ht="12.75">
      <c r="A669" t="s">
        <v>50</v>
      </c>
      <c s="34" t="s">
        <v>1185</v>
      </c>
      <c s="34" t="s">
        <v>1186</v>
      </c>
      <c s="35" t="s">
        <v>5</v>
      </c>
      <c s="6" t="s">
        <v>1187</v>
      </c>
      <c s="36" t="s">
        <v>89</v>
      </c>
      <c s="37">
        <v>40</v>
      </c>
      <c s="36">
        <v>0</v>
      </c>
      <c s="36">
        <f>ROUND(G669*H669,6)</f>
      </c>
      <c r="L669" s="38">
        <v>0</v>
      </c>
      <c s="32">
        <f>ROUND(ROUND(L669,2)*ROUND(G669,3),2)</f>
      </c>
      <c s="36" t="s">
        <v>90</v>
      </c>
      <c>
        <f>(M669*21)/100</f>
      </c>
      <c t="s">
        <v>28</v>
      </c>
    </row>
    <row r="670" spans="1:5" ht="12.75">
      <c r="A670" s="35" t="s">
        <v>56</v>
      </c>
      <c r="E670" s="39" t="s">
        <v>1187</v>
      </c>
    </row>
    <row r="671" spans="1:5" ht="12.75">
      <c r="A671" s="35" t="s">
        <v>57</v>
      </c>
      <c r="E671" s="40" t="s">
        <v>5</v>
      </c>
    </row>
    <row r="672" spans="1:5" ht="12.75">
      <c r="A672" t="s">
        <v>58</v>
      </c>
      <c r="E672" s="39" t="s">
        <v>5</v>
      </c>
    </row>
    <row r="673" spans="1:16" ht="12.75">
      <c r="A673" t="s">
        <v>50</v>
      </c>
      <c s="34" t="s">
        <v>1188</v>
      </c>
      <c s="34" t="s">
        <v>1189</v>
      </c>
      <c s="35" t="s">
        <v>5</v>
      </c>
      <c s="6" t="s">
        <v>1190</v>
      </c>
      <c s="36" t="s">
        <v>89</v>
      </c>
      <c s="37">
        <v>40</v>
      </c>
      <c s="36">
        <v>0.00038</v>
      </c>
      <c s="36">
        <f>ROUND(G673*H673,6)</f>
      </c>
      <c r="L673" s="38">
        <v>0</v>
      </c>
      <c s="32">
        <f>ROUND(ROUND(L673,2)*ROUND(G673,3),2)</f>
      </c>
      <c s="36" t="s">
        <v>90</v>
      </c>
      <c>
        <f>(M673*21)/100</f>
      </c>
      <c t="s">
        <v>28</v>
      </c>
    </row>
    <row r="674" spans="1:5" ht="12.75">
      <c r="A674" s="35" t="s">
        <v>56</v>
      </c>
      <c r="E674" s="39" t="s">
        <v>1190</v>
      </c>
    </row>
    <row r="675" spans="1:5" ht="12.75">
      <c r="A675" s="35" t="s">
        <v>57</v>
      </c>
      <c r="E675" s="40" t="s">
        <v>5</v>
      </c>
    </row>
    <row r="676" spans="1:5" ht="12.75">
      <c r="A676" t="s">
        <v>58</v>
      </c>
      <c r="E676" s="39" t="s">
        <v>5</v>
      </c>
    </row>
    <row r="677" spans="1:16" ht="25.5">
      <c r="A677" t="s">
        <v>50</v>
      </c>
      <c s="34" t="s">
        <v>1191</v>
      </c>
      <c s="34" t="s">
        <v>1192</v>
      </c>
      <c s="35" t="s">
        <v>5</v>
      </c>
      <c s="6" t="s">
        <v>1193</v>
      </c>
      <c s="36" t="s">
        <v>1012</v>
      </c>
      <c s="37">
        <v>96</v>
      </c>
      <c s="36">
        <v>0</v>
      </c>
      <c s="36">
        <f>ROUND(G677*H677,6)</f>
      </c>
      <c r="L677" s="38">
        <v>0</v>
      </c>
      <c s="32">
        <f>ROUND(ROUND(L677,2)*ROUND(G677,3),2)</f>
      </c>
      <c s="36" t="s">
        <v>55</v>
      </c>
      <c>
        <f>(M677*21)/100</f>
      </c>
      <c t="s">
        <v>28</v>
      </c>
    </row>
    <row r="678" spans="1:5" ht="25.5">
      <c r="A678" s="35" t="s">
        <v>56</v>
      </c>
      <c r="E678" s="39" t="s">
        <v>1193</v>
      </c>
    </row>
    <row r="679" spans="1:5" ht="12.75">
      <c r="A679" s="35" t="s">
        <v>57</v>
      </c>
      <c r="E679" s="40" t="s">
        <v>5</v>
      </c>
    </row>
    <row r="680" spans="1:5" ht="12.75">
      <c r="A680" t="s">
        <v>58</v>
      </c>
      <c r="E680" s="39" t="s">
        <v>5</v>
      </c>
    </row>
    <row r="681" spans="1:16" ht="25.5">
      <c r="A681" t="s">
        <v>50</v>
      </c>
      <c s="34" t="s">
        <v>1194</v>
      </c>
      <c s="34" t="s">
        <v>1195</v>
      </c>
      <c s="35" t="s">
        <v>5</v>
      </c>
      <c s="6" t="s">
        <v>1196</v>
      </c>
      <c s="36" t="s">
        <v>1012</v>
      </c>
      <c s="37">
        <v>24</v>
      </c>
      <c s="36">
        <v>0</v>
      </c>
      <c s="36">
        <f>ROUND(G681*H681,6)</f>
      </c>
      <c r="L681" s="38">
        <v>0</v>
      </c>
      <c s="32">
        <f>ROUND(ROUND(L681,2)*ROUND(G681,3),2)</f>
      </c>
      <c s="36" t="s">
        <v>55</v>
      </c>
      <c>
        <f>(M681*21)/100</f>
      </c>
      <c t="s">
        <v>28</v>
      </c>
    </row>
    <row r="682" spans="1:5" ht="25.5">
      <c r="A682" s="35" t="s">
        <v>56</v>
      </c>
      <c r="E682" s="39" t="s">
        <v>1196</v>
      </c>
    </row>
    <row r="683" spans="1:5" ht="12.75">
      <c r="A683" s="35" t="s">
        <v>57</v>
      </c>
      <c r="E683" s="40" t="s">
        <v>5</v>
      </c>
    </row>
    <row r="684" spans="1:5" ht="12.75">
      <c r="A684" t="s">
        <v>58</v>
      </c>
      <c r="E684" s="39" t="s">
        <v>5</v>
      </c>
    </row>
    <row r="685" spans="1:16" ht="25.5">
      <c r="A685" t="s">
        <v>50</v>
      </c>
      <c s="34" t="s">
        <v>1197</v>
      </c>
      <c s="34" t="s">
        <v>1198</v>
      </c>
      <c s="35" t="s">
        <v>5</v>
      </c>
      <c s="6" t="s">
        <v>1199</v>
      </c>
      <c s="36" t="s">
        <v>409</v>
      </c>
      <c s="37">
        <v>0.512</v>
      </c>
      <c s="36">
        <v>0</v>
      </c>
      <c s="36">
        <f>ROUND(G685*H685,6)</f>
      </c>
      <c r="L685" s="38">
        <v>0</v>
      </c>
      <c s="32">
        <f>ROUND(ROUND(L685,2)*ROUND(G685,3),2)</f>
      </c>
      <c s="36" t="s">
        <v>90</v>
      </c>
      <c>
        <f>(M685*21)/100</f>
      </c>
      <c t="s">
        <v>28</v>
      </c>
    </row>
    <row r="686" spans="1:5" ht="25.5">
      <c r="A686" s="35" t="s">
        <v>56</v>
      </c>
      <c r="E686" s="39" t="s">
        <v>1199</v>
      </c>
    </row>
    <row r="687" spans="1:5" ht="12.75">
      <c r="A687" s="35" t="s">
        <v>57</v>
      </c>
      <c r="E687" s="40" t="s">
        <v>5</v>
      </c>
    </row>
    <row r="688" spans="1:5" ht="12.75">
      <c r="A688" t="s">
        <v>58</v>
      </c>
      <c r="E688" s="39" t="s">
        <v>5</v>
      </c>
    </row>
    <row r="689" spans="1:16" ht="38.25">
      <c r="A689" t="s">
        <v>50</v>
      </c>
      <c s="34" t="s">
        <v>1200</v>
      </c>
      <c s="34" t="s">
        <v>1201</v>
      </c>
      <c s="35" t="s">
        <v>5</v>
      </c>
      <c s="6" t="s">
        <v>1202</v>
      </c>
      <c s="36" t="s">
        <v>409</v>
      </c>
      <c s="37">
        <v>0.512</v>
      </c>
      <c s="36">
        <v>0</v>
      </c>
      <c s="36">
        <f>ROUND(G689*H689,6)</f>
      </c>
      <c r="L689" s="38">
        <v>0</v>
      </c>
      <c s="32">
        <f>ROUND(ROUND(L689,2)*ROUND(G689,3),2)</f>
      </c>
      <c s="36" t="s">
        <v>90</v>
      </c>
      <c>
        <f>(M689*21)/100</f>
      </c>
      <c t="s">
        <v>28</v>
      </c>
    </row>
    <row r="690" spans="1:5" ht="38.25">
      <c r="A690" s="35" t="s">
        <v>56</v>
      </c>
      <c r="E690" s="39" t="s">
        <v>1203</v>
      </c>
    </row>
    <row r="691" spans="1:5" ht="12.75">
      <c r="A691" s="35" t="s">
        <v>57</v>
      </c>
      <c r="E691" s="40" t="s">
        <v>5</v>
      </c>
    </row>
    <row r="692" spans="1:5" ht="12.75">
      <c r="A692" t="s">
        <v>58</v>
      </c>
      <c r="E692" s="39" t="s">
        <v>5</v>
      </c>
    </row>
    <row r="693" spans="1:13" ht="12.75">
      <c r="A693" t="s">
        <v>47</v>
      </c>
      <c r="C693" s="31" t="s">
        <v>1204</v>
      </c>
      <c r="E693" s="33" t="s">
        <v>1205</v>
      </c>
      <c r="J693" s="32">
        <f>0</f>
      </c>
      <c s="32">
        <f>0</f>
      </c>
      <c s="32">
        <f>0+L694+L698+L702+L706+L710+L714+L718+L722+L726+L730+L734+L738+L742+L746+L750+L754+L758</f>
      </c>
      <c s="32">
        <f>0+M694+M698+M702+M706+M710+M714+M718+M722+M726+M730+M734+M738+M742+M746+M750+M754+M758</f>
      </c>
    </row>
    <row r="694" spans="1:16" ht="25.5">
      <c r="A694" t="s">
        <v>50</v>
      </c>
      <c s="34" t="s">
        <v>1206</v>
      </c>
      <c s="34" t="s">
        <v>1207</v>
      </c>
      <c s="35" t="s">
        <v>5</v>
      </c>
      <c s="6" t="s">
        <v>1208</v>
      </c>
      <c s="36" t="s">
        <v>423</v>
      </c>
      <c s="37">
        <v>36</v>
      </c>
      <c s="36">
        <v>0.00027</v>
      </c>
      <c s="36">
        <f>ROUND(G694*H694,6)</f>
      </c>
      <c r="L694" s="38">
        <v>0</v>
      </c>
      <c s="32">
        <f>ROUND(ROUND(L694,2)*ROUND(G694,3),2)</f>
      </c>
      <c s="36" t="s">
        <v>90</v>
      </c>
      <c>
        <f>(M694*21)/100</f>
      </c>
      <c t="s">
        <v>28</v>
      </c>
    </row>
    <row r="695" spans="1:5" ht="25.5">
      <c r="A695" s="35" t="s">
        <v>56</v>
      </c>
      <c r="E695" s="39" t="s">
        <v>1208</v>
      </c>
    </row>
    <row r="696" spans="1:5" ht="51">
      <c r="A696" s="35" t="s">
        <v>57</v>
      </c>
      <c r="E696" s="42" t="s">
        <v>1209</v>
      </c>
    </row>
    <row r="697" spans="1:5" ht="12.75">
      <c r="A697" t="s">
        <v>58</v>
      </c>
      <c r="E697" s="39" t="s">
        <v>5</v>
      </c>
    </row>
    <row r="698" spans="1:16" ht="12.75">
      <c r="A698" t="s">
        <v>50</v>
      </c>
      <c s="34" t="s">
        <v>1210</v>
      </c>
      <c s="34" t="s">
        <v>1211</v>
      </c>
      <c s="35" t="s">
        <v>5</v>
      </c>
      <c s="6" t="s">
        <v>1212</v>
      </c>
      <c s="36" t="s">
        <v>423</v>
      </c>
      <c s="37">
        <v>36</v>
      </c>
      <c s="36">
        <v>0.03056</v>
      </c>
      <c s="36">
        <f>ROUND(G698*H698,6)</f>
      </c>
      <c r="L698" s="38">
        <v>0</v>
      </c>
      <c s="32">
        <f>ROUND(ROUND(L698,2)*ROUND(G698,3),2)</f>
      </c>
      <c s="36" t="s">
        <v>90</v>
      </c>
      <c>
        <f>(M698*21)/100</f>
      </c>
      <c t="s">
        <v>28</v>
      </c>
    </row>
    <row r="699" spans="1:5" ht="12.75">
      <c r="A699" s="35" t="s">
        <v>56</v>
      </c>
      <c r="E699" s="39" t="s">
        <v>1212</v>
      </c>
    </row>
    <row r="700" spans="1:5" ht="51">
      <c r="A700" s="35" t="s">
        <v>57</v>
      </c>
      <c r="E700" s="42" t="s">
        <v>1209</v>
      </c>
    </row>
    <row r="701" spans="1:5" ht="12.75">
      <c r="A701" t="s">
        <v>58</v>
      </c>
      <c r="E701" s="39" t="s">
        <v>5</v>
      </c>
    </row>
    <row r="702" spans="1:16" ht="12.75">
      <c r="A702" t="s">
        <v>50</v>
      </c>
      <c s="34" t="s">
        <v>1213</v>
      </c>
      <c s="34" t="s">
        <v>1214</v>
      </c>
      <c s="35" t="s">
        <v>5</v>
      </c>
      <c s="6" t="s">
        <v>1215</v>
      </c>
      <c s="36" t="s">
        <v>89</v>
      </c>
      <c s="37">
        <v>21</v>
      </c>
      <c s="36">
        <v>0</v>
      </c>
      <c s="36">
        <f>ROUND(G702*H702,6)</f>
      </c>
      <c r="L702" s="38">
        <v>0</v>
      </c>
      <c s="32">
        <f>ROUND(ROUND(L702,2)*ROUND(G702,3),2)</f>
      </c>
      <c s="36" t="s">
        <v>291</v>
      </c>
      <c>
        <f>(M702*21)/100</f>
      </c>
      <c t="s">
        <v>28</v>
      </c>
    </row>
    <row r="703" spans="1:5" ht="12.75">
      <c r="A703" s="35" t="s">
        <v>56</v>
      </c>
      <c r="E703" s="39" t="s">
        <v>1215</v>
      </c>
    </row>
    <row r="704" spans="1:5" ht="51">
      <c r="A704" s="35" t="s">
        <v>57</v>
      </c>
      <c r="E704" s="42" t="s">
        <v>1216</v>
      </c>
    </row>
    <row r="705" spans="1:5" ht="12.75">
      <c r="A705" t="s">
        <v>58</v>
      </c>
      <c r="E705" s="39" t="s">
        <v>5</v>
      </c>
    </row>
    <row r="706" spans="1:16" ht="25.5">
      <c r="A706" t="s">
        <v>50</v>
      </c>
      <c s="34" t="s">
        <v>1217</v>
      </c>
      <c s="34" t="s">
        <v>1218</v>
      </c>
      <c s="35" t="s">
        <v>5</v>
      </c>
      <c s="6" t="s">
        <v>1219</v>
      </c>
      <c s="36" t="s">
        <v>89</v>
      </c>
      <c s="37">
        <v>2</v>
      </c>
      <c s="36">
        <v>0</v>
      </c>
      <c s="36">
        <f>ROUND(G706*H706,6)</f>
      </c>
      <c r="L706" s="38">
        <v>0</v>
      </c>
      <c s="32">
        <f>ROUND(ROUND(L706,2)*ROUND(G706,3),2)</f>
      </c>
      <c s="36" t="s">
        <v>90</v>
      </c>
      <c>
        <f>(M706*21)/100</f>
      </c>
      <c t="s">
        <v>28</v>
      </c>
    </row>
    <row r="707" spans="1:5" ht="25.5">
      <c r="A707" s="35" t="s">
        <v>56</v>
      </c>
      <c r="E707" s="39" t="s">
        <v>1219</v>
      </c>
    </row>
    <row r="708" spans="1:5" ht="38.25">
      <c r="A708" s="35" t="s">
        <v>57</v>
      </c>
      <c r="E708" s="42" t="s">
        <v>885</v>
      </c>
    </row>
    <row r="709" spans="1:5" ht="12.75">
      <c r="A709" t="s">
        <v>58</v>
      </c>
      <c r="E709" s="39" t="s">
        <v>5</v>
      </c>
    </row>
    <row r="710" spans="1:16" ht="12.75">
      <c r="A710" t="s">
        <v>50</v>
      </c>
      <c s="34" t="s">
        <v>1220</v>
      </c>
      <c s="34" t="s">
        <v>1221</v>
      </c>
      <c s="35" t="s">
        <v>5</v>
      </c>
      <c s="6" t="s">
        <v>1222</v>
      </c>
      <c s="36" t="s">
        <v>89</v>
      </c>
      <c s="37">
        <v>2</v>
      </c>
      <c s="36">
        <v>0.0195</v>
      </c>
      <c s="36">
        <f>ROUND(G710*H710,6)</f>
      </c>
      <c r="L710" s="38">
        <v>0</v>
      </c>
      <c s="32">
        <f>ROUND(ROUND(L710,2)*ROUND(G710,3),2)</f>
      </c>
      <c s="36" t="s">
        <v>90</v>
      </c>
      <c>
        <f>(M710*21)/100</f>
      </c>
      <c t="s">
        <v>28</v>
      </c>
    </row>
    <row r="711" spans="1:5" ht="12.75">
      <c r="A711" s="35" t="s">
        <v>56</v>
      </c>
      <c r="E711" s="39" t="s">
        <v>1222</v>
      </c>
    </row>
    <row r="712" spans="1:5" ht="38.25">
      <c r="A712" s="35" t="s">
        <v>57</v>
      </c>
      <c r="E712" s="42" t="s">
        <v>885</v>
      </c>
    </row>
    <row r="713" spans="1:5" ht="12.75">
      <c r="A713" t="s">
        <v>58</v>
      </c>
      <c r="E713" s="39" t="s">
        <v>5</v>
      </c>
    </row>
    <row r="714" spans="1:16" ht="25.5">
      <c r="A714" t="s">
        <v>50</v>
      </c>
      <c s="34" t="s">
        <v>1223</v>
      </c>
      <c s="34" t="s">
        <v>1224</v>
      </c>
      <c s="35" t="s">
        <v>5</v>
      </c>
      <c s="6" t="s">
        <v>1225</v>
      </c>
      <c s="36" t="s">
        <v>89</v>
      </c>
      <c s="37">
        <v>1</v>
      </c>
      <c s="36">
        <v>0</v>
      </c>
      <c s="36">
        <f>ROUND(G714*H714,6)</f>
      </c>
      <c r="L714" s="38">
        <v>0</v>
      </c>
      <c s="32">
        <f>ROUND(ROUND(L714,2)*ROUND(G714,3),2)</f>
      </c>
      <c s="36" t="s">
        <v>90</v>
      </c>
      <c>
        <f>(M714*21)/100</f>
      </c>
      <c t="s">
        <v>28</v>
      </c>
    </row>
    <row r="715" spans="1:5" ht="25.5">
      <c r="A715" s="35" t="s">
        <v>56</v>
      </c>
      <c r="E715" s="39" t="s">
        <v>1225</v>
      </c>
    </row>
    <row r="716" spans="1:5" ht="38.25">
      <c r="A716" s="35" t="s">
        <v>57</v>
      </c>
      <c r="E716" s="42" t="s">
        <v>892</v>
      </c>
    </row>
    <row r="717" spans="1:5" ht="12.75">
      <c r="A717" t="s">
        <v>58</v>
      </c>
      <c r="E717" s="39" t="s">
        <v>5</v>
      </c>
    </row>
    <row r="718" spans="1:16" ht="12.75">
      <c r="A718" t="s">
        <v>50</v>
      </c>
      <c s="34" t="s">
        <v>1226</v>
      </c>
      <c s="34" t="s">
        <v>1227</v>
      </c>
      <c s="35" t="s">
        <v>5</v>
      </c>
      <c s="6" t="s">
        <v>1228</v>
      </c>
      <c s="36" t="s">
        <v>89</v>
      </c>
      <c s="37">
        <v>1</v>
      </c>
      <c s="36">
        <v>0.032</v>
      </c>
      <c s="36">
        <f>ROUND(G718*H718,6)</f>
      </c>
      <c r="L718" s="38">
        <v>0</v>
      </c>
      <c s="32">
        <f>ROUND(ROUND(L718,2)*ROUND(G718,3),2)</f>
      </c>
      <c s="36" t="s">
        <v>90</v>
      </c>
      <c>
        <f>(M718*21)/100</f>
      </c>
      <c t="s">
        <v>28</v>
      </c>
    </row>
    <row r="719" spans="1:5" ht="12.75">
      <c r="A719" s="35" t="s">
        <v>56</v>
      </c>
      <c r="E719" s="39" t="s">
        <v>1228</v>
      </c>
    </row>
    <row r="720" spans="1:5" ht="12.75">
      <c r="A720" s="35" t="s">
        <v>57</v>
      </c>
      <c r="E720" s="40" t="s">
        <v>5</v>
      </c>
    </row>
    <row r="721" spans="1:5" ht="12.75">
      <c r="A721" t="s">
        <v>58</v>
      </c>
      <c r="E721" s="39" t="s">
        <v>5</v>
      </c>
    </row>
    <row r="722" spans="1:16" ht="12.75">
      <c r="A722" t="s">
        <v>50</v>
      </c>
      <c s="34" t="s">
        <v>1229</v>
      </c>
      <c s="34" t="s">
        <v>1230</v>
      </c>
      <c s="35" t="s">
        <v>5</v>
      </c>
      <c s="6" t="s">
        <v>1231</v>
      </c>
      <c s="36" t="s">
        <v>89</v>
      </c>
      <c s="37">
        <v>3</v>
      </c>
      <c s="36">
        <v>0</v>
      </c>
      <c s="36">
        <f>ROUND(G722*H722,6)</f>
      </c>
      <c r="L722" s="38">
        <v>0</v>
      </c>
      <c s="32">
        <f>ROUND(ROUND(L722,2)*ROUND(G722,3),2)</f>
      </c>
      <c s="36" t="s">
        <v>90</v>
      </c>
      <c>
        <f>(M722*21)/100</f>
      </c>
      <c t="s">
        <v>28</v>
      </c>
    </row>
    <row r="723" spans="1:5" ht="12.75">
      <c r="A723" s="35" t="s">
        <v>56</v>
      </c>
      <c r="E723" s="39" t="s">
        <v>1231</v>
      </c>
    </row>
    <row r="724" spans="1:5" ht="51">
      <c r="A724" s="35" t="s">
        <v>57</v>
      </c>
      <c r="E724" s="42" t="s">
        <v>1232</v>
      </c>
    </row>
    <row r="725" spans="1:5" ht="12.75">
      <c r="A725" t="s">
        <v>58</v>
      </c>
      <c r="E725" s="39" t="s">
        <v>5</v>
      </c>
    </row>
    <row r="726" spans="1:16" ht="12.75">
      <c r="A726" t="s">
        <v>50</v>
      </c>
      <c s="34" t="s">
        <v>1233</v>
      </c>
      <c s="34" t="s">
        <v>1234</v>
      </c>
      <c s="35" t="s">
        <v>5</v>
      </c>
      <c s="6" t="s">
        <v>1235</v>
      </c>
      <c s="36" t="s">
        <v>89</v>
      </c>
      <c s="37">
        <v>3</v>
      </c>
      <c s="36">
        <v>0.0022</v>
      </c>
      <c s="36">
        <f>ROUND(G726*H726,6)</f>
      </c>
      <c r="L726" s="38">
        <v>0</v>
      </c>
      <c s="32">
        <f>ROUND(ROUND(L726,2)*ROUND(G726,3),2)</f>
      </c>
      <c s="36" t="s">
        <v>90</v>
      </c>
      <c>
        <f>(M726*21)/100</f>
      </c>
      <c t="s">
        <v>28</v>
      </c>
    </row>
    <row r="727" spans="1:5" ht="12.75">
      <c r="A727" s="35" t="s">
        <v>56</v>
      </c>
      <c r="E727" s="39" t="s">
        <v>1235</v>
      </c>
    </row>
    <row r="728" spans="1:5" ht="51">
      <c r="A728" s="35" t="s">
        <v>57</v>
      </c>
      <c r="E728" s="42" t="s">
        <v>1232</v>
      </c>
    </row>
    <row r="729" spans="1:5" ht="12.75">
      <c r="A729" t="s">
        <v>58</v>
      </c>
      <c r="E729" s="39" t="s">
        <v>5</v>
      </c>
    </row>
    <row r="730" spans="1:16" ht="12.75">
      <c r="A730" t="s">
        <v>50</v>
      </c>
      <c s="34" t="s">
        <v>1236</v>
      </c>
      <c s="34" t="s">
        <v>1237</v>
      </c>
      <c s="35" t="s">
        <v>5</v>
      </c>
      <c s="6" t="s">
        <v>1238</v>
      </c>
      <c s="36" t="s">
        <v>89</v>
      </c>
      <c s="37">
        <v>3</v>
      </c>
      <c s="36">
        <v>0.00015</v>
      </c>
      <c s="36">
        <f>ROUND(G730*H730,6)</f>
      </c>
      <c r="L730" s="38">
        <v>0</v>
      </c>
      <c s="32">
        <f>ROUND(ROUND(L730,2)*ROUND(G730,3),2)</f>
      </c>
      <c s="36" t="s">
        <v>90</v>
      </c>
      <c>
        <f>(M730*21)/100</f>
      </c>
      <c t="s">
        <v>28</v>
      </c>
    </row>
    <row r="731" spans="1:5" ht="12.75">
      <c r="A731" s="35" t="s">
        <v>56</v>
      </c>
      <c r="E731" s="39" t="s">
        <v>1238</v>
      </c>
    </row>
    <row r="732" spans="1:5" ht="51">
      <c r="A732" s="35" t="s">
        <v>57</v>
      </c>
      <c r="E732" s="42" t="s">
        <v>1232</v>
      </c>
    </row>
    <row r="733" spans="1:5" ht="12.75">
      <c r="A733" t="s">
        <v>58</v>
      </c>
      <c r="E733" s="39" t="s">
        <v>5</v>
      </c>
    </row>
    <row r="734" spans="1:16" ht="12.75">
      <c r="A734" t="s">
        <v>50</v>
      </c>
      <c s="34" t="s">
        <v>1239</v>
      </c>
      <c s="34" t="s">
        <v>1240</v>
      </c>
      <c s="35" t="s">
        <v>5</v>
      </c>
      <c s="6" t="s">
        <v>1241</v>
      </c>
      <c s="36" t="s">
        <v>89</v>
      </c>
      <c s="37">
        <v>3</v>
      </c>
      <c s="36">
        <v>0.00015</v>
      </c>
      <c s="36">
        <f>ROUND(G734*H734,6)</f>
      </c>
      <c r="L734" s="38">
        <v>0</v>
      </c>
      <c s="32">
        <f>ROUND(ROUND(L734,2)*ROUND(G734,3),2)</f>
      </c>
      <c s="36" t="s">
        <v>90</v>
      </c>
      <c>
        <f>(M734*21)/100</f>
      </c>
      <c t="s">
        <v>28</v>
      </c>
    </row>
    <row r="735" spans="1:5" ht="12.75">
      <c r="A735" s="35" t="s">
        <v>56</v>
      </c>
      <c r="E735" s="39" t="s">
        <v>1241</v>
      </c>
    </row>
    <row r="736" spans="1:5" ht="51">
      <c r="A736" s="35" t="s">
        <v>57</v>
      </c>
      <c r="E736" s="42" t="s">
        <v>1232</v>
      </c>
    </row>
    <row r="737" spans="1:5" ht="12.75">
      <c r="A737" t="s">
        <v>58</v>
      </c>
      <c r="E737" s="39" t="s">
        <v>5</v>
      </c>
    </row>
    <row r="738" spans="1:16" ht="12.75">
      <c r="A738" t="s">
        <v>50</v>
      </c>
      <c s="34" t="s">
        <v>1242</v>
      </c>
      <c s="34" t="s">
        <v>1243</v>
      </c>
      <c s="35" t="s">
        <v>5</v>
      </c>
      <c s="6" t="s">
        <v>1244</v>
      </c>
      <c s="36" t="s">
        <v>89</v>
      </c>
      <c s="37">
        <v>6</v>
      </c>
      <c s="36">
        <v>0</v>
      </c>
      <c s="36">
        <f>ROUND(G738*H738,6)</f>
      </c>
      <c r="L738" s="38">
        <v>0</v>
      </c>
      <c s="32">
        <f>ROUND(ROUND(L738,2)*ROUND(G738,3),2)</f>
      </c>
      <c s="36" t="s">
        <v>90</v>
      </c>
      <c>
        <f>(M738*21)/100</f>
      </c>
      <c t="s">
        <v>28</v>
      </c>
    </row>
    <row r="739" spans="1:5" ht="12.75">
      <c r="A739" s="35" t="s">
        <v>56</v>
      </c>
      <c r="E739" s="39" t="s">
        <v>1244</v>
      </c>
    </row>
    <row r="740" spans="1:5" ht="51">
      <c r="A740" s="35" t="s">
        <v>57</v>
      </c>
      <c r="E740" s="42" t="s">
        <v>1245</v>
      </c>
    </row>
    <row r="741" spans="1:5" ht="12.75">
      <c r="A741" t="s">
        <v>58</v>
      </c>
      <c r="E741" s="39" t="s">
        <v>5</v>
      </c>
    </row>
    <row r="742" spans="1:16" ht="25.5">
      <c r="A742" t="s">
        <v>50</v>
      </c>
      <c s="34" t="s">
        <v>1246</v>
      </c>
      <c s="34" t="s">
        <v>1247</v>
      </c>
      <c s="35" t="s">
        <v>5</v>
      </c>
      <c s="6" t="s">
        <v>1248</v>
      </c>
      <c s="36" t="s">
        <v>74</v>
      </c>
      <c s="37">
        <v>24</v>
      </c>
      <c s="36">
        <v>0</v>
      </c>
      <c s="36">
        <f>ROUND(G742*H742,6)</f>
      </c>
      <c r="L742" s="38">
        <v>0</v>
      </c>
      <c s="32">
        <f>ROUND(ROUND(L742,2)*ROUND(G742,3),2)</f>
      </c>
      <c s="36" t="s">
        <v>90</v>
      </c>
      <c>
        <f>(M742*21)/100</f>
      </c>
      <c t="s">
        <v>28</v>
      </c>
    </row>
    <row r="743" spans="1:5" ht="25.5">
      <c r="A743" s="35" t="s">
        <v>56</v>
      </c>
      <c r="E743" s="39" t="s">
        <v>1248</v>
      </c>
    </row>
    <row r="744" spans="1:5" ht="51">
      <c r="A744" s="35" t="s">
        <v>57</v>
      </c>
      <c r="E744" s="42" t="s">
        <v>1249</v>
      </c>
    </row>
    <row r="745" spans="1:5" ht="12.75">
      <c r="A745" t="s">
        <v>58</v>
      </c>
      <c r="E745" s="39" t="s">
        <v>5</v>
      </c>
    </row>
    <row r="746" spans="1:16" ht="12.75">
      <c r="A746" t="s">
        <v>50</v>
      </c>
      <c s="34" t="s">
        <v>1250</v>
      </c>
      <c s="34" t="s">
        <v>1251</v>
      </c>
      <c s="35" t="s">
        <v>5</v>
      </c>
      <c s="6" t="s">
        <v>1252</v>
      </c>
      <c s="36" t="s">
        <v>74</v>
      </c>
      <c s="37">
        <v>26.4</v>
      </c>
      <c s="36">
        <v>0.0018</v>
      </c>
      <c s="36">
        <f>ROUND(G746*H746,6)</f>
      </c>
      <c r="L746" s="38">
        <v>0</v>
      </c>
      <c s="32">
        <f>ROUND(ROUND(L746,2)*ROUND(G746,3),2)</f>
      </c>
      <c s="36" t="s">
        <v>90</v>
      </c>
      <c>
        <f>(M746*21)/100</f>
      </c>
      <c t="s">
        <v>28</v>
      </c>
    </row>
    <row r="747" spans="1:5" ht="12.75">
      <c r="A747" s="35" t="s">
        <v>56</v>
      </c>
      <c r="E747" s="39" t="s">
        <v>1252</v>
      </c>
    </row>
    <row r="748" spans="1:5" ht="76.5">
      <c r="A748" s="35" t="s">
        <v>57</v>
      </c>
      <c r="E748" s="42" t="s">
        <v>1253</v>
      </c>
    </row>
    <row r="749" spans="1:5" ht="12.75">
      <c r="A749" t="s">
        <v>58</v>
      </c>
      <c r="E749" s="39" t="s">
        <v>5</v>
      </c>
    </row>
    <row r="750" spans="1:16" ht="12.75">
      <c r="A750" t="s">
        <v>50</v>
      </c>
      <c s="34" t="s">
        <v>1254</v>
      </c>
      <c s="34" t="s">
        <v>1255</v>
      </c>
      <c s="35" t="s">
        <v>5</v>
      </c>
      <c s="6" t="s">
        <v>1256</v>
      </c>
      <c s="36" t="s">
        <v>605</v>
      </c>
      <c s="37">
        <v>21</v>
      </c>
      <c s="36">
        <v>0.0002</v>
      </c>
      <c s="36">
        <f>ROUND(G750*H750,6)</f>
      </c>
      <c r="L750" s="38">
        <v>0</v>
      </c>
      <c s="32">
        <f>ROUND(ROUND(L750,2)*ROUND(G750,3),2)</f>
      </c>
      <c s="36" t="s">
        <v>90</v>
      </c>
      <c>
        <f>(M750*21)/100</f>
      </c>
      <c t="s">
        <v>28</v>
      </c>
    </row>
    <row r="751" spans="1:5" ht="12.75">
      <c r="A751" s="35" t="s">
        <v>56</v>
      </c>
      <c r="E751" s="39" t="s">
        <v>1256</v>
      </c>
    </row>
    <row r="752" spans="1:5" ht="51">
      <c r="A752" s="35" t="s">
        <v>57</v>
      </c>
      <c r="E752" s="42" t="s">
        <v>1216</v>
      </c>
    </row>
    <row r="753" spans="1:5" ht="12.75">
      <c r="A753" t="s">
        <v>58</v>
      </c>
      <c r="E753" s="39" t="s">
        <v>5</v>
      </c>
    </row>
    <row r="754" spans="1:16" ht="25.5">
      <c r="A754" t="s">
        <v>50</v>
      </c>
      <c s="34" t="s">
        <v>1257</v>
      </c>
      <c s="34" t="s">
        <v>1258</v>
      </c>
      <c s="35" t="s">
        <v>5</v>
      </c>
      <c s="6" t="s">
        <v>1259</v>
      </c>
      <c s="36" t="s">
        <v>409</v>
      </c>
      <c s="37">
        <v>1.236</v>
      </c>
      <c s="36">
        <v>0</v>
      </c>
      <c s="36">
        <f>ROUND(G754*H754,6)</f>
      </c>
      <c r="L754" s="38">
        <v>0</v>
      </c>
      <c s="32">
        <f>ROUND(ROUND(L754,2)*ROUND(G754,3),2)</f>
      </c>
      <c s="36" t="s">
        <v>90</v>
      </c>
      <c>
        <f>(M754*21)/100</f>
      </c>
      <c t="s">
        <v>28</v>
      </c>
    </row>
    <row r="755" spans="1:5" ht="25.5">
      <c r="A755" s="35" t="s">
        <v>56</v>
      </c>
      <c r="E755" s="39" t="s">
        <v>1259</v>
      </c>
    </row>
    <row r="756" spans="1:5" ht="12.75">
      <c r="A756" s="35" t="s">
        <v>57</v>
      </c>
      <c r="E756" s="40" t="s">
        <v>5</v>
      </c>
    </row>
    <row r="757" spans="1:5" ht="12.75">
      <c r="A757" t="s">
        <v>58</v>
      </c>
      <c r="E757" s="39" t="s">
        <v>5</v>
      </c>
    </row>
    <row r="758" spans="1:16" ht="38.25">
      <c r="A758" t="s">
        <v>50</v>
      </c>
      <c s="34" t="s">
        <v>1260</v>
      </c>
      <c s="34" t="s">
        <v>1261</v>
      </c>
      <c s="35" t="s">
        <v>5</v>
      </c>
      <c s="6" t="s">
        <v>1262</v>
      </c>
      <c s="36" t="s">
        <v>409</v>
      </c>
      <c s="37">
        <v>1.236</v>
      </c>
      <c s="36">
        <v>0</v>
      </c>
      <c s="36">
        <f>ROUND(G758*H758,6)</f>
      </c>
      <c r="L758" s="38">
        <v>0</v>
      </c>
      <c s="32">
        <f>ROUND(ROUND(L758,2)*ROUND(G758,3),2)</f>
      </c>
      <c s="36" t="s">
        <v>90</v>
      </c>
      <c>
        <f>(M758*21)/100</f>
      </c>
      <c t="s">
        <v>28</v>
      </c>
    </row>
    <row r="759" spans="1:5" ht="38.25">
      <c r="A759" s="35" t="s">
        <v>56</v>
      </c>
      <c r="E759" s="39" t="s">
        <v>1263</v>
      </c>
    </row>
    <row r="760" spans="1:5" ht="12.75">
      <c r="A760" s="35" t="s">
        <v>57</v>
      </c>
      <c r="E760" s="40" t="s">
        <v>5</v>
      </c>
    </row>
    <row r="761" spans="1:5" ht="12.75">
      <c r="A761" t="s">
        <v>58</v>
      </c>
      <c r="E761" s="39" t="s">
        <v>5</v>
      </c>
    </row>
    <row r="762" spans="1:13" ht="12.75">
      <c r="A762" t="s">
        <v>47</v>
      </c>
      <c r="C762" s="31" t="s">
        <v>1264</v>
      </c>
      <c r="E762" s="33" t="s">
        <v>1265</v>
      </c>
      <c r="J762" s="32">
        <f>0</f>
      </c>
      <c s="32">
        <f>0</f>
      </c>
      <c s="32">
        <f>0+L763+L767+L771+L775+L779+L783+L787+L791+L795+L799+L803+L807+L811+L815+L819+L823+L827+L831+L835+L839+L843+L847+L851+L855</f>
      </c>
      <c s="32">
        <f>0+M763+M767+M771+M775+M779+M783+M787+M791+M795+M799+M803+M807+M811+M815+M819+M823+M827+M831+M835+M839+M843+M847+M851+M855</f>
      </c>
    </row>
    <row r="763" spans="1:16" ht="12.75">
      <c r="A763" t="s">
        <v>50</v>
      </c>
      <c s="34" t="s">
        <v>1266</v>
      </c>
      <c s="34" t="s">
        <v>1267</v>
      </c>
      <c s="35" t="s">
        <v>5</v>
      </c>
      <c s="6" t="s">
        <v>1268</v>
      </c>
      <c s="36" t="s">
        <v>423</v>
      </c>
      <c s="37">
        <v>2.4</v>
      </c>
      <c s="36">
        <v>0</v>
      </c>
      <c s="36">
        <f>ROUND(G763*H763,6)</f>
      </c>
      <c r="L763" s="38">
        <v>0</v>
      </c>
      <c s="32">
        <f>ROUND(ROUND(L763,2)*ROUND(G763,3),2)</f>
      </c>
      <c s="36" t="s">
        <v>90</v>
      </c>
      <c>
        <f>(M763*21)/100</f>
      </c>
      <c t="s">
        <v>28</v>
      </c>
    </row>
    <row r="764" spans="1:5" ht="12.75">
      <c r="A764" s="35" t="s">
        <v>56</v>
      </c>
      <c r="E764" s="39" t="s">
        <v>1268</v>
      </c>
    </row>
    <row r="765" spans="1:5" ht="38.25">
      <c r="A765" s="35" t="s">
        <v>57</v>
      </c>
      <c r="E765" s="42" t="s">
        <v>1269</v>
      </c>
    </row>
    <row r="766" spans="1:5" ht="12.75">
      <c r="A766" t="s">
        <v>58</v>
      </c>
      <c r="E766" s="39" t="s">
        <v>5</v>
      </c>
    </row>
    <row r="767" spans="1:16" ht="12.75">
      <c r="A767" t="s">
        <v>50</v>
      </c>
      <c s="34" t="s">
        <v>1270</v>
      </c>
      <c s="34" t="s">
        <v>1271</v>
      </c>
      <c s="35" t="s">
        <v>5</v>
      </c>
      <c s="6" t="s">
        <v>1272</v>
      </c>
      <c s="36" t="s">
        <v>423</v>
      </c>
      <c s="37">
        <v>2.4</v>
      </c>
      <c s="36">
        <v>0.022</v>
      </c>
      <c s="36">
        <f>ROUND(G767*H767,6)</f>
      </c>
      <c r="L767" s="38">
        <v>0</v>
      </c>
      <c s="32">
        <f>ROUND(ROUND(L767,2)*ROUND(G767,3),2)</f>
      </c>
      <c s="36" t="s">
        <v>90</v>
      </c>
      <c>
        <f>(M767*21)/100</f>
      </c>
      <c t="s">
        <v>28</v>
      </c>
    </row>
    <row r="768" spans="1:5" ht="12.75">
      <c r="A768" s="35" t="s">
        <v>56</v>
      </c>
      <c r="E768" s="39" t="s">
        <v>1272</v>
      </c>
    </row>
    <row r="769" spans="1:5" ht="38.25">
      <c r="A769" s="35" t="s">
        <v>57</v>
      </c>
      <c r="E769" s="42" t="s">
        <v>1269</v>
      </c>
    </row>
    <row r="770" spans="1:5" ht="12.75">
      <c r="A770" t="s">
        <v>58</v>
      </c>
      <c r="E770" s="39" t="s">
        <v>5</v>
      </c>
    </row>
    <row r="771" spans="1:16" ht="12.75">
      <c r="A771" t="s">
        <v>50</v>
      </c>
      <c s="34" t="s">
        <v>1273</v>
      </c>
      <c s="34" t="s">
        <v>1274</v>
      </c>
      <c s="35" t="s">
        <v>5</v>
      </c>
      <c s="6" t="s">
        <v>1275</v>
      </c>
      <c s="36" t="s">
        <v>423</v>
      </c>
      <c s="37">
        <v>2.64</v>
      </c>
      <c s="36">
        <v>0</v>
      </c>
      <c s="36">
        <f>ROUND(G771*H771,6)</f>
      </c>
      <c r="L771" s="38">
        <v>0</v>
      </c>
      <c s="32">
        <f>ROUND(ROUND(L771,2)*ROUND(G771,3),2)</f>
      </c>
      <c s="36" t="s">
        <v>90</v>
      </c>
      <c>
        <f>(M771*21)/100</f>
      </c>
      <c t="s">
        <v>28</v>
      </c>
    </row>
    <row r="772" spans="1:5" ht="12.75">
      <c r="A772" s="35" t="s">
        <v>56</v>
      </c>
      <c r="E772" s="39" t="s">
        <v>1275</v>
      </c>
    </row>
    <row r="773" spans="1:5" ht="25.5">
      <c r="A773" s="35" t="s">
        <v>57</v>
      </c>
      <c r="E773" s="40" t="s">
        <v>1276</v>
      </c>
    </row>
    <row r="774" spans="1:5" ht="12.75">
      <c r="A774" t="s">
        <v>58</v>
      </c>
      <c r="E774" s="39" t="s">
        <v>5</v>
      </c>
    </row>
    <row r="775" spans="1:16" ht="12.75">
      <c r="A775" t="s">
        <v>50</v>
      </c>
      <c s="34" t="s">
        <v>1277</v>
      </c>
      <c s="34" t="s">
        <v>1278</v>
      </c>
      <c s="35" t="s">
        <v>5</v>
      </c>
      <c s="6" t="s">
        <v>1279</v>
      </c>
      <c s="36" t="s">
        <v>74</v>
      </c>
      <c s="37">
        <v>13.6</v>
      </c>
      <c s="36">
        <v>0</v>
      </c>
      <c s="36">
        <f>ROUND(G775*H775,6)</f>
      </c>
      <c r="L775" s="38">
        <v>0</v>
      </c>
      <c s="32">
        <f>ROUND(ROUND(L775,2)*ROUND(G775,3),2)</f>
      </c>
      <c s="36" t="s">
        <v>90</v>
      </c>
      <c>
        <f>(M775*21)/100</f>
      </c>
      <c t="s">
        <v>28</v>
      </c>
    </row>
    <row r="776" spans="1:5" ht="12.75">
      <c r="A776" s="35" t="s">
        <v>56</v>
      </c>
      <c r="E776" s="39" t="s">
        <v>1279</v>
      </c>
    </row>
    <row r="777" spans="1:5" ht="25.5">
      <c r="A777" s="35" t="s">
        <v>57</v>
      </c>
      <c r="E777" s="40" t="s">
        <v>1280</v>
      </c>
    </row>
    <row r="778" spans="1:5" ht="12.75">
      <c r="A778" t="s">
        <v>58</v>
      </c>
      <c r="E778" s="39" t="s">
        <v>5</v>
      </c>
    </row>
    <row r="779" spans="1:16" ht="12.75">
      <c r="A779" t="s">
        <v>50</v>
      </c>
      <c s="34" t="s">
        <v>1281</v>
      </c>
      <c s="34" t="s">
        <v>1282</v>
      </c>
      <c s="35" t="s">
        <v>5</v>
      </c>
      <c s="6" t="s">
        <v>1283</v>
      </c>
      <c s="36" t="s">
        <v>423</v>
      </c>
      <c s="37">
        <v>48.16</v>
      </c>
      <c s="36">
        <v>0</v>
      </c>
      <c s="36">
        <f>ROUND(G779*H779,6)</f>
      </c>
      <c r="L779" s="38">
        <v>0</v>
      </c>
      <c s="32">
        <f>ROUND(ROUND(L779,2)*ROUND(G779,3),2)</f>
      </c>
      <c s="36" t="s">
        <v>90</v>
      </c>
      <c>
        <f>(M779*21)/100</f>
      </c>
      <c t="s">
        <v>28</v>
      </c>
    </row>
    <row r="780" spans="1:5" ht="12.75">
      <c r="A780" s="35" t="s">
        <v>56</v>
      </c>
      <c r="E780" s="39" t="s">
        <v>1283</v>
      </c>
    </row>
    <row r="781" spans="1:5" ht="38.25">
      <c r="A781" s="35" t="s">
        <v>57</v>
      </c>
      <c r="E781" s="42" t="s">
        <v>1284</v>
      </c>
    </row>
    <row r="782" spans="1:5" ht="12.75">
      <c r="A782" t="s">
        <v>58</v>
      </c>
      <c r="E782" s="39" t="s">
        <v>5</v>
      </c>
    </row>
    <row r="783" spans="1:16" ht="12.75">
      <c r="A783" t="s">
        <v>50</v>
      </c>
      <c s="34" t="s">
        <v>1285</v>
      </c>
      <c s="34" t="s">
        <v>1286</v>
      </c>
      <c s="35" t="s">
        <v>5</v>
      </c>
      <c s="6" t="s">
        <v>1287</v>
      </c>
      <c s="36" t="s">
        <v>89</v>
      </c>
      <c s="37">
        <v>10</v>
      </c>
      <c s="36">
        <v>0</v>
      </c>
      <c s="36">
        <f>ROUND(G783*H783,6)</f>
      </c>
      <c r="L783" s="38">
        <v>0</v>
      </c>
      <c s="32">
        <f>ROUND(ROUND(L783,2)*ROUND(G783,3),2)</f>
      </c>
      <c s="36" t="s">
        <v>90</v>
      </c>
      <c>
        <f>(M783*21)/100</f>
      </c>
      <c t="s">
        <v>28</v>
      </c>
    </row>
    <row r="784" spans="1:5" ht="12.75">
      <c r="A784" s="35" t="s">
        <v>56</v>
      </c>
      <c r="E784" s="39" t="s">
        <v>1287</v>
      </c>
    </row>
    <row r="785" spans="1:5" ht="51">
      <c r="A785" s="35" t="s">
        <v>57</v>
      </c>
      <c r="E785" s="42" t="s">
        <v>1288</v>
      </c>
    </row>
    <row r="786" spans="1:5" ht="12.75">
      <c r="A786" t="s">
        <v>58</v>
      </c>
      <c r="E786" s="39" t="s">
        <v>5</v>
      </c>
    </row>
    <row r="787" spans="1:16" ht="25.5">
      <c r="A787" t="s">
        <v>50</v>
      </c>
      <c s="34" t="s">
        <v>1289</v>
      </c>
      <c s="34" t="s">
        <v>1290</v>
      </c>
      <c s="35" t="s">
        <v>5</v>
      </c>
      <c s="6" t="s">
        <v>1291</v>
      </c>
      <c s="36" t="s">
        <v>89</v>
      </c>
      <c s="37">
        <v>8</v>
      </c>
      <c s="36">
        <v>0</v>
      </c>
      <c s="36">
        <f>ROUND(G787*H787,6)</f>
      </c>
      <c r="L787" s="38">
        <v>0</v>
      </c>
      <c s="32">
        <f>ROUND(ROUND(L787,2)*ROUND(G787,3),2)</f>
      </c>
      <c s="36" t="s">
        <v>55</v>
      </c>
      <c>
        <f>(M787*21)/100</f>
      </c>
      <c t="s">
        <v>28</v>
      </c>
    </row>
    <row r="788" spans="1:5" ht="25.5">
      <c r="A788" s="35" t="s">
        <v>56</v>
      </c>
      <c r="E788" s="39" t="s">
        <v>1291</v>
      </c>
    </row>
    <row r="789" spans="1:5" ht="38.25">
      <c r="A789" s="35" t="s">
        <v>57</v>
      </c>
      <c r="E789" s="42" t="s">
        <v>1292</v>
      </c>
    </row>
    <row r="790" spans="1:5" ht="12.75">
      <c r="A790" t="s">
        <v>58</v>
      </c>
      <c r="E790" s="39" t="s">
        <v>5</v>
      </c>
    </row>
    <row r="791" spans="1:16" ht="25.5">
      <c r="A791" t="s">
        <v>50</v>
      </c>
      <c s="34" t="s">
        <v>1293</v>
      </c>
      <c s="34" t="s">
        <v>1294</v>
      </c>
      <c s="35" t="s">
        <v>5</v>
      </c>
      <c s="6" t="s">
        <v>1295</v>
      </c>
      <c s="36" t="s">
        <v>89</v>
      </c>
      <c s="37">
        <v>2</v>
      </c>
      <c s="36">
        <v>0</v>
      </c>
      <c s="36">
        <f>ROUND(G791*H791,6)</f>
      </c>
      <c r="L791" s="38">
        <v>0</v>
      </c>
      <c s="32">
        <f>ROUND(ROUND(L791,2)*ROUND(G791,3),2)</f>
      </c>
      <c s="36" t="s">
        <v>55</v>
      </c>
      <c>
        <f>(M791*21)/100</f>
      </c>
      <c t="s">
        <v>28</v>
      </c>
    </row>
    <row r="792" spans="1:5" ht="25.5">
      <c r="A792" s="35" t="s">
        <v>56</v>
      </c>
      <c r="E792" s="39" t="s">
        <v>1295</v>
      </c>
    </row>
    <row r="793" spans="1:5" ht="38.25">
      <c r="A793" s="35" t="s">
        <v>57</v>
      </c>
      <c r="E793" s="42" t="s">
        <v>1296</v>
      </c>
    </row>
    <row r="794" spans="1:5" ht="12.75">
      <c r="A794" t="s">
        <v>58</v>
      </c>
      <c r="E794" s="39" t="s">
        <v>5</v>
      </c>
    </row>
    <row r="795" spans="1:16" ht="25.5">
      <c r="A795" t="s">
        <v>50</v>
      </c>
      <c s="34" t="s">
        <v>1297</v>
      </c>
      <c s="34" t="s">
        <v>1298</v>
      </c>
      <c s="35" t="s">
        <v>5</v>
      </c>
      <c s="6" t="s">
        <v>1299</v>
      </c>
      <c s="36" t="s">
        <v>89</v>
      </c>
      <c s="37">
        <v>7</v>
      </c>
      <c s="36">
        <v>0</v>
      </c>
      <c s="36">
        <f>ROUND(G795*H795,6)</f>
      </c>
      <c r="L795" s="38">
        <v>0</v>
      </c>
      <c s="32">
        <f>ROUND(ROUND(L795,2)*ROUND(G795,3),2)</f>
      </c>
      <c s="36" t="s">
        <v>90</v>
      </c>
      <c>
        <f>(M795*21)/100</f>
      </c>
      <c t="s">
        <v>28</v>
      </c>
    </row>
    <row r="796" spans="1:5" ht="25.5">
      <c r="A796" s="35" t="s">
        <v>56</v>
      </c>
      <c r="E796" s="39" t="s">
        <v>1299</v>
      </c>
    </row>
    <row r="797" spans="1:5" ht="38.25">
      <c r="A797" s="35" t="s">
        <v>57</v>
      </c>
      <c r="E797" s="42" t="s">
        <v>1300</v>
      </c>
    </row>
    <row r="798" spans="1:5" ht="12.75">
      <c r="A798" t="s">
        <v>58</v>
      </c>
      <c r="E798" s="39" t="s">
        <v>5</v>
      </c>
    </row>
    <row r="799" spans="1:16" ht="25.5">
      <c r="A799" t="s">
        <v>50</v>
      </c>
      <c s="34" t="s">
        <v>1301</v>
      </c>
      <c s="34" t="s">
        <v>1302</v>
      </c>
      <c s="35" t="s">
        <v>5</v>
      </c>
      <c s="6" t="s">
        <v>1303</v>
      </c>
      <c s="36" t="s">
        <v>89</v>
      </c>
      <c s="37">
        <v>1</v>
      </c>
      <c s="36">
        <v>0</v>
      </c>
      <c s="36">
        <f>ROUND(G799*H799,6)</f>
      </c>
      <c r="L799" s="38">
        <v>0</v>
      </c>
      <c s="32">
        <f>ROUND(ROUND(L799,2)*ROUND(G799,3),2)</f>
      </c>
      <c s="36" t="s">
        <v>90</v>
      </c>
      <c>
        <f>(M799*21)/100</f>
      </c>
      <c t="s">
        <v>28</v>
      </c>
    </row>
    <row r="800" spans="1:5" ht="25.5">
      <c r="A800" s="35" t="s">
        <v>56</v>
      </c>
      <c r="E800" s="39" t="s">
        <v>1303</v>
      </c>
    </row>
    <row r="801" spans="1:5" ht="38.25">
      <c r="A801" s="35" t="s">
        <v>57</v>
      </c>
      <c r="E801" s="42" t="s">
        <v>1304</v>
      </c>
    </row>
    <row r="802" spans="1:5" ht="12.75">
      <c r="A802" t="s">
        <v>58</v>
      </c>
      <c r="E802" s="39" t="s">
        <v>5</v>
      </c>
    </row>
    <row r="803" spans="1:16" ht="25.5">
      <c r="A803" t="s">
        <v>50</v>
      </c>
      <c s="34" t="s">
        <v>1305</v>
      </c>
      <c s="34" t="s">
        <v>1306</v>
      </c>
      <c s="35" t="s">
        <v>5</v>
      </c>
      <c s="6" t="s">
        <v>1307</v>
      </c>
      <c s="36" t="s">
        <v>89</v>
      </c>
      <c s="37">
        <v>8</v>
      </c>
      <c s="36">
        <v>0</v>
      </c>
      <c s="36">
        <f>ROUND(G803*H803,6)</f>
      </c>
      <c r="L803" s="38">
        <v>0</v>
      </c>
      <c s="32">
        <f>ROUND(ROUND(L803,2)*ROUND(G803,3),2)</f>
      </c>
      <c s="36" t="s">
        <v>90</v>
      </c>
      <c>
        <f>(M803*21)/100</f>
      </c>
      <c t="s">
        <v>28</v>
      </c>
    </row>
    <row r="804" spans="1:5" ht="25.5">
      <c r="A804" s="35" t="s">
        <v>56</v>
      </c>
      <c r="E804" s="39" t="s">
        <v>1307</v>
      </c>
    </row>
    <row r="805" spans="1:5" ht="51">
      <c r="A805" s="35" t="s">
        <v>57</v>
      </c>
      <c r="E805" s="42" t="s">
        <v>1308</v>
      </c>
    </row>
    <row r="806" spans="1:5" ht="12.75">
      <c r="A806" t="s">
        <v>58</v>
      </c>
      <c r="E806" s="39" t="s">
        <v>5</v>
      </c>
    </row>
    <row r="807" spans="1:16" ht="25.5">
      <c r="A807" t="s">
        <v>50</v>
      </c>
      <c s="34" t="s">
        <v>1309</v>
      </c>
      <c s="34" t="s">
        <v>1310</v>
      </c>
      <c s="35" t="s">
        <v>5</v>
      </c>
      <c s="6" t="s">
        <v>1311</v>
      </c>
      <c s="36" t="s">
        <v>89</v>
      </c>
      <c s="37">
        <v>8</v>
      </c>
      <c s="36">
        <v>0</v>
      </c>
      <c s="36">
        <f>ROUND(G807*H807,6)</f>
      </c>
      <c r="L807" s="38">
        <v>0</v>
      </c>
      <c s="32">
        <f>ROUND(ROUND(L807,2)*ROUND(G807,3),2)</f>
      </c>
      <c s="36" t="s">
        <v>90</v>
      </c>
      <c>
        <f>(M807*21)/100</f>
      </c>
      <c t="s">
        <v>28</v>
      </c>
    </row>
    <row r="808" spans="1:5" ht="25.5">
      <c r="A808" s="35" t="s">
        <v>56</v>
      </c>
      <c r="E808" s="39" t="s">
        <v>1311</v>
      </c>
    </row>
    <row r="809" spans="1:5" ht="51">
      <c r="A809" s="35" t="s">
        <v>57</v>
      </c>
      <c r="E809" s="42" t="s">
        <v>1308</v>
      </c>
    </row>
    <row r="810" spans="1:5" ht="12.75">
      <c r="A810" t="s">
        <v>58</v>
      </c>
      <c r="E810" s="39" t="s">
        <v>5</v>
      </c>
    </row>
    <row r="811" spans="1:16" ht="12.75">
      <c r="A811" t="s">
        <v>50</v>
      </c>
      <c s="34" t="s">
        <v>1312</v>
      </c>
      <c s="34" t="s">
        <v>1313</v>
      </c>
      <c s="35" t="s">
        <v>5</v>
      </c>
      <c s="6" t="s">
        <v>1314</v>
      </c>
      <c s="36" t="s">
        <v>89</v>
      </c>
      <c s="37">
        <v>8</v>
      </c>
      <c s="36">
        <v>0.012</v>
      </c>
      <c s="36">
        <f>ROUND(G811*H811,6)</f>
      </c>
      <c r="L811" s="38">
        <v>0</v>
      </c>
      <c s="32">
        <f>ROUND(ROUND(L811,2)*ROUND(G811,3),2)</f>
      </c>
      <c s="36" t="s">
        <v>90</v>
      </c>
      <c>
        <f>(M811*21)/100</f>
      </c>
      <c t="s">
        <v>28</v>
      </c>
    </row>
    <row r="812" spans="1:5" ht="12.75">
      <c r="A812" s="35" t="s">
        <v>56</v>
      </c>
      <c r="E812" s="39" t="s">
        <v>1314</v>
      </c>
    </row>
    <row r="813" spans="1:5" ht="51">
      <c r="A813" s="35" t="s">
        <v>57</v>
      </c>
      <c r="E813" s="42" t="s">
        <v>1308</v>
      </c>
    </row>
    <row r="814" spans="1:5" ht="12.75">
      <c r="A814" t="s">
        <v>58</v>
      </c>
      <c r="E814" s="39" t="s">
        <v>5</v>
      </c>
    </row>
    <row r="815" spans="1:16" ht="12.75">
      <c r="A815" t="s">
        <v>50</v>
      </c>
      <c s="34" t="s">
        <v>1315</v>
      </c>
      <c s="34" t="s">
        <v>1316</v>
      </c>
      <c s="35" t="s">
        <v>5</v>
      </c>
      <c s="6" t="s">
        <v>1317</v>
      </c>
      <c s="36" t="s">
        <v>89</v>
      </c>
      <c s="37">
        <v>8</v>
      </c>
      <c s="36">
        <v>0.002</v>
      </c>
      <c s="36">
        <f>ROUND(G815*H815,6)</f>
      </c>
      <c r="L815" s="38">
        <v>0</v>
      </c>
      <c s="32">
        <f>ROUND(ROUND(L815,2)*ROUND(G815,3),2)</f>
      </c>
      <c s="36" t="s">
        <v>90</v>
      </c>
      <c>
        <f>(M815*21)/100</f>
      </c>
      <c t="s">
        <v>28</v>
      </c>
    </row>
    <row r="816" spans="1:5" ht="12.75">
      <c r="A816" s="35" t="s">
        <v>56</v>
      </c>
      <c r="E816" s="39" t="s">
        <v>1317</v>
      </c>
    </row>
    <row r="817" spans="1:5" ht="51">
      <c r="A817" s="35" t="s">
        <v>57</v>
      </c>
      <c r="E817" s="42" t="s">
        <v>1308</v>
      </c>
    </row>
    <row r="818" spans="1:5" ht="12.75">
      <c r="A818" t="s">
        <v>58</v>
      </c>
      <c r="E818" s="39" t="s">
        <v>5</v>
      </c>
    </row>
    <row r="819" spans="1:16" ht="12.75">
      <c r="A819" t="s">
        <v>50</v>
      </c>
      <c s="34" t="s">
        <v>1318</v>
      </c>
      <c s="34" t="s">
        <v>1319</v>
      </c>
      <c s="35" t="s">
        <v>5</v>
      </c>
      <c s="6" t="s">
        <v>1320</v>
      </c>
      <c s="36" t="s">
        <v>423</v>
      </c>
      <c s="37">
        <v>79.76</v>
      </c>
      <c s="36">
        <v>0.01351</v>
      </c>
      <c s="36">
        <f>ROUND(G819*H819,6)</f>
      </c>
      <c r="L819" s="38">
        <v>0</v>
      </c>
      <c s="32">
        <f>ROUND(ROUND(L819,2)*ROUND(G819,3),2)</f>
      </c>
      <c s="36" t="s">
        <v>90</v>
      </c>
      <c>
        <f>(M819*21)/100</f>
      </c>
      <c t="s">
        <v>28</v>
      </c>
    </row>
    <row r="820" spans="1:5" ht="12.75">
      <c r="A820" s="35" t="s">
        <v>56</v>
      </c>
      <c r="E820" s="39" t="s">
        <v>1320</v>
      </c>
    </row>
    <row r="821" spans="1:5" ht="51">
      <c r="A821" s="35" t="s">
        <v>57</v>
      </c>
      <c r="E821" s="42" t="s">
        <v>1321</v>
      </c>
    </row>
    <row r="822" spans="1:5" ht="12.75">
      <c r="A822" t="s">
        <v>58</v>
      </c>
      <c r="E822" s="39" t="s">
        <v>5</v>
      </c>
    </row>
    <row r="823" spans="1:16" ht="12.75">
      <c r="A823" t="s">
        <v>50</v>
      </c>
      <c s="34" t="s">
        <v>1322</v>
      </c>
      <c s="34" t="s">
        <v>1323</v>
      </c>
      <c s="35" t="s">
        <v>5</v>
      </c>
      <c s="6" t="s">
        <v>1324</v>
      </c>
      <c s="36" t="s">
        <v>423</v>
      </c>
      <c s="37">
        <v>50</v>
      </c>
      <c s="36">
        <v>0</v>
      </c>
      <c s="36">
        <f>ROUND(G823*H823,6)</f>
      </c>
      <c r="L823" s="38">
        <v>0</v>
      </c>
      <c s="32">
        <f>ROUND(ROUND(L823,2)*ROUND(G823,3),2)</f>
      </c>
      <c s="36" t="s">
        <v>90</v>
      </c>
      <c>
        <f>(M823*21)/100</f>
      </c>
      <c t="s">
        <v>28</v>
      </c>
    </row>
    <row r="824" spans="1:5" ht="12.75">
      <c r="A824" s="35" t="s">
        <v>56</v>
      </c>
      <c r="E824" s="39" t="s">
        <v>1324</v>
      </c>
    </row>
    <row r="825" spans="1:5" ht="12.75">
      <c r="A825" s="35" t="s">
        <v>57</v>
      </c>
      <c r="E825" s="40" t="s">
        <v>5</v>
      </c>
    </row>
    <row r="826" spans="1:5" ht="12.75">
      <c r="A826" t="s">
        <v>58</v>
      </c>
      <c r="E826" s="39" t="s">
        <v>5</v>
      </c>
    </row>
    <row r="827" spans="1:16" ht="12.75">
      <c r="A827" t="s">
        <v>50</v>
      </c>
      <c s="34" t="s">
        <v>1325</v>
      </c>
      <c s="34" t="s">
        <v>1326</v>
      </c>
      <c s="35" t="s">
        <v>5</v>
      </c>
      <c s="6" t="s">
        <v>1327</v>
      </c>
      <c s="36" t="s">
        <v>423</v>
      </c>
      <c s="37">
        <v>64.09</v>
      </c>
      <c s="36">
        <v>1E-05</v>
      </c>
      <c s="36">
        <f>ROUND(G827*H827,6)</f>
      </c>
      <c r="L827" s="38">
        <v>0</v>
      </c>
      <c s="32">
        <f>ROUND(ROUND(L827,2)*ROUND(G827,3),2)</f>
      </c>
      <c s="36" t="s">
        <v>90</v>
      </c>
      <c>
        <f>(M827*21)/100</f>
      </c>
      <c t="s">
        <v>28</v>
      </c>
    </row>
    <row r="828" spans="1:5" ht="12.75">
      <c r="A828" s="35" t="s">
        <v>56</v>
      </c>
      <c r="E828" s="39" t="s">
        <v>1327</v>
      </c>
    </row>
    <row r="829" spans="1:5" ht="38.25">
      <c r="A829" s="35" t="s">
        <v>57</v>
      </c>
      <c r="E829" s="42" t="s">
        <v>1328</v>
      </c>
    </row>
    <row r="830" spans="1:5" ht="12.75">
      <c r="A830" t="s">
        <v>58</v>
      </c>
      <c r="E830" s="39" t="s">
        <v>5</v>
      </c>
    </row>
    <row r="831" spans="1:16" ht="12.75">
      <c r="A831" t="s">
        <v>50</v>
      </c>
      <c s="34" t="s">
        <v>1329</v>
      </c>
      <c s="34" t="s">
        <v>1330</v>
      </c>
      <c s="35" t="s">
        <v>5</v>
      </c>
      <c s="6" t="s">
        <v>1331</v>
      </c>
      <c s="36" t="s">
        <v>423</v>
      </c>
      <c s="37">
        <v>64.09</v>
      </c>
      <c s="36">
        <v>0.01</v>
      </c>
      <c s="36">
        <f>ROUND(G831*H831,6)</f>
      </c>
      <c r="L831" s="38">
        <v>0</v>
      </c>
      <c s="32">
        <f>ROUND(ROUND(L831,2)*ROUND(G831,3),2)</f>
      </c>
      <c s="36" t="s">
        <v>90</v>
      </c>
      <c>
        <f>(M831*21)/100</f>
      </c>
      <c t="s">
        <v>28</v>
      </c>
    </row>
    <row r="832" spans="1:5" ht="12.75">
      <c r="A832" s="35" t="s">
        <v>56</v>
      </c>
      <c r="E832" s="39" t="s">
        <v>1331</v>
      </c>
    </row>
    <row r="833" spans="1:5" ht="12.75">
      <c r="A833" s="35" t="s">
        <v>57</v>
      </c>
      <c r="E833" s="40" t="s">
        <v>5</v>
      </c>
    </row>
    <row r="834" spans="1:5" ht="12.75">
      <c r="A834" t="s">
        <v>58</v>
      </c>
      <c r="E834" s="39" t="s">
        <v>5</v>
      </c>
    </row>
    <row r="835" spans="1:16" ht="12.75">
      <c r="A835" t="s">
        <v>50</v>
      </c>
      <c s="34" t="s">
        <v>1332</v>
      </c>
      <c s="34" t="s">
        <v>1333</v>
      </c>
      <c s="35" t="s">
        <v>5</v>
      </c>
      <c s="6" t="s">
        <v>1334</v>
      </c>
      <c s="36" t="s">
        <v>283</v>
      </c>
      <c s="37">
        <v>42</v>
      </c>
      <c s="36">
        <v>5E-05</v>
      </c>
      <c s="36">
        <f>ROUND(G835*H835,6)</f>
      </c>
      <c r="L835" s="38">
        <v>0</v>
      </c>
      <c s="32">
        <f>ROUND(ROUND(L835,2)*ROUND(G835,3),2)</f>
      </c>
      <c s="36" t="s">
        <v>90</v>
      </c>
      <c>
        <f>(M835*21)/100</f>
      </c>
      <c t="s">
        <v>28</v>
      </c>
    </row>
    <row r="836" spans="1:5" ht="12.75">
      <c r="A836" s="35" t="s">
        <v>56</v>
      </c>
      <c r="E836" s="39" t="s">
        <v>1334</v>
      </c>
    </row>
    <row r="837" spans="1:5" ht="38.25">
      <c r="A837" s="35" t="s">
        <v>57</v>
      </c>
      <c r="E837" s="42" t="s">
        <v>1335</v>
      </c>
    </row>
    <row r="838" spans="1:5" ht="12.75">
      <c r="A838" t="s">
        <v>58</v>
      </c>
      <c r="E838" s="39" t="s">
        <v>5</v>
      </c>
    </row>
    <row r="839" spans="1:16" ht="12.75">
      <c r="A839" t="s">
        <v>50</v>
      </c>
      <c s="34" t="s">
        <v>1336</v>
      </c>
      <c s="34" t="s">
        <v>1337</v>
      </c>
      <c s="35" t="s">
        <v>5</v>
      </c>
      <c s="6" t="s">
        <v>1338</v>
      </c>
      <c s="36" t="s">
        <v>283</v>
      </c>
      <c s="37">
        <v>42</v>
      </c>
      <c s="36">
        <v>0</v>
      </c>
      <c s="36">
        <f>ROUND(G839*H839,6)</f>
      </c>
      <c r="L839" s="38">
        <v>0</v>
      </c>
      <c s="32">
        <f>ROUND(ROUND(L839,2)*ROUND(G839,3),2)</f>
      </c>
      <c s="36" t="s">
        <v>55</v>
      </c>
      <c>
        <f>(M839*21)/100</f>
      </c>
      <c t="s">
        <v>28</v>
      </c>
    </row>
    <row r="840" spans="1:5" ht="12.75">
      <c r="A840" s="35" t="s">
        <v>56</v>
      </c>
      <c r="E840" s="39" t="s">
        <v>1338</v>
      </c>
    </row>
    <row r="841" spans="1:5" ht="38.25">
      <c r="A841" s="35" t="s">
        <v>57</v>
      </c>
      <c r="E841" s="42" t="s">
        <v>1335</v>
      </c>
    </row>
    <row r="842" spans="1:5" ht="12.75">
      <c r="A842" t="s">
        <v>58</v>
      </c>
      <c r="E842" s="39" t="s">
        <v>5</v>
      </c>
    </row>
    <row r="843" spans="1:16" ht="25.5">
      <c r="A843" t="s">
        <v>50</v>
      </c>
      <c s="34" t="s">
        <v>1339</v>
      </c>
      <c s="34" t="s">
        <v>1340</v>
      </c>
      <c s="35" t="s">
        <v>5</v>
      </c>
      <c s="6" t="s">
        <v>1341</v>
      </c>
      <c s="36" t="s">
        <v>283</v>
      </c>
      <c s="37">
        <v>2708</v>
      </c>
      <c s="36">
        <v>0</v>
      </c>
      <c s="36">
        <f>ROUND(G843*H843,6)</f>
      </c>
      <c r="L843" s="38">
        <v>0</v>
      </c>
      <c s="32">
        <f>ROUND(ROUND(L843,2)*ROUND(G843,3),2)</f>
      </c>
      <c s="36" t="s">
        <v>90</v>
      </c>
      <c>
        <f>(M843*21)/100</f>
      </c>
      <c t="s">
        <v>28</v>
      </c>
    </row>
    <row r="844" spans="1:5" ht="25.5">
      <c r="A844" s="35" t="s">
        <v>56</v>
      </c>
      <c r="E844" s="39" t="s">
        <v>1341</v>
      </c>
    </row>
    <row r="845" spans="1:5" ht="76.5">
      <c r="A845" s="35" t="s">
        <v>57</v>
      </c>
      <c r="E845" s="42" t="s">
        <v>1342</v>
      </c>
    </row>
    <row r="846" spans="1:5" ht="12.75">
      <c r="A846" t="s">
        <v>58</v>
      </c>
      <c r="E846" s="39" t="s">
        <v>5</v>
      </c>
    </row>
    <row r="847" spans="1:16" ht="12.75">
      <c r="A847" t="s">
        <v>50</v>
      </c>
      <c s="34" t="s">
        <v>1343</v>
      </c>
      <c s="34" t="s">
        <v>1344</v>
      </c>
      <c s="35" t="s">
        <v>5</v>
      </c>
      <c s="6" t="s">
        <v>1345</v>
      </c>
      <c s="36" t="s">
        <v>89</v>
      </c>
      <c s="37">
        <v>24</v>
      </c>
      <c s="36">
        <v>0</v>
      </c>
      <c s="36">
        <f>ROUND(G847*H847,6)</f>
      </c>
      <c r="L847" s="38">
        <v>0</v>
      </c>
      <c s="32">
        <f>ROUND(ROUND(L847,2)*ROUND(G847,3),2)</f>
      </c>
      <c s="36" t="s">
        <v>55</v>
      </c>
      <c>
        <f>(M847*21)/100</f>
      </c>
      <c t="s">
        <v>28</v>
      </c>
    </row>
    <row r="848" spans="1:5" ht="12.75">
      <c r="A848" s="35" t="s">
        <v>56</v>
      </c>
      <c r="E848" s="39" t="s">
        <v>1345</v>
      </c>
    </row>
    <row r="849" spans="1:5" ht="51">
      <c r="A849" s="35" t="s">
        <v>57</v>
      </c>
      <c r="E849" s="42" t="s">
        <v>1346</v>
      </c>
    </row>
    <row r="850" spans="1:5" ht="12.75">
      <c r="A850" t="s">
        <v>58</v>
      </c>
      <c r="E850" s="39" t="s">
        <v>5</v>
      </c>
    </row>
    <row r="851" spans="1:16" ht="25.5">
      <c r="A851" t="s">
        <v>50</v>
      </c>
      <c s="34" t="s">
        <v>1347</v>
      </c>
      <c s="34" t="s">
        <v>1348</v>
      </c>
      <c s="35" t="s">
        <v>5</v>
      </c>
      <c s="6" t="s">
        <v>1349</v>
      </c>
      <c s="36" t="s">
        <v>409</v>
      </c>
      <c s="37">
        <v>2.844</v>
      </c>
      <c s="36">
        <v>0</v>
      </c>
      <c s="36">
        <f>ROUND(G851*H851,6)</f>
      </c>
      <c r="L851" s="38">
        <v>0</v>
      </c>
      <c s="32">
        <f>ROUND(ROUND(L851,2)*ROUND(G851,3),2)</f>
      </c>
      <c s="36" t="s">
        <v>90</v>
      </c>
      <c>
        <f>(M851*21)/100</f>
      </c>
      <c t="s">
        <v>28</v>
      </c>
    </row>
    <row r="852" spans="1:5" ht="25.5">
      <c r="A852" s="35" t="s">
        <v>56</v>
      </c>
      <c r="E852" s="39" t="s">
        <v>1349</v>
      </c>
    </row>
    <row r="853" spans="1:5" ht="12.75">
      <c r="A853" s="35" t="s">
        <v>57</v>
      </c>
      <c r="E853" s="40" t="s">
        <v>5</v>
      </c>
    </row>
    <row r="854" spans="1:5" ht="12.75">
      <c r="A854" t="s">
        <v>58</v>
      </c>
      <c r="E854" s="39" t="s">
        <v>5</v>
      </c>
    </row>
    <row r="855" spans="1:16" ht="38.25">
      <c r="A855" t="s">
        <v>50</v>
      </c>
      <c s="34" t="s">
        <v>1350</v>
      </c>
      <c s="34" t="s">
        <v>1351</v>
      </c>
      <c s="35" t="s">
        <v>5</v>
      </c>
      <c s="6" t="s">
        <v>1352</v>
      </c>
      <c s="36" t="s">
        <v>409</v>
      </c>
      <c s="37">
        <v>2.844</v>
      </c>
      <c s="36">
        <v>0</v>
      </c>
      <c s="36">
        <f>ROUND(G855*H855,6)</f>
      </c>
      <c r="L855" s="38">
        <v>0</v>
      </c>
      <c s="32">
        <f>ROUND(ROUND(L855,2)*ROUND(G855,3),2)</f>
      </c>
      <c s="36" t="s">
        <v>90</v>
      </c>
      <c>
        <f>(M855*21)/100</f>
      </c>
      <c t="s">
        <v>28</v>
      </c>
    </row>
    <row r="856" spans="1:5" ht="38.25">
      <c r="A856" s="35" t="s">
        <v>56</v>
      </c>
      <c r="E856" s="39" t="s">
        <v>1353</v>
      </c>
    </row>
    <row r="857" spans="1:5" ht="12.75">
      <c r="A857" s="35" t="s">
        <v>57</v>
      </c>
      <c r="E857" s="40" t="s">
        <v>5</v>
      </c>
    </row>
    <row r="858" spans="1:5" ht="12.75">
      <c r="A858" t="s">
        <v>58</v>
      </c>
      <c r="E858" s="39" t="s">
        <v>5</v>
      </c>
    </row>
    <row r="859" spans="1:13" ht="12.75">
      <c r="A859" t="s">
        <v>47</v>
      </c>
      <c r="C859" s="31" t="s">
        <v>1354</v>
      </c>
      <c r="E859" s="33" t="s">
        <v>1355</v>
      </c>
      <c r="J859" s="32">
        <f>0</f>
      </c>
      <c s="32">
        <f>0</f>
      </c>
      <c s="32">
        <f>0+L860+L864+L868+L872+L876+L880</f>
      </c>
      <c s="32">
        <f>0+M860+M864+M868+M872+M876+M880</f>
      </c>
    </row>
    <row r="860" spans="1:16" ht="12.75">
      <c r="A860" t="s">
        <v>50</v>
      </c>
      <c s="34" t="s">
        <v>1356</v>
      </c>
      <c s="34" t="s">
        <v>1357</v>
      </c>
      <c s="35" t="s">
        <v>5</v>
      </c>
      <c s="6" t="s">
        <v>1358</v>
      </c>
      <c s="36" t="s">
        <v>423</v>
      </c>
      <c s="37">
        <v>13.86</v>
      </c>
      <c s="36">
        <v>0.0003</v>
      </c>
      <c s="36">
        <f>ROUND(G860*H860,6)</f>
      </c>
      <c r="L860" s="38">
        <v>0</v>
      </c>
      <c s="32">
        <f>ROUND(ROUND(L860,2)*ROUND(G860,3),2)</f>
      </c>
      <c s="36" t="s">
        <v>90</v>
      </c>
      <c>
        <f>(M860*21)/100</f>
      </c>
      <c t="s">
        <v>28</v>
      </c>
    </row>
    <row r="861" spans="1:5" ht="12.75">
      <c r="A861" s="35" t="s">
        <v>56</v>
      </c>
      <c r="E861" s="39" t="s">
        <v>1358</v>
      </c>
    </row>
    <row r="862" spans="1:5" ht="38.25">
      <c r="A862" s="35" t="s">
        <v>57</v>
      </c>
      <c r="E862" s="42" t="s">
        <v>1359</v>
      </c>
    </row>
    <row r="863" spans="1:5" ht="12.75">
      <c r="A863" t="s">
        <v>58</v>
      </c>
      <c r="E863" s="39" t="s">
        <v>5</v>
      </c>
    </row>
    <row r="864" spans="1:16" ht="25.5">
      <c r="A864" t="s">
        <v>50</v>
      </c>
      <c s="34" t="s">
        <v>1360</v>
      </c>
      <c s="34" t="s">
        <v>1361</v>
      </c>
      <c s="35" t="s">
        <v>5</v>
      </c>
      <c s="6" t="s">
        <v>1362</v>
      </c>
      <c s="36" t="s">
        <v>74</v>
      </c>
      <c s="37">
        <v>15.02</v>
      </c>
      <c s="36">
        <v>0.00058</v>
      </c>
      <c s="36">
        <f>ROUND(G864*H864,6)</f>
      </c>
      <c r="L864" s="38">
        <v>0</v>
      </c>
      <c s="32">
        <f>ROUND(ROUND(L864,2)*ROUND(G864,3),2)</f>
      </c>
      <c s="36" t="s">
        <v>90</v>
      </c>
      <c>
        <f>(M864*21)/100</f>
      </c>
      <c t="s">
        <v>28</v>
      </c>
    </row>
    <row r="865" spans="1:5" ht="25.5">
      <c r="A865" s="35" t="s">
        <v>56</v>
      </c>
      <c r="E865" s="39" t="s">
        <v>1362</v>
      </c>
    </row>
    <row r="866" spans="1:5" ht="38.25">
      <c r="A866" s="35" t="s">
        <v>57</v>
      </c>
      <c r="E866" s="42" t="s">
        <v>1363</v>
      </c>
    </row>
    <row r="867" spans="1:5" ht="12.75">
      <c r="A867" t="s">
        <v>58</v>
      </c>
      <c r="E867" s="39" t="s">
        <v>5</v>
      </c>
    </row>
    <row r="868" spans="1:16" ht="25.5">
      <c r="A868" t="s">
        <v>50</v>
      </c>
      <c s="34" t="s">
        <v>1364</v>
      </c>
      <c s="34" t="s">
        <v>1365</v>
      </c>
      <c s="35" t="s">
        <v>5</v>
      </c>
      <c s="6" t="s">
        <v>1366</v>
      </c>
      <c s="36" t="s">
        <v>423</v>
      </c>
      <c s="37">
        <v>12.34</v>
      </c>
      <c s="36">
        <v>0.00535</v>
      </c>
      <c s="36">
        <f>ROUND(G868*H868,6)</f>
      </c>
      <c r="L868" s="38">
        <v>0</v>
      </c>
      <c s="32">
        <f>ROUND(ROUND(L868,2)*ROUND(G868,3),2)</f>
      </c>
      <c s="36" t="s">
        <v>90</v>
      </c>
      <c>
        <f>(M868*21)/100</f>
      </c>
      <c t="s">
        <v>28</v>
      </c>
    </row>
    <row r="869" spans="1:5" ht="25.5">
      <c r="A869" s="35" t="s">
        <v>56</v>
      </c>
      <c r="E869" s="39" t="s">
        <v>1366</v>
      </c>
    </row>
    <row r="870" spans="1:5" ht="12.75">
      <c r="A870" s="35" t="s">
        <v>57</v>
      </c>
      <c r="E870" s="40" t="s">
        <v>5</v>
      </c>
    </row>
    <row r="871" spans="1:5" ht="12.75">
      <c r="A871" t="s">
        <v>58</v>
      </c>
      <c r="E871" s="39" t="s">
        <v>5</v>
      </c>
    </row>
    <row r="872" spans="1:16" ht="25.5">
      <c r="A872" t="s">
        <v>50</v>
      </c>
      <c s="34" t="s">
        <v>1367</v>
      </c>
      <c s="34" t="s">
        <v>1368</v>
      </c>
      <c s="35" t="s">
        <v>5</v>
      </c>
      <c s="6" t="s">
        <v>1369</v>
      </c>
      <c s="36" t="s">
        <v>423</v>
      </c>
      <c s="37">
        <v>15.398</v>
      </c>
      <c s="36">
        <v>0.022</v>
      </c>
      <c s="36">
        <f>ROUND(G872*H872,6)</f>
      </c>
      <c r="L872" s="38">
        <v>0</v>
      </c>
      <c s="32">
        <f>ROUND(ROUND(L872,2)*ROUND(G872,3),2)</f>
      </c>
      <c s="36" t="s">
        <v>90</v>
      </c>
      <c>
        <f>(M872*21)/100</f>
      </c>
      <c t="s">
        <v>28</v>
      </c>
    </row>
    <row r="873" spans="1:5" ht="25.5">
      <c r="A873" s="35" t="s">
        <v>56</v>
      </c>
      <c r="E873" s="39" t="s">
        <v>1369</v>
      </c>
    </row>
    <row r="874" spans="1:5" ht="38.25">
      <c r="A874" s="35" t="s">
        <v>57</v>
      </c>
      <c r="E874" s="42" t="s">
        <v>1370</v>
      </c>
    </row>
    <row r="875" spans="1:5" ht="12.75">
      <c r="A875" t="s">
        <v>58</v>
      </c>
      <c r="E875" s="39" t="s">
        <v>5</v>
      </c>
    </row>
    <row r="876" spans="1:16" ht="25.5">
      <c r="A876" t="s">
        <v>50</v>
      </c>
      <c s="34" t="s">
        <v>1371</v>
      </c>
      <c s="34" t="s">
        <v>1372</v>
      </c>
      <c s="35" t="s">
        <v>5</v>
      </c>
      <c s="6" t="s">
        <v>1373</v>
      </c>
      <c s="36" t="s">
        <v>409</v>
      </c>
      <c s="37">
        <v>0.4</v>
      </c>
      <c s="36">
        <v>0</v>
      </c>
      <c s="36">
        <f>ROUND(G876*H876,6)</f>
      </c>
      <c r="L876" s="38">
        <v>0</v>
      </c>
      <c s="32">
        <f>ROUND(ROUND(L876,2)*ROUND(G876,3),2)</f>
      </c>
      <c s="36" t="s">
        <v>90</v>
      </c>
      <c>
        <f>(M876*21)/100</f>
      </c>
      <c t="s">
        <v>28</v>
      </c>
    </row>
    <row r="877" spans="1:5" ht="25.5">
      <c r="A877" s="35" t="s">
        <v>56</v>
      </c>
      <c r="E877" s="39" t="s">
        <v>1373</v>
      </c>
    </row>
    <row r="878" spans="1:5" ht="12.75">
      <c r="A878" s="35" t="s">
        <v>57</v>
      </c>
      <c r="E878" s="40" t="s">
        <v>5</v>
      </c>
    </row>
    <row r="879" spans="1:5" ht="12.75">
      <c r="A879" t="s">
        <v>58</v>
      </c>
      <c r="E879" s="39" t="s">
        <v>5</v>
      </c>
    </row>
    <row r="880" spans="1:16" ht="25.5">
      <c r="A880" t="s">
        <v>50</v>
      </c>
      <c s="34" t="s">
        <v>1374</v>
      </c>
      <c s="34" t="s">
        <v>1375</v>
      </c>
      <c s="35" t="s">
        <v>5</v>
      </c>
      <c s="6" t="s">
        <v>1376</v>
      </c>
      <c s="36" t="s">
        <v>409</v>
      </c>
      <c s="37">
        <v>0.4</v>
      </c>
      <c s="36">
        <v>0</v>
      </c>
      <c s="36">
        <f>ROUND(G880*H880,6)</f>
      </c>
      <c r="L880" s="38">
        <v>0</v>
      </c>
      <c s="32">
        <f>ROUND(ROUND(L880,2)*ROUND(G880,3),2)</f>
      </c>
      <c s="36" t="s">
        <v>90</v>
      </c>
      <c>
        <f>(M880*21)/100</f>
      </c>
      <c t="s">
        <v>28</v>
      </c>
    </row>
    <row r="881" spans="1:5" ht="38.25">
      <c r="A881" s="35" t="s">
        <v>56</v>
      </c>
      <c r="E881" s="39" t="s">
        <v>1377</v>
      </c>
    </row>
    <row r="882" spans="1:5" ht="12.75">
      <c r="A882" s="35" t="s">
        <v>57</v>
      </c>
      <c r="E882" s="40" t="s">
        <v>5</v>
      </c>
    </row>
    <row r="883" spans="1:5" ht="12.75">
      <c r="A883" t="s">
        <v>58</v>
      </c>
      <c r="E883" s="39" t="s">
        <v>5</v>
      </c>
    </row>
    <row r="884" spans="1:13" ht="12.75">
      <c r="A884" t="s">
        <v>47</v>
      </c>
      <c r="C884" s="31" t="s">
        <v>1378</v>
      </c>
      <c r="E884" s="33" t="s">
        <v>1379</v>
      </c>
      <c r="J884" s="32">
        <f>0</f>
      </c>
      <c s="32">
        <f>0</f>
      </c>
      <c s="32">
        <f>0+L885+L889+L893+L897+L901</f>
      </c>
      <c s="32">
        <f>0+M885+M889+M893+M897+M901</f>
      </c>
    </row>
    <row r="885" spans="1:16" ht="12.75">
      <c r="A885" t="s">
        <v>50</v>
      </c>
      <c s="34" t="s">
        <v>1380</v>
      </c>
      <c s="34" t="s">
        <v>1381</v>
      </c>
      <c s="35" t="s">
        <v>5</v>
      </c>
      <c s="6" t="s">
        <v>1382</v>
      </c>
      <c s="36" t="s">
        <v>423</v>
      </c>
      <c s="37">
        <v>565.85</v>
      </c>
      <c s="36">
        <v>0.00054</v>
      </c>
      <c s="36">
        <f>ROUND(G885*H885,6)</f>
      </c>
      <c r="L885" s="38">
        <v>0</v>
      </c>
      <c s="32">
        <f>ROUND(ROUND(L885,2)*ROUND(G885,3),2)</f>
      </c>
      <c s="36" t="s">
        <v>90</v>
      </c>
      <c>
        <f>(M885*21)/100</f>
      </c>
      <c t="s">
        <v>28</v>
      </c>
    </row>
    <row r="886" spans="1:5" ht="12.75">
      <c r="A886" s="35" t="s">
        <v>56</v>
      </c>
      <c r="E886" s="39" t="s">
        <v>1382</v>
      </c>
    </row>
    <row r="887" spans="1:5" ht="89.25">
      <c r="A887" s="35" t="s">
        <v>57</v>
      </c>
      <c r="E887" s="42" t="s">
        <v>1383</v>
      </c>
    </row>
    <row r="888" spans="1:5" ht="12.75">
      <c r="A888" t="s">
        <v>58</v>
      </c>
      <c r="E888" s="39" t="s">
        <v>5</v>
      </c>
    </row>
    <row r="889" spans="1:16" ht="12.75">
      <c r="A889" t="s">
        <v>50</v>
      </c>
      <c s="34" t="s">
        <v>1384</v>
      </c>
      <c s="34" t="s">
        <v>1385</v>
      </c>
      <c s="35" t="s">
        <v>5</v>
      </c>
      <c s="6" t="s">
        <v>1386</v>
      </c>
      <c s="36" t="s">
        <v>423</v>
      </c>
      <c s="37">
        <v>565.85</v>
      </c>
      <c s="36">
        <v>0.00024</v>
      </c>
      <c s="36">
        <f>ROUND(G889*H889,6)</f>
      </c>
      <c r="L889" s="38">
        <v>0</v>
      </c>
      <c s="32">
        <f>ROUND(ROUND(L889,2)*ROUND(G889,3),2)</f>
      </c>
      <c s="36" t="s">
        <v>90</v>
      </c>
      <c>
        <f>(M889*21)/100</f>
      </c>
      <c t="s">
        <v>28</v>
      </c>
    </row>
    <row r="890" spans="1:5" ht="12.75">
      <c r="A890" s="35" t="s">
        <v>56</v>
      </c>
      <c r="E890" s="39" t="s">
        <v>1386</v>
      </c>
    </row>
    <row r="891" spans="1:5" ht="12.75">
      <c r="A891" s="35" t="s">
        <v>57</v>
      </c>
      <c r="E891" s="40" t="s">
        <v>5</v>
      </c>
    </row>
    <row r="892" spans="1:5" ht="12.75">
      <c r="A892" t="s">
        <v>58</v>
      </c>
      <c r="E892" s="39" t="s">
        <v>5</v>
      </c>
    </row>
    <row r="893" spans="1:16" ht="12.75">
      <c r="A893" t="s">
        <v>50</v>
      </c>
      <c s="34" t="s">
        <v>1387</v>
      </c>
      <c s="34" t="s">
        <v>1388</v>
      </c>
      <c s="35" t="s">
        <v>5</v>
      </c>
      <c s="6" t="s">
        <v>1389</v>
      </c>
      <c s="36" t="s">
        <v>423</v>
      </c>
      <c s="37">
        <v>565.85</v>
      </c>
      <c s="36">
        <v>0.00025</v>
      </c>
      <c s="36">
        <f>ROUND(G893*H893,6)</f>
      </c>
      <c r="L893" s="38">
        <v>0</v>
      </c>
      <c s="32">
        <f>ROUND(ROUND(L893,2)*ROUND(G893,3),2)</f>
      </c>
      <c s="36" t="s">
        <v>90</v>
      </c>
      <c>
        <f>(M893*21)/100</f>
      </c>
      <c t="s">
        <v>28</v>
      </c>
    </row>
    <row r="894" spans="1:5" ht="12.75">
      <c r="A894" s="35" t="s">
        <v>56</v>
      </c>
      <c r="E894" s="39" t="s">
        <v>1389</v>
      </c>
    </row>
    <row r="895" spans="1:5" ht="89.25">
      <c r="A895" s="35" t="s">
        <v>57</v>
      </c>
      <c r="E895" s="42" t="s">
        <v>1383</v>
      </c>
    </row>
    <row r="896" spans="1:5" ht="12.75">
      <c r="A896" t="s">
        <v>58</v>
      </c>
      <c r="E896" s="39" t="s">
        <v>5</v>
      </c>
    </row>
    <row r="897" spans="1:16" ht="25.5">
      <c r="A897" t="s">
        <v>50</v>
      </c>
      <c s="34" t="s">
        <v>1390</v>
      </c>
      <c s="34" t="s">
        <v>1391</v>
      </c>
      <c s="35" t="s">
        <v>5</v>
      </c>
      <c s="6" t="s">
        <v>1392</v>
      </c>
      <c s="36" t="s">
        <v>409</v>
      </c>
      <c s="37">
        <v>0.583</v>
      </c>
      <c s="36">
        <v>0</v>
      </c>
      <c s="36">
        <f>ROUND(G897*H897,6)</f>
      </c>
      <c r="L897" s="38">
        <v>0</v>
      </c>
      <c s="32">
        <f>ROUND(ROUND(L897,2)*ROUND(G897,3),2)</f>
      </c>
      <c s="36" t="s">
        <v>90</v>
      </c>
      <c>
        <f>(M897*21)/100</f>
      </c>
      <c t="s">
        <v>28</v>
      </c>
    </row>
    <row r="898" spans="1:5" ht="25.5">
      <c r="A898" s="35" t="s">
        <v>56</v>
      </c>
      <c r="E898" s="39" t="s">
        <v>1392</v>
      </c>
    </row>
    <row r="899" spans="1:5" ht="12.75">
      <c r="A899" s="35" t="s">
        <v>57</v>
      </c>
      <c r="E899" s="40" t="s">
        <v>5</v>
      </c>
    </row>
    <row r="900" spans="1:5" ht="12.75">
      <c r="A900" t="s">
        <v>58</v>
      </c>
      <c r="E900" s="39" t="s">
        <v>5</v>
      </c>
    </row>
    <row r="901" spans="1:16" ht="38.25">
      <c r="A901" t="s">
        <v>50</v>
      </c>
      <c s="34" t="s">
        <v>1393</v>
      </c>
      <c s="34" t="s">
        <v>1394</v>
      </c>
      <c s="35" t="s">
        <v>5</v>
      </c>
      <c s="6" t="s">
        <v>1395</v>
      </c>
      <c s="36" t="s">
        <v>409</v>
      </c>
      <c s="37">
        <v>0.583</v>
      </c>
      <c s="36">
        <v>0</v>
      </c>
      <c s="36">
        <f>ROUND(G901*H901,6)</f>
      </c>
      <c r="L901" s="38">
        <v>0</v>
      </c>
      <c s="32">
        <f>ROUND(ROUND(L901,2)*ROUND(G901,3),2)</f>
      </c>
      <c s="36" t="s">
        <v>90</v>
      </c>
      <c>
        <f>(M901*21)/100</f>
      </c>
      <c t="s">
        <v>28</v>
      </c>
    </row>
    <row r="902" spans="1:5" ht="38.25">
      <c r="A902" s="35" t="s">
        <v>56</v>
      </c>
      <c r="E902" s="39" t="s">
        <v>1396</v>
      </c>
    </row>
    <row r="903" spans="1:5" ht="12.75">
      <c r="A903" s="35" t="s">
        <v>57</v>
      </c>
      <c r="E903" s="40" t="s">
        <v>5</v>
      </c>
    </row>
    <row r="904" spans="1:5" ht="12.75">
      <c r="A904" t="s">
        <v>58</v>
      </c>
      <c r="E904" s="39" t="s">
        <v>5</v>
      </c>
    </row>
    <row r="905" spans="1:13" ht="12.75">
      <c r="A905" t="s">
        <v>47</v>
      </c>
      <c r="C905" s="31" t="s">
        <v>460</v>
      </c>
      <c r="E905" s="33" t="s">
        <v>461</v>
      </c>
      <c r="J905" s="32">
        <f>0</f>
      </c>
      <c s="32">
        <f>0</f>
      </c>
      <c s="32">
        <f>0+L906+L910+L914+L918+L922+L926+L930+L934+L938+L942+L946+L950</f>
      </c>
      <c s="32">
        <f>0+M906+M910+M914+M918+M922+M926+M930+M934+M938+M942+M946+M950</f>
      </c>
    </row>
    <row r="906" spans="1:16" ht="12.75">
      <c r="A906" t="s">
        <v>50</v>
      </c>
      <c s="34" t="s">
        <v>1397</v>
      </c>
      <c s="34" t="s">
        <v>1398</v>
      </c>
      <c s="35" t="s">
        <v>5</v>
      </c>
      <c s="6" t="s">
        <v>1399</v>
      </c>
      <c s="36" t="s">
        <v>423</v>
      </c>
      <c s="37">
        <v>600</v>
      </c>
      <c s="36">
        <v>0</v>
      </c>
      <c s="36">
        <f>ROUND(G906*H906,6)</f>
      </c>
      <c r="L906" s="38">
        <v>0</v>
      </c>
      <c s="32">
        <f>ROUND(ROUND(L906,2)*ROUND(G906,3),2)</f>
      </c>
      <c s="36" t="s">
        <v>90</v>
      </c>
      <c>
        <f>(M906*21)/100</f>
      </c>
      <c t="s">
        <v>28</v>
      </c>
    </row>
    <row r="907" spans="1:5" ht="12.75">
      <c r="A907" s="35" t="s">
        <v>56</v>
      </c>
      <c r="E907" s="39" t="s">
        <v>1399</v>
      </c>
    </row>
    <row r="908" spans="1:5" ht="38.25">
      <c r="A908" s="35" t="s">
        <v>57</v>
      </c>
      <c r="E908" s="42" t="s">
        <v>1400</v>
      </c>
    </row>
    <row r="909" spans="1:5" ht="12.75">
      <c r="A909" t="s">
        <v>58</v>
      </c>
      <c r="E909" s="39" t="s">
        <v>5</v>
      </c>
    </row>
    <row r="910" spans="1:16" ht="12.75">
      <c r="A910" t="s">
        <v>50</v>
      </c>
      <c s="34" t="s">
        <v>1401</v>
      </c>
      <c s="34" t="s">
        <v>1402</v>
      </c>
      <c s="35" t="s">
        <v>5</v>
      </c>
      <c s="6" t="s">
        <v>1403</v>
      </c>
      <c s="36" t="s">
        <v>423</v>
      </c>
      <c s="37">
        <v>600</v>
      </c>
      <c s="36">
        <v>0</v>
      </c>
      <c s="36">
        <f>ROUND(G910*H910,6)</f>
      </c>
      <c r="L910" s="38">
        <v>0</v>
      </c>
      <c s="32">
        <f>ROUND(ROUND(L910,2)*ROUND(G910,3),2)</f>
      </c>
      <c s="36" t="s">
        <v>90</v>
      </c>
      <c>
        <f>(M910*21)/100</f>
      </c>
      <c t="s">
        <v>28</v>
      </c>
    </row>
    <row r="911" spans="1:5" ht="12.75">
      <c r="A911" s="35" t="s">
        <v>56</v>
      </c>
      <c r="E911" s="39" t="s">
        <v>1403</v>
      </c>
    </row>
    <row r="912" spans="1:5" ht="12.75">
      <c r="A912" s="35" t="s">
        <v>57</v>
      </c>
      <c r="E912" s="40" t="s">
        <v>5</v>
      </c>
    </row>
    <row r="913" spans="1:5" ht="12.75">
      <c r="A913" t="s">
        <v>58</v>
      </c>
      <c r="E913" s="39" t="s">
        <v>5</v>
      </c>
    </row>
    <row r="914" spans="1:16" ht="25.5">
      <c r="A914" t="s">
        <v>50</v>
      </c>
      <c s="34" t="s">
        <v>1404</v>
      </c>
      <c s="34" t="s">
        <v>1405</v>
      </c>
      <c s="35" t="s">
        <v>5</v>
      </c>
      <c s="6" t="s">
        <v>1406</v>
      </c>
      <c s="36" t="s">
        <v>423</v>
      </c>
      <c s="37">
        <v>600</v>
      </c>
      <c s="36">
        <v>0.00045</v>
      </c>
      <c s="36">
        <f>ROUND(G914*H914,6)</f>
      </c>
      <c r="L914" s="38">
        <v>0</v>
      </c>
      <c s="32">
        <f>ROUND(ROUND(L914,2)*ROUND(G914,3),2)</f>
      </c>
      <c s="36" t="s">
        <v>90</v>
      </c>
      <c>
        <f>(M914*21)/100</f>
      </c>
      <c t="s">
        <v>28</v>
      </c>
    </row>
    <row r="915" spans="1:5" ht="25.5">
      <c r="A915" s="35" t="s">
        <v>56</v>
      </c>
      <c r="E915" s="39" t="s">
        <v>1406</v>
      </c>
    </row>
    <row r="916" spans="1:5" ht="38.25">
      <c r="A916" s="35" t="s">
        <v>57</v>
      </c>
      <c r="E916" s="42" t="s">
        <v>1400</v>
      </c>
    </row>
    <row r="917" spans="1:5" ht="12.75">
      <c r="A917" t="s">
        <v>58</v>
      </c>
      <c r="E917" s="39" t="s">
        <v>5</v>
      </c>
    </row>
    <row r="918" spans="1:16" ht="25.5">
      <c r="A918" t="s">
        <v>50</v>
      </c>
      <c s="34" t="s">
        <v>1407</v>
      </c>
      <c s="34" t="s">
        <v>1408</v>
      </c>
      <c s="35" t="s">
        <v>5</v>
      </c>
      <c s="6" t="s">
        <v>1409</v>
      </c>
      <c s="36" t="s">
        <v>423</v>
      </c>
      <c s="37">
        <v>5.92</v>
      </c>
      <c s="36">
        <v>7E-05</v>
      </c>
      <c s="36">
        <f>ROUND(G918*H918,6)</f>
      </c>
      <c r="L918" s="38">
        <v>0</v>
      </c>
      <c s="32">
        <f>ROUND(ROUND(L918,2)*ROUND(G918,3),2)</f>
      </c>
      <c s="36" t="s">
        <v>90</v>
      </c>
      <c>
        <f>(M918*21)/100</f>
      </c>
      <c t="s">
        <v>28</v>
      </c>
    </row>
    <row r="919" spans="1:5" ht="25.5">
      <c r="A919" s="35" t="s">
        <v>56</v>
      </c>
      <c r="E919" s="39" t="s">
        <v>1409</v>
      </c>
    </row>
    <row r="920" spans="1:5" ht="51">
      <c r="A920" s="35" t="s">
        <v>57</v>
      </c>
      <c r="E920" s="42" t="s">
        <v>1410</v>
      </c>
    </row>
    <row r="921" spans="1:5" ht="12.75">
      <c r="A921" t="s">
        <v>58</v>
      </c>
      <c r="E921" s="39" t="s">
        <v>5</v>
      </c>
    </row>
    <row r="922" spans="1:16" ht="12.75">
      <c r="A922" t="s">
        <v>50</v>
      </c>
      <c s="34" t="s">
        <v>1411</v>
      </c>
      <c s="34" t="s">
        <v>1412</v>
      </c>
      <c s="35" t="s">
        <v>5</v>
      </c>
      <c s="6" t="s">
        <v>1413</v>
      </c>
      <c s="36" t="s">
        <v>423</v>
      </c>
      <c s="37">
        <v>5.92</v>
      </c>
      <c s="36">
        <v>0.00014</v>
      </c>
      <c s="36">
        <f>ROUND(G922*H922,6)</f>
      </c>
      <c r="L922" s="38">
        <v>0</v>
      </c>
      <c s="32">
        <f>ROUND(ROUND(L922,2)*ROUND(G922,3),2)</f>
      </c>
      <c s="36" t="s">
        <v>90</v>
      </c>
      <c>
        <f>(M922*21)/100</f>
      </c>
      <c t="s">
        <v>28</v>
      </c>
    </row>
    <row r="923" spans="1:5" ht="12.75">
      <c r="A923" s="35" t="s">
        <v>56</v>
      </c>
      <c r="E923" s="39" t="s">
        <v>1413</v>
      </c>
    </row>
    <row r="924" spans="1:5" ht="51">
      <c r="A924" s="35" t="s">
        <v>57</v>
      </c>
      <c r="E924" s="42" t="s">
        <v>1410</v>
      </c>
    </row>
    <row r="925" spans="1:5" ht="12.75">
      <c r="A925" t="s">
        <v>58</v>
      </c>
      <c r="E925" s="39" t="s">
        <v>5</v>
      </c>
    </row>
    <row r="926" spans="1:16" ht="12.75">
      <c r="A926" t="s">
        <v>50</v>
      </c>
      <c s="34" t="s">
        <v>1414</v>
      </c>
      <c s="34" t="s">
        <v>1415</v>
      </c>
      <c s="35" t="s">
        <v>5</v>
      </c>
      <c s="6" t="s">
        <v>1416</v>
      </c>
      <c s="36" t="s">
        <v>423</v>
      </c>
      <c s="37">
        <v>5.92</v>
      </c>
      <c s="36">
        <v>0.00012</v>
      </c>
      <c s="36">
        <f>ROUND(G926*H926,6)</f>
      </c>
      <c r="L926" s="38">
        <v>0</v>
      </c>
      <c s="32">
        <f>ROUND(ROUND(L926,2)*ROUND(G926,3),2)</f>
      </c>
      <c s="36" t="s">
        <v>90</v>
      </c>
      <c>
        <f>(M926*21)/100</f>
      </c>
      <c t="s">
        <v>28</v>
      </c>
    </row>
    <row r="927" spans="1:5" ht="12.75">
      <c r="A927" s="35" t="s">
        <v>56</v>
      </c>
      <c r="E927" s="39" t="s">
        <v>1416</v>
      </c>
    </row>
    <row r="928" spans="1:5" ht="51">
      <c r="A928" s="35" t="s">
        <v>57</v>
      </c>
      <c r="E928" s="42" t="s">
        <v>1410</v>
      </c>
    </row>
    <row r="929" spans="1:5" ht="12.75">
      <c r="A929" t="s">
        <v>58</v>
      </c>
      <c r="E929" s="39" t="s">
        <v>5</v>
      </c>
    </row>
    <row r="930" spans="1:16" ht="12.75">
      <c r="A930" t="s">
        <v>50</v>
      </c>
      <c s="34" t="s">
        <v>1417</v>
      </c>
      <c s="34" t="s">
        <v>1418</v>
      </c>
      <c s="35" t="s">
        <v>5</v>
      </c>
      <c s="6" t="s">
        <v>1419</v>
      </c>
      <c s="36" t="s">
        <v>423</v>
      </c>
      <c s="37">
        <v>1577.456</v>
      </c>
      <c s="36">
        <v>0</v>
      </c>
      <c s="36">
        <f>ROUND(G930*H930,6)</f>
      </c>
      <c r="L930" s="38">
        <v>0</v>
      </c>
      <c s="32">
        <f>ROUND(ROUND(L930,2)*ROUND(G930,3),2)</f>
      </c>
      <c s="36" t="s">
        <v>90</v>
      </c>
      <c>
        <f>(M930*21)/100</f>
      </c>
      <c t="s">
        <v>28</v>
      </c>
    </row>
    <row r="931" spans="1:5" ht="12.75">
      <c r="A931" s="35" t="s">
        <v>56</v>
      </c>
      <c r="E931" s="39" t="s">
        <v>1419</v>
      </c>
    </row>
    <row r="932" spans="1:5" ht="76.5">
      <c r="A932" s="35" t="s">
        <v>57</v>
      </c>
      <c r="E932" s="42" t="s">
        <v>1420</v>
      </c>
    </row>
    <row r="933" spans="1:5" ht="12.75">
      <c r="A933" t="s">
        <v>58</v>
      </c>
      <c r="E933" s="39" t="s">
        <v>5</v>
      </c>
    </row>
    <row r="934" spans="1:16" ht="12.75">
      <c r="A934" t="s">
        <v>50</v>
      </c>
      <c s="34" t="s">
        <v>1421</v>
      </c>
      <c s="34" t="s">
        <v>1422</v>
      </c>
      <c s="35" t="s">
        <v>5</v>
      </c>
      <c s="6" t="s">
        <v>1423</v>
      </c>
      <c s="36" t="s">
        <v>423</v>
      </c>
      <c s="37">
        <v>1577.456</v>
      </c>
      <c s="36">
        <v>0</v>
      </c>
      <c s="36">
        <f>ROUND(G934*H934,6)</f>
      </c>
      <c r="L934" s="38">
        <v>0</v>
      </c>
      <c s="32">
        <f>ROUND(ROUND(L934,2)*ROUND(G934,3),2)</f>
      </c>
      <c s="36" t="s">
        <v>90</v>
      </c>
      <c>
        <f>(M934*21)/100</f>
      </c>
      <c t="s">
        <v>28</v>
      </c>
    </row>
    <row r="935" spans="1:5" ht="12.75">
      <c r="A935" s="35" t="s">
        <v>56</v>
      </c>
      <c r="E935" s="39" t="s">
        <v>1423</v>
      </c>
    </row>
    <row r="936" spans="1:5" ht="12.75">
      <c r="A936" s="35" t="s">
        <v>57</v>
      </c>
      <c r="E936" s="40" t="s">
        <v>5</v>
      </c>
    </row>
    <row r="937" spans="1:5" ht="12.75">
      <c r="A937" t="s">
        <v>58</v>
      </c>
      <c r="E937" s="39" t="s">
        <v>5</v>
      </c>
    </row>
    <row r="938" spans="1:16" ht="25.5">
      <c r="A938" t="s">
        <v>50</v>
      </c>
      <c s="34" t="s">
        <v>1424</v>
      </c>
      <c s="34" t="s">
        <v>1425</v>
      </c>
      <c s="35" t="s">
        <v>5</v>
      </c>
      <c s="6" t="s">
        <v>1426</v>
      </c>
      <c s="36" t="s">
        <v>423</v>
      </c>
      <c s="37">
        <v>370.92</v>
      </c>
      <c s="36">
        <v>0.003</v>
      </c>
      <c s="36">
        <f>ROUND(G938*H938,6)</f>
      </c>
      <c r="L938" s="38">
        <v>0</v>
      </c>
      <c s="32">
        <f>ROUND(ROUND(L938,2)*ROUND(G938,3),2)</f>
      </c>
      <c s="36" t="s">
        <v>90</v>
      </c>
      <c>
        <f>(M938*21)/100</f>
      </c>
      <c t="s">
        <v>28</v>
      </c>
    </row>
    <row r="939" spans="1:5" ht="25.5">
      <c r="A939" s="35" t="s">
        <v>56</v>
      </c>
      <c r="E939" s="39" t="s">
        <v>1426</v>
      </c>
    </row>
    <row r="940" spans="1:5" ht="12.75">
      <c r="A940" s="35" t="s">
        <v>57</v>
      </c>
      <c r="E940" s="40" t="s">
        <v>5</v>
      </c>
    </row>
    <row r="941" spans="1:5" ht="12.75">
      <c r="A941" t="s">
        <v>58</v>
      </c>
      <c r="E941" s="39" t="s">
        <v>5</v>
      </c>
    </row>
    <row r="942" spans="1:16" ht="25.5">
      <c r="A942" t="s">
        <v>50</v>
      </c>
      <c s="34" t="s">
        <v>1427</v>
      </c>
      <c s="34" t="s">
        <v>1428</v>
      </c>
      <c s="35" t="s">
        <v>5</v>
      </c>
      <c s="6" t="s">
        <v>1429</v>
      </c>
      <c s="36" t="s">
        <v>423</v>
      </c>
      <c s="37">
        <v>1827.321</v>
      </c>
      <c s="36">
        <v>0.00011</v>
      </c>
      <c s="36">
        <f>ROUND(G942*H942,6)</f>
      </c>
      <c r="L942" s="38">
        <v>0</v>
      </c>
      <c s="32">
        <f>ROUND(ROUND(L942,2)*ROUND(G942,3),2)</f>
      </c>
      <c s="36" t="s">
        <v>90</v>
      </c>
      <c>
        <f>(M942*21)/100</f>
      </c>
      <c t="s">
        <v>28</v>
      </c>
    </row>
    <row r="943" spans="1:5" ht="25.5">
      <c r="A943" s="35" t="s">
        <v>56</v>
      </c>
      <c r="E943" s="39" t="s">
        <v>1429</v>
      </c>
    </row>
    <row r="944" spans="1:5" ht="63.75">
      <c r="A944" s="35" t="s">
        <v>57</v>
      </c>
      <c r="E944" s="42" t="s">
        <v>1430</v>
      </c>
    </row>
    <row r="945" spans="1:5" ht="12.75">
      <c r="A945" t="s">
        <v>58</v>
      </c>
      <c r="E945" s="39" t="s">
        <v>5</v>
      </c>
    </row>
    <row r="946" spans="1:16" ht="25.5">
      <c r="A946" t="s">
        <v>50</v>
      </c>
      <c s="34" t="s">
        <v>1431</v>
      </c>
      <c s="34" t="s">
        <v>1432</v>
      </c>
      <c s="35" t="s">
        <v>5</v>
      </c>
      <c s="6" t="s">
        <v>1433</v>
      </c>
      <c s="36" t="s">
        <v>423</v>
      </c>
      <c s="37">
        <v>1827.321</v>
      </c>
      <c s="36">
        <v>0.00083</v>
      </c>
      <c s="36">
        <f>ROUND(G946*H946,6)</f>
      </c>
      <c r="L946" s="38">
        <v>0</v>
      </c>
      <c s="32">
        <f>ROUND(ROUND(L946,2)*ROUND(G946,3),2)</f>
      </c>
      <c s="36" t="s">
        <v>90</v>
      </c>
      <c>
        <f>(M946*21)/100</f>
      </c>
      <c t="s">
        <v>28</v>
      </c>
    </row>
    <row r="947" spans="1:5" ht="25.5">
      <c r="A947" s="35" t="s">
        <v>56</v>
      </c>
      <c r="E947" s="39" t="s">
        <v>1433</v>
      </c>
    </row>
    <row r="948" spans="1:5" ht="63.75">
      <c r="A948" s="35" t="s">
        <v>57</v>
      </c>
      <c r="E948" s="42" t="s">
        <v>1430</v>
      </c>
    </row>
    <row r="949" spans="1:5" ht="12.75">
      <c r="A949" t="s">
        <v>58</v>
      </c>
      <c r="E949" s="39" t="s">
        <v>5</v>
      </c>
    </row>
    <row r="950" spans="1:16" ht="12.75">
      <c r="A950" t="s">
        <v>50</v>
      </c>
      <c s="34" t="s">
        <v>1434</v>
      </c>
      <c s="34" t="s">
        <v>1435</v>
      </c>
      <c s="35" t="s">
        <v>5</v>
      </c>
      <c s="6" t="s">
        <v>1436</v>
      </c>
      <c s="36" t="s">
        <v>423</v>
      </c>
      <c s="37">
        <v>387.15</v>
      </c>
      <c s="36">
        <v>0</v>
      </c>
      <c s="36">
        <f>ROUND(G950*H950,6)</f>
      </c>
      <c r="L950" s="38">
        <v>0</v>
      </c>
      <c s="32">
        <f>ROUND(ROUND(L950,2)*ROUND(G950,3),2)</f>
      </c>
      <c s="36" t="s">
        <v>90</v>
      </c>
      <c>
        <f>(M950*21)/100</f>
      </c>
      <c t="s">
        <v>28</v>
      </c>
    </row>
    <row r="951" spans="1:5" ht="12.75">
      <c r="A951" s="35" t="s">
        <v>56</v>
      </c>
      <c r="E951" s="39" t="s">
        <v>1436</v>
      </c>
    </row>
    <row r="952" spans="1:5" ht="12.75">
      <c r="A952" s="35" t="s">
        <v>57</v>
      </c>
      <c r="E952" s="40" t="s">
        <v>5</v>
      </c>
    </row>
    <row r="953" spans="1:5" ht="12.75">
      <c r="A953" t="s">
        <v>58</v>
      </c>
      <c r="E953" s="39" t="s">
        <v>5</v>
      </c>
    </row>
    <row r="954" spans="1:13" ht="12.75">
      <c r="A954" t="s">
        <v>47</v>
      </c>
      <c r="C954" s="31" t="s">
        <v>1437</v>
      </c>
      <c r="E954" s="33" t="s">
        <v>1438</v>
      </c>
      <c r="J954" s="32">
        <f>0</f>
      </c>
      <c s="32">
        <f>0</f>
      </c>
      <c s="32">
        <f>0+L955+L959</f>
      </c>
      <c s="32">
        <f>0+M955+M959</f>
      </c>
    </row>
    <row r="955" spans="1:16" ht="12.75">
      <c r="A955" t="s">
        <v>50</v>
      </c>
      <c s="34" t="s">
        <v>1439</v>
      </c>
      <c s="34" t="s">
        <v>1440</v>
      </c>
      <c s="35" t="s">
        <v>5</v>
      </c>
      <c s="6" t="s">
        <v>1441</v>
      </c>
      <c s="36" t="s">
        <v>423</v>
      </c>
      <c s="37">
        <v>1577.456</v>
      </c>
      <c s="36">
        <v>0</v>
      </c>
      <c s="36">
        <f>ROUND(G955*H955,6)</f>
      </c>
      <c r="L955" s="38">
        <v>0</v>
      </c>
      <c s="32">
        <f>ROUND(ROUND(L955,2)*ROUND(G955,3),2)</f>
      </c>
      <c s="36" t="s">
        <v>90</v>
      </c>
      <c>
        <f>(M955*21)/100</f>
      </c>
      <c t="s">
        <v>28</v>
      </c>
    </row>
    <row r="956" spans="1:5" ht="12.75">
      <c r="A956" s="35" t="s">
        <v>56</v>
      </c>
      <c r="E956" s="39" t="s">
        <v>1441</v>
      </c>
    </row>
    <row r="957" spans="1:5" ht="76.5">
      <c r="A957" s="35" t="s">
        <v>57</v>
      </c>
      <c r="E957" s="42" t="s">
        <v>1420</v>
      </c>
    </row>
    <row r="958" spans="1:5" ht="12.75">
      <c r="A958" t="s">
        <v>58</v>
      </c>
      <c r="E958" s="39" t="s">
        <v>5</v>
      </c>
    </row>
    <row r="959" spans="1:16" ht="12.75">
      <c r="A959" t="s">
        <v>50</v>
      </c>
      <c s="34" t="s">
        <v>1442</v>
      </c>
      <c s="34" t="s">
        <v>1443</v>
      </c>
      <c s="35" t="s">
        <v>5</v>
      </c>
      <c s="6" t="s">
        <v>1444</v>
      </c>
      <c s="36" t="s">
        <v>423</v>
      </c>
      <c s="37">
        <v>1577.456</v>
      </c>
      <c s="36">
        <v>0.001</v>
      </c>
      <c s="36">
        <f>ROUND(G959*H959,6)</f>
      </c>
      <c r="L959" s="38">
        <v>0</v>
      </c>
      <c s="32">
        <f>ROUND(ROUND(L959,2)*ROUND(G959,3),2)</f>
      </c>
      <c s="36" t="s">
        <v>90</v>
      </c>
      <c>
        <f>(M959*21)/100</f>
      </c>
      <c t="s">
        <v>28</v>
      </c>
    </row>
    <row r="960" spans="1:5" ht="12.75">
      <c r="A960" s="35" t="s">
        <v>56</v>
      </c>
      <c r="E960" s="39" t="s">
        <v>1444</v>
      </c>
    </row>
    <row r="961" spans="1:5" ht="76.5">
      <c r="A961" s="35" t="s">
        <v>57</v>
      </c>
      <c r="E961" s="42" t="s">
        <v>1420</v>
      </c>
    </row>
    <row r="962" spans="1:5" ht="12.75">
      <c r="A962" t="s">
        <v>58</v>
      </c>
      <c r="E962" s="39" t="s">
        <v>5</v>
      </c>
    </row>
    <row r="963" spans="1:13" ht="12.75">
      <c r="A963" t="s">
        <v>47</v>
      </c>
      <c r="C963" s="31" t="s">
        <v>114</v>
      </c>
      <c r="E963" s="33" t="s">
        <v>1445</v>
      </c>
      <c r="J963" s="32">
        <f>0</f>
      </c>
      <c s="32">
        <f>0</f>
      </c>
      <c s="32">
        <f>0+L964+L968+L972+L976+L980+L984+L988+L992+L996+L1000+L1004+L1008+L1012+L1016+L1020+L1024+L1028+L1032+L1036+L1040+L1044+L1048+L1052+L1056+L1060+L1064+L1068+L1072+L1076+L1080+L1084+L1088+L1092+L1096+L1100+L1104+L1108+L1112+L1116</f>
      </c>
      <c s="32">
        <f>0+M964+M968+M972+M976+M980+M984+M988+M992+M996+M1000+M1004+M1008+M1012+M1016+M1020+M1024+M1028+M1032+M1036+M1040+M1044+M1048+M1052+M1056+M1060+M1064+M1068+M1072+M1076+M1080+M1084+M1088+M1092+M1096+M1100+M1104+M1108+M1112+M1116</f>
      </c>
    </row>
    <row r="964" spans="1:16" ht="25.5">
      <c r="A964" t="s">
        <v>50</v>
      </c>
      <c s="34" t="s">
        <v>1446</v>
      </c>
      <c s="34" t="s">
        <v>1447</v>
      </c>
      <c s="35" t="s">
        <v>5</v>
      </c>
      <c s="6" t="s">
        <v>1448</v>
      </c>
      <c s="36" t="s">
        <v>74</v>
      </c>
      <c s="37">
        <v>4</v>
      </c>
      <c s="36">
        <v>0.63788</v>
      </c>
      <c s="36">
        <f>ROUND(G964*H964,6)</f>
      </c>
      <c r="L964" s="38">
        <v>0</v>
      </c>
      <c s="32">
        <f>ROUND(ROUND(L964,2)*ROUND(G964,3),2)</f>
      </c>
      <c s="36" t="s">
        <v>90</v>
      </c>
      <c>
        <f>(M964*21)/100</f>
      </c>
      <c t="s">
        <v>28</v>
      </c>
    </row>
    <row r="965" spans="1:5" ht="25.5">
      <c r="A965" s="35" t="s">
        <v>56</v>
      </c>
      <c r="E965" s="39" t="s">
        <v>1448</v>
      </c>
    </row>
    <row r="966" spans="1:5" ht="12.75">
      <c r="A966" s="35" t="s">
        <v>57</v>
      </c>
      <c r="E966" s="40" t="s">
        <v>5</v>
      </c>
    </row>
    <row r="967" spans="1:5" ht="12.75">
      <c r="A967" t="s">
        <v>58</v>
      </c>
      <c r="E967" s="39" t="s">
        <v>5</v>
      </c>
    </row>
    <row r="968" spans="1:16" ht="25.5">
      <c r="A968" t="s">
        <v>50</v>
      </c>
      <c s="34" t="s">
        <v>1449</v>
      </c>
      <c s="34" t="s">
        <v>1450</v>
      </c>
      <c s="35" t="s">
        <v>5</v>
      </c>
      <c s="6" t="s">
        <v>1451</v>
      </c>
      <c s="36" t="s">
        <v>401</v>
      </c>
      <c s="37">
        <v>0.58</v>
      </c>
      <c s="36">
        <v>2.50187</v>
      </c>
      <c s="36">
        <f>ROUND(G968*H968,6)</f>
      </c>
      <c r="L968" s="38">
        <v>0</v>
      </c>
      <c s="32">
        <f>ROUND(ROUND(L968,2)*ROUND(G968,3),2)</f>
      </c>
      <c s="36" t="s">
        <v>90</v>
      </c>
      <c>
        <f>(M968*21)/100</f>
      </c>
      <c t="s">
        <v>28</v>
      </c>
    </row>
    <row r="969" spans="1:5" ht="25.5">
      <c r="A969" s="35" t="s">
        <v>56</v>
      </c>
      <c r="E969" s="39" t="s">
        <v>1451</v>
      </c>
    </row>
    <row r="970" spans="1:5" ht="38.25">
      <c r="A970" s="35" t="s">
        <v>57</v>
      </c>
      <c r="E970" s="42" t="s">
        <v>1452</v>
      </c>
    </row>
    <row r="971" spans="1:5" ht="12.75">
      <c r="A971" t="s">
        <v>58</v>
      </c>
      <c r="E971" s="39" t="s">
        <v>5</v>
      </c>
    </row>
    <row r="972" spans="1:16" ht="25.5">
      <c r="A972" t="s">
        <v>50</v>
      </c>
      <c s="34" t="s">
        <v>1453</v>
      </c>
      <c s="34" t="s">
        <v>1454</v>
      </c>
      <c s="35" t="s">
        <v>5</v>
      </c>
      <c s="6" t="s">
        <v>1455</v>
      </c>
      <c s="36" t="s">
        <v>423</v>
      </c>
      <c s="37">
        <v>366.9</v>
      </c>
      <c s="36">
        <v>0</v>
      </c>
      <c s="36">
        <f>ROUND(G972*H972,6)</f>
      </c>
      <c r="L972" s="38">
        <v>0</v>
      </c>
      <c s="32">
        <f>ROUND(ROUND(L972,2)*ROUND(G972,3),2)</f>
      </c>
      <c s="36" t="s">
        <v>90</v>
      </c>
      <c>
        <f>(M972*21)/100</f>
      </c>
      <c t="s">
        <v>28</v>
      </c>
    </row>
    <row r="973" spans="1:5" ht="25.5">
      <c r="A973" s="35" t="s">
        <v>56</v>
      </c>
      <c r="E973" s="39" t="s">
        <v>1455</v>
      </c>
    </row>
    <row r="974" spans="1:5" ht="38.25">
      <c r="A974" s="35" t="s">
        <v>57</v>
      </c>
      <c r="E974" s="42" t="s">
        <v>1456</v>
      </c>
    </row>
    <row r="975" spans="1:5" ht="12.75">
      <c r="A975" t="s">
        <v>58</v>
      </c>
      <c r="E975" s="39" t="s">
        <v>5</v>
      </c>
    </row>
    <row r="976" spans="1:16" ht="25.5">
      <c r="A976" t="s">
        <v>50</v>
      </c>
      <c s="34" t="s">
        <v>1457</v>
      </c>
      <c s="34" t="s">
        <v>1458</v>
      </c>
      <c s="35" t="s">
        <v>5</v>
      </c>
      <c s="6" t="s">
        <v>1459</v>
      </c>
      <c s="36" t="s">
        <v>423</v>
      </c>
      <c s="37">
        <v>22014</v>
      </c>
      <c s="36">
        <v>0</v>
      </c>
      <c s="36">
        <f>ROUND(G976*H976,6)</f>
      </c>
      <c r="L976" s="38">
        <v>0</v>
      </c>
      <c s="32">
        <f>ROUND(ROUND(L976,2)*ROUND(G976,3),2)</f>
      </c>
      <c s="36" t="s">
        <v>90</v>
      </c>
      <c>
        <f>(M976*21)/100</f>
      </c>
      <c t="s">
        <v>28</v>
      </c>
    </row>
    <row r="977" spans="1:5" ht="38.25">
      <c r="A977" s="35" t="s">
        <v>56</v>
      </c>
      <c r="E977" s="39" t="s">
        <v>1460</v>
      </c>
    </row>
    <row r="978" spans="1:5" ht="25.5">
      <c r="A978" s="35" t="s">
        <v>57</v>
      </c>
      <c r="E978" s="40" t="s">
        <v>1461</v>
      </c>
    </row>
    <row r="979" spans="1:5" ht="12.75">
      <c r="A979" t="s">
        <v>58</v>
      </c>
      <c r="E979" s="39" t="s">
        <v>5</v>
      </c>
    </row>
    <row r="980" spans="1:16" ht="25.5">
      <c r="A980" t="s">
        <v>50</v>
      </c>
      <c s="34" t="s">
        <v>1462</v>
      </c>
      <c s="34" t="s">
        <v>1463</v>
      </c>
      <c s="35" t="s">
        <v>5</v>
      </c>
      <c s="6" t="s">
        <v>1464</v>
      </c>
      <c s="36" t="s">
        <v>423</v>
      </c>
      <c s="37">
        <v>366.9</v>
      </c>
      <c s="36">
        <v>0</v>
      </c>
      <c s="36">
        <f>ROUND(G980*H980,6)</f>
      </c>
      <c r="L980" s="38">
        <v>0</v>
      </c>
      <c s="32">
        <f>ROUND(ROUND(L980,2)*ROUND(G980,3),2)</f>
      </c>
      <c s="36" t="s">
        <v>90</v>
      </c>
      <c>
        <f>(M980*21)/100</f>
      </c>
      <c t="s">
        <v>28</v>
      </c>
    </row>
    <row r="981" spans="1:5" ht="25.5">
      <c r="A981" s="35" t="s">
        <v>56</v>
      </c>
      <c r="E981" s="39" t="s">
        <v>1464</v>
      </c>
    </row>
    <row r="982" spans="1:5" ht="12.75">
      <c r="A982" s="35" t="s">
        <v>57</v>
      </c>
      <c r="E982" s="40" t="s">
        <v>5</v>
      </c>
    </row>
    <row r="983" spans="1:5" ht="12.75">
      <c r="A983" t="s">
        <v>58</v>
      </c>
      <c r="E983" s="39" t="s">
        <v>5</v>
      </c>
    </row>
    <row r="984" spans="1:16" ht="25.5">
      <c r="A984" t="s">
        <v>50</v>
      </c>
      <c s="34" t="s">
        <v>1465</v>
      </c>
      <c s="34" t="s">
        <v>1466</v>
      </c>
      <c s="35" t="s">
        <v>5</v>
      </c>
      <c s="6" t="s">
        <v>1467</v>
      </c>
      <c s="36" t="s">
        <v>423</v>
      </c>
      <c s="37">
        <v>558.19</v>
      </c>
      <c s="36">
        <v>0.00021</v>
      </c>
      <c s="36">
        <f>ROUND(G984*H984,6)</f>
      </c>
      <c r="L984" s="38">
        <v>0</v>
      </c>
      <c s="32">
        <f>ROUND(ROUND(L984,2)*ROUND(G984,3),2)</f>
      </c>
      <c s="36" t="s">
        <v>90</v>
      </c>
      <c>
        <f>(M984*21)/100</f>
      </c>
      <c t="s">
        <v>28</v>
      </c>
    </row>
    <row r="985" spans="1:5" ht="25.5">
      <c r="A985" s="35" t="s">
        <v>56</v>
      </c>
      <c r="E985" s="39" t="s">
        <v>1467</v>
      </c>
    </row>
    <row r="986" spans="1:5" ht="38.25">
      <c r="A986" s="35" t="s">
        <v>57</v>
      </c>
      <c r="E986" s="40" t="s">
        <v>1468</v>
      </c>
    </row>
    <row r="987" spans="1:5" ht="12.75">
      <c r="A987" t="s">
        <v>58</v>
      </c>
      <c r="E987" s="39" t="s">
        <v>5</v>
      </c>
    </row>
    <row r="988" spans="1:16" ht="38.25">
      <c r="A988" t="s">
        <v>50</v>
      </c>
      <c s="34" t="s">
        <v>1469</v>
      </c>
      <c s="34" t="s">
        <v>1470</v>
      </c>
      <c s="35" t="s">
        <v>5</v>
      </c>
      <c s="6" t="s">
        <v>1471</v>
      </c>
      <c s="36" t="s">
        <v>423</v>
      </c>
      <c s="37">
        <v>601.65</v>
      </c>
      <c s="36">
        <v>3E-05</v>
      </c>
      <c s="36">
        <f>ROUND(G988*H988,6)</f>
      </c>
      <c r="L988" s="38">
        <v>0</v>
      </c>
      <c s="32">
        <f>ROUND(ROUND(L988,2)*ROUND(G988,3),2)</f>
      </c>
      <c s="36" t="s">
        <v>90</v>
      </c>
      <c>
        <f>(M988*21)/100</f>
      </c>
      <c t="s">
        <v>28</v>
      </c>
    </row>
    <row r="989" spans="1:5" ht="38.25">
      <c r="A989" s="35" t="s">
        <v>56</v>
      </c>
      <c r="E989" s="39" t="s">
        <v>1472</v>
      </c>
    </row>
    <row r="990" spans="1:5" ht="25.5">
      <c r="A990" s="35" t="s">
        <v>57</v>
      </c>
      <c r="E990" s="40" t="s">
        <v>1473</v>
      </c>
    </row>
    <row r="991" spans="1:5" ht="12.75">
      <c r="A991" t="s">
        <v>58</v>
      </c>
      <c r="E991" s="39" t="s">
        <v>5</v>
      </c>
    </row>
    <row r="992" spans="1:16" ht="25.5">
      <c r="A992" t="s">
        <v>50</v>
      </c>
      <c s="34" t="s">
        <v>1474</v>
      </c>
      <c s="34" t="s">
        <v>1475</v>
      </c>
      <c s="35" t="s">
        <v>5</v>
      </c>
      <c s="6" t="s">
        <v>1476</v>
      </c>
      <c s="36" t="s">
        <v>423</v>
      </c>
      <c s="37">
        <v>2.8</v>
      </c>
      <c s="36">
        <v>0.00029</v>
      </c>
      <c s="36">
        <f>ROUND(G992*H992,6)</f>
      </c>
      <c r="L992" s="38">
        <v>0</v>
      </c>
      <c s="32">
        <f>ROUND(ROUND(L992,2)*ROUND(G992,3),2)</f>
      </c>
      <c s="36" t="s">
        <v>90</v>
      </c>
      <c>
        <f>(M992*21)/100</f>
      </c>
      <c t="s">
        <v>28</v>
      </c>
    </row>
    <row r="993" spans="1:5" ht="25.5">
      <c r="A993" s="35" t="s">
        <v>56</v>
      </c>
      <c r="E993" s="39" t="s">
        <v>1476</v>
      </c>
    </row>
    <row r="994" spans="1:5" ht="38.25">
      <c r="A994" s="35" t="s">
        <v>57</v>
      </c>
      <c r="E994" s="42" t="s">
        <v>1477</v>
      </c>
    </row>
    <row r="995" spans="1:5" ht="12.75">
      <c r="A995" t="s">
        <v>58</v>
      </c>
      <c r="E995" s="39" t="s">
        <v>5</v>
      </c>
    </row>
    <row r="996" spans="1:16" ht="25.5">
      <c r="A996" t="s">
        <v>50</v>
      </c>
      <c s="34" t="s">
        <v>1478</v>
      </c>
      <c s="34" t="s">
        <v>1479</v>
      </c>
      <c s="35" t="s">
        <v>5</v>
      </c>
      <c s="6" t="s">
        <v>1480</v>
      </c>
      <c s="36" t="s">
        <v>455</v>
      </c>
      <c s="37">
        <v>1</v>
      </c>
      <c s="36">
        <v>0</v>
      </c>
      <c s="36">
        <f>ROUND(G996*H996,6)</f>
      </c>
      <c r="L996" s="38">
        <v>0</v>
      </c>
      <c s="32">
        <f>ROUND(ROUND(L996,2)*ROUND(G996,3),2)</f>
      </c>
      <c s="36" t="s">
        <v>55</v>
      </c>
      <c>
        <f>(M996*21)/100</f>
      </c>
      <c t="s">
        <v>28</v>
      </c>
    </row>
    <row r="997" spans="1:5" ht="25.5">
      <c r="A997" s="35" t="s">
        <v>56</v>
      </c>
      <c r="E997" s="39" t="s">
        <v>1480</v>
      </c>
    </row>
    <row r="998" spans="1:5" ht="12.75">
      <c r="A998" s="35" t="s">
        <v>57</v>
      </c>
      <c r="E998" s="40" t="s">
        <v>5</v>
      </c>
    </row>
    <row r="999" spans="1:5" ht="12.75">
      <c r="A999" t="s">
        <v>58</v>
      </c>
      <c r="E999" s="39" t="s">
        <v>5</v>
      </c>
    </row>
    <row r="1000" spans="1:16" ht="25.5">
      <c r="A1000" t="s">
        <v>50</v>
      </c>
      <c s="34" t="s">
        <v>1481</v>
      </c>
      <c s="34" t="s">
        <v>1482</v>
      </c>
      <c s="35" t="s">
        <v>5</v>
      </c>
      <c s="6" t="s">
        <v>1483</v>
      </c>
      <c s="36" t="s">
        <v>74</v>
      </c>
      <c s="37">
        <v>4</v>
      </c>
      <c s="36">
        <v>0</v>
      </c>
      <c s="36">
        <f>ROUND(G1000*H1000,6)</f>
      </c>
      <c r="L1000" s="38">
        <v>0</v>
      </c>
      <c s="32">
        <f>ROUND(ROUND(L1000,2)*ROUND(G1000,3),2)</f>
      </c>
      <c s="36" t="s">
        <v>55</v>
      </c>
      <c>
        <f>(M1000*21)/100</f>
      </c>
      <c t="s">
        <v>28</v>
      </c>
    </row>
    <row r="1001" spans="1:5" ht="25.5">
      <c r="A1001" s="35" t="s">
        <v>56</v>
      </c>
      <c r="E1001" s="39" t="s">
        <v>1483</v>
      </c>
    </row>
    <row r="1002" spans="1:5" ht="25.5">
      <c r="A1002" s="35" t="s">
        <v>57</v>
      </c>
      <c r="E1002" s="40" t="s">
        <v>1484</v>
      </c>
    </row>
    <row r="1003" spans="1:5" ht="12.75">
      <c r="A1003" t="s">
        <v>58</v>
      </c>
      <c r="E1003" s="39" t="s">
        <v>5</v>
      </c>
    </row>
    <row r="1004" spans="1:16" ht="25.5">
      <c r="A1004" t="s">
        <v>50</v>
      </c>
      <c s="34" t="s">
        <v>1485</v>
      </c>
      <c s="34" t="s">
        <v>1486</v>
      </c>
      <c s="35" t="s">
        <v>5</v>
      </c>
      <c s="6" t="s">
        <v>1487</v>
      </c>
      <c s="36" t="s">
        <v>89</v>
      </c>
      <c s="37">
        <v>4</v>
      </c>
      <c s="36">
        <v>2E-05</v>
      </c>
      <c s="36">
        <f>ROUND(G1004*H1004,6)</f>
      </c>
      <c r="L1004" s="38">
        <v>0</v>
      </c>
      <c s="32">
        <f>ROUND(ROUND(L1004,2)*ROUND(G1004,3),2)</f>
      </c>
      <c s="36" t="s">
        <v>90</v>
      </c>
      <c>
        <f>(M1004*21)/100</f>
      </c>
      <c t="s">
        <v>28</v>
      </c>
    </row>
    <row r="1005" spans="1:5" ht="25.5">
      <c r="A1005" s="35" t="s">
        <v>56</v>
      </c>
      <c r="E1005" s="39" t="s">
        <v>1487</v>
      </c>
    </row>
    <row r="1006" spans="1:5" ht="38.25">
      <c r="A1006" s="35" t="s">
        <v>57</v>
      </c>
      <c r="E1006" s="42" t="s">
        <v>1488</v>
      </c>
    </row>
    <row r="1007" spans="1:5" ht="12.75">
      <c r="A1007" t="s">
        <v>58</v>
      </c>
      <c r="E1007" s="39" t="s">
        <v>5</v>
      </c>
    </row>
    <row r="1008" spans="1:16" ht="25.5">
      <c r="A1008" t="s">
        <v>50</v>
      </c>
      <c s="34" t="s">
        <v>1489</v>
      </c>
      <c s="34" t="s">
        <v>1490</v>
      </c>
      <c s="35" t="s">
        <v>5</v>
      </c>
      <c s="6" t="s">
        <v>1491</v>
      </c>
      <c s="36" t="s">
        <v>89</v>
      </c>
      <c s="37">
        <v>4</v>
      </c>
      <c s="36">
        <v>0.00017</v>
      </c>
      <c s="36">
        <f>ROUND(G1008*H1008,6)</f>
      </c>
      <c r="L1008" s="38">
        <v>0</v>
      </c>
      <c s="32">
        <f>ROUND(ROUND(L1008,2)*ROUND(G1008,3),2)</f>
      </c>
      <c s="36" t="s">
        <v>90</v>
      </c>
      <c>
        <f>(M1008*21)/100</f>
      </c>
      <c t="s">
        <v>28</v>
      </c>
    </row>
    <row r="1009" spans="1:5" ht="25.5">
      <c r="A1009" s="35" t="s">
        <v>56</v>
      </c>
      <c r="E1009" s="39" t="s">
        <v>1491</v>
      </c>
    </row>
    <row r="1010" spans="1:5" ht="38.25">
      <c r="A1010" s="35" t="s">
        <v>57</v>
      </c>
      <c r="E1010" s="42" t="s">
        <v>1488</v>
      </c>
    </row>
    <row r="1011" spans="1:5" ht="12.75">
      <c r="A1011" t="s">
        <v>58</v>
      </c>
      <c r="E1011" s="39" t="s">
        <v>5</v>
      </c>
    </row>
    <row r="1012" spans="1:16" ht="12.75">
      <c r="A1012" t="s">
        <v>50</v>
      </c>
      <c s="34" t="s">
        <v>1492</v>
      </c>
      <c s="34" t="s">
        <v>1493</v>
      </c>
      <c s="35" t="s">
        <v>5</v>
      </c>
      <c s="6" t="s">
        <v>1494</v>
      </c>
      <c s="36" t="s">
        <v>1012</v>
      </c>
      <c s="37">
        <v>10</v>
      </c>
      <c s="36">
        <v>0</v>
      </c>
      <c s="36">
        <f>ROUND(G1012*H1012,6)</f>
      </c>
      <c r="L1012" s="38">
        <v>0</v>
      </c>
      <c s="32">
        <f>ROUND(ROUND(L1012,2)*ROUND(G1012,3),2)</f>
      </c>
      <c s="36" t="s">
        <v>55</v>
      </c>
      <c>
        <f>(M1012*21)/100</f>
      </c>
      <c t="s">
        <v>28</v>
      </c>
    </row>
    <row r="1013" spans="1:5" ht="12.75">
      <c r="A1013" s="35" t="s">
        <v>56</v>
      </c>
      <c r="E1013" s="39" t="s">
        <v>1494</v>
      </c>
    </row>
    <row r="1014" spans="1:5" ht="12.75">
      <c r="A1014" s="35" t="s">
        <v>57</v>
      </c>
      <c r="E1014" s="40" t="s">
        <v>5</v>
      </c>
    </row>
    <row r="1015" spans="1:5" ht="12.75">
      <c r="A1015" t="s">
        <v>58</v>
      </c>
      <c r="E1015" s="39" t="s">
        <v>5</v>
      </c>
    </row>
    <row r="1016" spans="1:16" ht="12.75">
      <c r="A1016" t="s">
        <v>50</v>
      </c>
      <c s="34" t="s">
        <v>1495</v>
      </c>
      <c s="34" t="s">
        <v>1496</v>
      </c>
      <c s="35" t="s">
        <v>5</v>
      </c>
      <c s="6" t="s">
        <v>1497</v>
      </c>
      <c s="36" t="s">
        <v>401</v>
      </c>
      <c s="37">
        <v>1.072</v>
      </c>
      <c s="36">
        <v>0</v>
      </c>
      <c s="36">
        <f>ROUND(G1016*H1016,6)</f>
      </c>
      <c r="L1016" s="38">
        <v>0</v>
      </c>
      <c s="32">
        <f>ROUND(ROUND(L1016,2)*ROUND(G1016,3),2)</f>
      </c>
      <c s="36" t="s">
        <v>90</v>
      </c>
      <c>
        <f>(M1016*21)/100</f>
      </c>
      <c t="s">
        <v>28</v>
      </c>
    </row>
    <row r="1017" spans="1:5" ht="12.75">
      <c r="A1017" s="35" t="s">
        <v>56</v>
      </c>
      <c r="E1017" s="39" t="s">
        <v>1497</v>
      </c>
    </row>
    <row r="1018" spans="1:5" ht="38.25">
      <c r="A1018" s="35" t="s">
        <v>57</v>
      </c>
      <c r="E1018" s="42" t="s">
        <v>1498</v>
      </c>
    </row>
    <row r="1019" spans="1:5" ht="12.75">
      <c r="A1019" t="s">
        <v>58</v>
      </c>
      <c r="E1019" s="39" t="s">
        <v>5</v>
      </c>
    </row>
    <row r="1020" spans="1:16" ht="12.75">
      <c r="A1020" t="s">
        <v>50</v>
      </c>
      <c s="34" t="s">
        <v>1499</v>
      </c>
      <c s="34" t="s">
        <v>1500</v>
      </c>
      <c s="35" t="s">
        <v>5</v>
      </c>
      <c s="6" t="s">
        <v>1501</v>
      </c>
      <c s="36" t="s">
        <v>401</v>
      </c>
      <c s="37">
        <v>3.44</v>
      </c>
      <c s="36">
        <v>0</v>
      </c>
      <c s="36">
        <f>ROUND(G1020*H1020,6)</f>
      </c>
      <c r="L1020" s="38">
        <v>0</v>
      </c>
      <c s="32">
        <f>ROUND(ROUND(L1020,2)*ROUND(G1020,3),2)</f>
      </c>
      <c s="36" t="s">
        <v>90</v>
      </c>
      <c>
        <f>(M1020*21)/100</f>
      </c>
      <c t="s">
        <v>28</v>
      </c>
    </row>
    <row r="1021" spans="1:5" ht="12.75">
      <c r="A1021" s="35" t="s">
        <v>56</v>
      </c>
      <c r="E1021" s="39" t="s">
        <v>1501</v>
      </c>
    </row>
    <row r="1022" spans="1:5" ht="38.25">
      <c r="A1022" s="35" t="s">
        <v>57</v>
      </c>
      <c r="E1022" s="42" t="s">
        <v>1502</v>
      </c>
    </row>
    <row r="1023" spans="1:5" ht="12.75">
      <c r="A1023" t="s">
        <v>58</v>
      </c>
      <c r="E1023" s="39" t="s">
        <v>5</v>
      </c>
    </row>
    <row r="1024" spans="1:16" ht="25.5">
      <c r="A1024" t="s">
        <v>50</v>
      </c>
      <c s="34" t="s">
        <v>1503</v>
      </c>
      <c s="34" t="s">
        <v>1504</v>
      </c>
      <c s="35" t="s">
        <v>5</v>
      </c>
      <c s="6" t="s">
        <v>1505</v>
      </c>
      <c s="36" t="s">
        <v>401</v>
      </c>
      <c s="37">
        <v>4.44</v>
      </c>
      <c s="36">
        <v>0</v>
      </c>
      <c s="36">
        <f>ROUND(G1024*H1024,6)</f>
      </c>
      <c r="L1024" s="38">
        <v>0</v>
      </c>
      <c s="32">
        <f>ROUND(ROUND(L1024,2)*ROUND(G1024,3),2)</f>
      </c>
      <c s="36" t="s">
        <v>90</v>
      </c>
      <c>
        <f>(M1024*21)/100</f>
      </c>
      <c t="s">
        <v>28</v>
      </c>
    </row>
    <row r="1025" spans="1:5" ht="25.5">
      <c r="A1025" s="35" t="s">
        <v>56</v>
      </c>
      <c r="E1025" s="39" t="s">
        <v>1505</v>
      </c>
    </row>
    <row r="1026" spans="1:5" ht="38.25">
      <c r="A1026" s="35" t="s">
        <v>57</v>
      </c>
      <c r="E1026" s="42" t="s">
        <v>1506</v>
      </c>
    </row>
    <row r="1027" spans="1:5" ht="12.75">
      <c r="A1027" t="s">
        <v>58</v>
      </c>
      <c r="E1027" s="39" t="s">
        <v>5</v>
      </c>
    </row>
    <row r="1028" spans="1:16" ht="25.5">
      <c r="A1028" t="s">
        <v>50</v>
      </c>
      <c s="34" t="s">
        <v>1507</v>
      </c>
      <c s="34" t="s">
        <v>1508</v>
      </c>
      <c s="35" t="s">
        <v>5</v>
      </c>
      <c s="6" t="s">
        <v>1509</v>
      </c>
      <c s="36" t="s">
        <v>423</v>
      </c>
      <c s="37">
        <v>4.5</v>
      </c>
      <c s="36">
        <v>0</v>
      </c>
      <c s="36">
        <f>ROUND(G1028*H1028,6)</f>
      </c>
      <c r="L1028" s="38">
        <v>0</v>
      </c>
      <c s="32">
        <f>ROUND(ROUND(L1028,2)*ROUND(G1028,3),2)</f>
      </c>
      <c s="36" t="s">
        <v>90</v>
      </c>
      <c>
        <f>(M1028*21)/100</f>
      </c>
      <c t="s">
        <v>28</v>
      </c>
    </row>
    <row r="1029" spans="1:5" ht="25.5">
      <c r="A1029" s="35" t="s">
        <v>56</v>
      </c>
      <c r="E1029" s="39" t="s">
        <v>1509</v>
      </c>
    </row>
    <row r="1030" spans="1:5" ht="38.25">
      <c r="A1030" s="35" t="s">
        <v>57</v>
      </c>
      <c r="E1030" s="42" t="s">
        <v>1510</v>
      </c>
    </row>
    <row r="1031" spans="1:5" ht="12.75">
      <c r="A1031" t="s">
        <v>58</v>
      </c>
      <c r="E1031" s="39" t="s">
        <v>5</v>
      </c>
    </row>
    <row r="1032" spans="1:16" ht="12.75">
      <c r="A1032" t="s">
        <v>50</v>
      </c>
      <c s="34" t="s">
        <v>1511</v>
      </c>
      <c s="34" t="s">
        <v>1512</v>
      </c>
      <c s="35" t="s">
        <v>5</v>
      </c>
      <c s="6" t="s">
        <v>1513</v>
      </c>
      <c s="36" t="s">
        <v>401</v>
      </c>
      <c s="37">
        <v>0.77</v>
      </c>
      <c s="36">
        <v>0</v>
      </c>
      <c s="36">
        <f>ROUND(G1032*H1032,6)</f>
      </c>
      <c r="L1032" s="38">
        <v>0</v>
      </c>
      <c s="32">
        <f>ROUND(ROUND(L1032,2)*ROUND(G1032,3),2)</f>
      </c>
      <c s="36" t="s">
        <v>90</v>
      </c>
      <c>
        <f>(M1032*21)/100</f>
      </c>
      <c t="s">
        <v>28</v>
      </c>
    </row>
    <row r="1033" spans="1:5" ht="12.75">
      <c r="A1033" s="35" t="s">
        <v>56</v>
      </c>
      <c r="E1033" s="39" t="s">
        <v>1513</v>
      </c>
    </row>
    <row r="1034" spans="1:5" ht="38.25">
      <c r="A1034" s="35" t="s">
        <v>57</v>
      </c>
      <c r="E1034" s="42" t="s">
        <v>1514</v>
      </c>
    </row>
    <row r="1035" spans="1:5" ht="12.75">
      <c r="A1035" t="s">
        <v>58</v>
      </c>
      <c r="E1035" s="39" t="s">
        <v>5</v>
      </c>
    </row>
    <row r="1036" spans="1:16" ht="25.5">
      <c r="A1036" t="s">
        <v>50</v>
      </c>
      <c s="34" t="s">
        <v>1515</v>
      </c>
      <c s="34" t="s">
        <v>1516</v>
      </c>
      <c s="35" t="s">
        <v>5</v>
      </c>
      <c s="6" t="s">
        <v>1517</v>
      </c>
      <c s="36" t="s">
        <v>401</v>
      </c>
      <c s="37">
        <v>1.431</v>
      </c>
      <c s="36">
        <v>0</v>
      </c>
      <c s="36">
        <f>ROUND(G1036*H1036,6)</f>
      </c>
      <c r="L1036" s="38">
        <v>0</v>
      </c>
      <c s="32">
        <f>ROUND(ROUND(L1036,2)*ROUND(G1036,3),2)</f>
      </c>
      <c s="36" t="s">
        <v>90</v>
      </c>
      <c>
        <f>(M1036*21)/100</f>
      </c>
      <c t="s">
        <v>28</v>
      </c>
    </row>
    <row r="1037" spans="1:5" ht="25.5">
      <c r="A1037" s="35" t="s">
        <v>56</v>
      </c>
      <c r="E1037" s="39" t="s">
        <v>1517</v>
      </c>
    </row>
    <row r="1038" spans="1:5" ht="38.25">
      <c r="A1038" s="35" t="s">
        <v>57</v>
      </c>
      <c r="E1038" s="42" t="s">
        <v>1518</v>
      </c>
    </row>
    <row r="1039" spans="1:5" ht="12.75">
      <c r="A1039" t="s">
        <v>58</v>
      </c>
      <c r="E1039" s="39" t="s">
        <v>5</v>
      </c>
    </row>
    <row r="1040" spans="1:16" ht="12.75">
      <c r="A1040" t="s">
        <v>50</v>
      </c>
      <c s="34" t="s">
        <v>1519</v>
      </c>
      <c s="34" t="s">
        <v>1520</v>
      </c>
      <c s="35" t="s">
        <v>5</v>
      </c>
      <c s="6" t="s">
        <v>1521</v>
      </c>
      <c s="36" t="s">
        <v>401</v>
      </c>
      <c s="37">
        <v>18.589</v>
      </c>
      <c s="36">
        <v>0</v>
      </c>
      <c s="36">
        <f>ROUND(G1040*H1040,6)</f>
      </c>
      <c r="L1040" s="38">
        <v>0</v>
      </c>
      <c s="32">
        <f>ROUND(ROUND(L1040,2)*ROUND(G1040,3),2)</f>
      </c>
      <c s="36" t="s">
        <v>90</v>
      </c>
      <c>
        <f>(M1040*21)/100</f>
      </c>
      <c t="s">
        <v>28</v>
      </c>
    </row>
    <row r="1041" spans="1:5" ht="12.75">
      <c r="A1041" s="35" t="s">
        <v>56</v>
      </c>
      <c r="E1041" s="39" t="s">
        <v>1521</v>
      </c>
    </row>
    <row r="1042" spans="1:5" ht="178.5">
      <c r="A1042" s="35" t="s">
        <v>57</v>
      </c>
      <c r="E1042" s="42" t="s">
        <v>1522</v>
      </c>
    </row>
    <row r="1043" spans="1:5" ht="12.75">
      <c r="A1043" t="s">
        <v>58</v>
      </c>
      <c r="E1043" s="39" t="s">
        <v>5</v>
      </c>
    </row>
    <row r="1044" spans="1:16" ht="25.5">
      <c r="A1044" t="s">
        <v>50</v>
      </c>
      <c s="34" t="s">
        <v>1523</v>
      </c>
      <c s="34" t="s">
        <v>1524</v>
      </c>
      <c s="35" t="s">
        <v>5</v>
      </c>
      <c s="6" t="s">
        <v>1525</v>
      </c>
      <c s="36" t="s">
        <v>401</v>
      </c>
      <c s="37">
        <v>18.589</v>
      </c>
      <c s="36">
        <v>0</v>
      </c>
      <c s="36">
        <f>ROUND(G1044*H1044,6)</f>
      </c>
      <c r="L1044" s="38">
        <v>0</v>
      </c>
      <c s="32">
        <f>ROUND(ROUND(L1044,2)*ROUND(G1044,3),2)</f>
      </c>
      <c s="36" t="s">
        <v>90</v>
      </c>
      <c>
        <f>(M1044*21)/100</f>
      </c>
      <c t="s">
        <v>28</v>
      </c>
    </row>
    <row r="1045" spans="1:5" ht="25.5">
      <c r="A1045" s="35" t="s">
        <v>56</v>
      </c>
      <c r="E1045" s="39" t="s">
        <v>1525</v>
      </c>
    </row>
    <row r="1046" spans="1:5" ht="178.5">
      <c r="A1046" s="35" t="s">
        <v>57</v>
      </c>
      <c r="E1046" s="42" t="s">
        <v>1526</v>
      </c>
    </row>
    <row r="1047" spans="1:5" ht="12.75">
      <c r="A1047" t="s">
        <v>58</v>
      </c>
      <c r="E1047" s="39" t="s">
        <v>5</v>
      </c>
    </row>
    <row r="1048" spans="1:16" ht="25.5">
      <c r="A1048" t="s">
        <v>50</v>
      </c>
      <c s="34" t="s">
        <v>1527</v>
      </c>
      <c s="34" t="s">
        <v>1528</v>
      </c>
      <c s="35" t="s">
        <v>5</v>
      </c>
      <c s="6" t="s">
        <v>1529</v>
      </c>
      <c s="36" t="s">
        <v>401</v>
      </c>
      <c s="37">
        <v>37.177</v>
      </c>
      <c s="36">
        <v>0</v>
      </c>
      <c s="36">
        <f>ROUND(G1048*H1048,6)</f>
      </c>
      <c r="L1048" s="38">
        <v>0</v>
      </c>
      <c s="32">
        <f>ROUND(ROUND(L1048,2)*ROUND(G1048,3),2)</f>
      </c>
      <c s="36" t="s">
        <v>90</v>
      </c>
      <c>
        <f>(M1048*21)/100</f>
      </c>
      <c t="s">
        <v>28</v>
      </c>
    </row>
    <row r="1049" spans="1:5" ht="25.5">
      <c r="A1049" s="35" t="s">
        <v>56</v>
      </c>
      <c r="E1049" s="39" t="s">
        <v>1529</v>
      </c>
    </row>
    <row r="1050" spans="1:5" ht="178.5">
      <c r="A1050" s="35" t="s">
        <v>57</v>
      </c>
      <c r="E1050" s="42" t="s">
        <v>1530</v>
      </c>
    </row>
    <row r="1051" spans="1:5" ht="12.75">
      <c r="A1051" t="s">
        <v>58</v>
      </c>
      <c r="E1051" s="39" t="s">
        <v>5</v>
      </c>
    </row>
    <row r="1052" spans="1:16" ht="25.5">
      <c r="A1052" t="s">
        <v>50</v>
      </c>
      <c s="34" t="s">
        <v>1531</v>
      </c>
      <c s="34" t="s">
        <v>1532</v>
      </c>
      <c s="35" t="s">
        <v>5</v>
      </c>
      <c s="6" t="s">
        <v>1533</v>
      </c>
      <c s="36" t="s">
        <v>423</v>
      </c>
      <c s="37">
        <v>40.05</v>
      </c>
      <c s="36">
        <v>0</v>
      </c>
      <c s="36">
        <f>ROUND(G1052*H1052,6)</f>
      </c>
      <c r="L1052" s="38">
        <v>0</v>
      </c>
      <c s="32">
        <f>ROUND(ROUND(L1052,2)*ROUND(G1052,3),2)</f>
      </c>
      <c s="36" t="s">
        <v>90</v>
      </c>
      <c>
        <f>(M1052*21)/100</f>
      </c>
      <c t="s">
        <v>28</v>
      </c>
    </row>
    <row r="1053" spans="1:5" ht="25.5">
      <c r="A1053" s="35" t="s">
        <v>56</v>
      </c>
      <c r="E1053" s="39" t="s">
        <v>1533</v>
      </c>
    </row>
    <row r="1054" spans="1:5" ht="51">
      <c r="A1054" s="35" t="s">
        <v>57</v>
      </c>
      <c r="E1054" s="42" t="s">
        <v>1534</v>
      </c>
    </row>
    <row r="1055" spans="1:5" ht="12.75">
      <c r="A1055" t="s">
        <v>58</v>
      </c>
      <c r="E1055" s="39" t="s">
        <v>5</v>
      </c>
    </row>
    <row r="1056" spans="1:16" ht="25.5">
      <c r="A1056" t="s">
        <v>50</v>
      </c>
      <c s="34" t="s">
        <v>1535</v>
      </c>
      <c s="34" t="s">
        <v>1536</v>
      </c>
      <c s="35" t="s">
        <v>5</v>
      </c>
      <c s="6" t="s">
        <v>1537</v>
      </c>
      <c s="36" t="s">
        <v>423</v>
      </c>
      <c s="37">
        <v>5.4</v>
      </c>
      <c s="36">
        <v>0</v>
      </c>
      <c s="36">
        <f>ROUND(G1056*H1056,6)</f>
      </c>
      <c r="L1056" s="38">
        <v>0</v>
      </c>
      <c s="32">
        <f>ROUND(ROUND(L1056,2)*ROUND(G1056,3),2)</f>
      </c>
      <c s="36" t="s">
        <v>90</v>
      </c>
      <c>
        <f>(M1056*21)/100</f>
      </c>
      <c t="s">
        <v>28</v>
      </c>
    </row>
    <row r="1057" spans="1:5" ht="25.5">
      <c r="A1057" s="35" t="s">
        <v>56</v>
      </c>
      <c r="E1057" s="39" t="s">
        <v>1537</v>
      </c>
    </row>
    <row r="1058" spans="1:5" ht="38.25">
      <c r="A1058" s="35" t="s">
        <v>57</v>
      </c>
      <c r="E1058" s="42" t="s">
        <v>1538</v>
      </c>
    </row>
    <row r="1059" spans="1:5" ht="12.75">
      <c r="A1059" t="s">
        <v>58</v>
      </c>
      <c r="E1059" s="39" t="s">
        <v>5</v>
      </c>
    </row>
    <row r="1060" spans="1:16" ht="25.5">
      <c r="A1060" t="s">
        <v>50</v>
      </c>
      <c s="34" t="s">
        <v>1539</v>
      </c>
      <c s="34" t="s">
        <v>1540</v>
      </c>
      <c s="35" t="s">
        <v>5</v>
      </c>
      <c s="6" t="s">
        <v>1541</v>
      </c>
      <c s="36" t="s">
        <v>423</v>
      </c>
      <c s="37">
        <v>47.4</v>
      </c>
      <c s="36">
        <v>0</v>
      </c>
      <c s="36">
        <f>ROUND(G1060*H1060,6)</f>
      </c>
      <c r="L1060" s="38">
        <v>0</v>
      </c>
      <c s="32">
        <f>ROUND(ROUND(L1060,2)*ROUND(G1060,3),2)</f>
      </c>
      <c s="36" t="s">
        <v>90</v>
      </c>
      <c>
        <f>(M1060*21)/100</f>
      </c>
      <c t="s">
        <v>28</v>
      </c>
    </row>
    <row r="1061" spans="1:5" ht="25.5">
      <c r="A1061" s="35" t="s">
        <v>56</v>
      </c>
      <c r="E1061" s="39" t="s">
        <v>1541</v>
      </c>
    </row>
    <row r="1062" spans="1:5" ht="51">
      <c r="A1062" s="35" t="s">
        <v>57</v>
      </c>
      <c r="E1062" s="42" t="s">
        <v>1542</v>
      </c>
    </row>
    <row r="1063" spans="1:5" ht="12.75">
      <c r="A1063" t="s">
        <v>58</v>
      </c>
      <c r="E1063" s="39" t="s">
        <v>5</v>
      </c>
    </row>
    <row r="1064" spans="1:16" ht="25.5">
      <c r="A1064" t="s">
        <v>50</v>
      </c>
      <c s="34" t="s">
        <v>1543</v>
      </c>
      <c s="34" t="s">
        <v>1544</v>
      </c>
      <c s="35" t="s">
        <v>5</v>
      </c>
      <c s="6" t="s">
        <v>1545</v>
      </c>
      <c s="36" t="s">
        <v>423</v>
      </c>
      <c s="37">
        <v>77.28</v>
      </c>
      <c s="36">
        <v>0</v>
      </c>
      <c s="36">
        <f>ROUND(G1064*H1064,6)</f>
      </c>
      <c r="L1064" s="38">
        <v>0</v>
      </c>
      <c s="32">
        <f>ROUND(ROUND(L1064,2)*ROUND(G1064,3),2)</f>
      </c>
      <c s="36" t="s">
        <v>90</v>
      </c>
      <c>
        <f>(M1064*21)/100</f>
      </c>
      <c t="s">
        <v>28</v>
      </c>
    </row>
    <row r="1065" spans="1:5" ht="25.5">
      <c r="A1065" s="35" t="s">
        <v>56</v>
      </c>
      <c r="E1065" s="39" t="s">
        <v>1545</v>
      </c>
    </row>
    <row r="1066" spans="1:5" ht="51">
      <c r="A1066" s="35" t="s">
        <v>57</v>
      </c>
      <c r="E1066" s="42" t="s">
        <v>1546</v>
      </c>
    </row>
    <row r="1067" spans="1:5" ht="12.75">
      <c r="A1067" t="s">
        <v>58</v>
      </c>
      <c r="E1067" s="39" t="s">
        <v>5</v>
      </c>
    </row>
    <row r="1068" spans="1:16" ht="38.25">
      <c r="A1068" t="s">
        <v>50</v>
      </c>
      <c s="34" t="s">
        <v>1547</v>
      </c>
      <c s="34" t="s">
        <v>1548</v>
      </c>
      <c s="35" t="s">
        <v>5</v>
      </c>
      <c s="6" t="s">
        <v>1549</v>
      </c>
      <c s="36" t="s">
        <v>89</v>
      </c>
      <c s="37">
        <v>6</v>
      </c>
      <c s="36">
        <v>0</v>
      </c>
      <c s="36">
        <f>ROUND(G1068*H1068,6)</f>
      </c>
      <c r="L1068" s="38">
        <v>0</v>
      </c>
      <c s="32">
        <f>ROUND(ROUND(L1068,2)*ROUND(G1068,3),2)</f>
      </c>
      <c s="36" t="s">
        <v>90</v>
      </c>
      <c>
        <f>(M1068*21)/100</f>
      </c>
      <c t="s">
        <v>28</v>
      </c>
    </row>
    <row r="1069" spans="1:5" ht="38.25">
      <c r="A1069" s="35" t="s">
        <v>56</v>
      </c>
      <c r="E1069" s="39" t="s">
        <v>1550</v>
      </c>
    </row>
    <row r="1070" spans="1:5" ht="38.25">
      <c r="A1070" s="35" t="s">
        <v>57</v>
      </c>
      <c r="E1070" s="42" t="s">
        <v>1551</v>
      </c>
    </row>
    <row r="1071" spans="1:5" ht="12.75">
      <c r="A1071" t="s">
        <v>58</v>
      </c>
      <c r="E1071" s="39" t="s">
        <v>5</v>
      </c>
    </row>
    <row r="1072" spans="1:16" ht="38.25">
      <c r="A1072" t="s">
        <v>50</v>
      </c>
      <c s="34" t="s">
        <v>1552</v>
      </c>
      <c s="34" t="s">
        <v>1553</v>
      </c>
      <c s="35" t="s">
        <v>5</v>
      </c>
      <c s="6" t="s">
        <v>1554</v>
      </c>
      <c s="36" t="s">
        <v>401</v>
      </c>
      <c s="37">
        <v>1.458</v>
      </c>
      <c s="36">
        <v>0</v>
      </c>
      <c s="36">
        <f>ROUND(G1072*H1072,6)</f>
      </c>
      <c r="L1072" s="38">
        <v>0</v>
      </c>
      <c s="32">
        <f>ROUND(ROUND(L1072,2)*ROUND(G1072,3),2)</f>
      </c>
      <c s="36" t="s">
        <v>90</v>
      </c>
      <c>
        <f>(M1072*21)/100</f>
      </c>
      <c t="s">
        <v>28</v>
      </c>
    </row>
    <row r="1073" spans="1:5" ht="38.25">
      <c r="A1073" s="35" t="s">
        <v>56</v>
      </c>
      <c r="E1073" s="39" t="s">
        <v>1555</v>
      </c>
    </row>
    <row r="1074" spans="1:5" ht="63.75">
      <c r="A1074" s="35" t="s">
        <v>57</v>
      </c>
      <c r="E1074" s="42" t="s">
        <v>1556</v>
      </c>
    </row>
    <row r="1075" spans="1:5" ht="12.75">
      <c r="A1075" t="s">
        <v>58</v>
      </c>
      <c r="E1075" s="39" t="s">
        <v>5</v>
      </c>
    </row>
    <row r="1076" spans="1:16" ht="38.25">
      <c r="A1076" t="s">
        <v>50</v>
      </c>
      <c s="34" t="s">
        <v>1557</v>
      </c>
      <c s="34" t="s">
        <v>1558</v>
      </c>
      <c s="35" t="s">
        <v>5</v>
      </c>
      <c s="6" t="s">
        <v>1559</v>
      </c>
      <c s="36" t="s">
        <v>401</v>
      </c>
      <c s="37">
        <v>0.8</v>
      </c>
      <c s="36">
        <v>0</v>
      </c>
      <c s="36">
        <f>ROUND(G1076*H1076,6)</f>
      </c>
      <c r="L1076" s="38">
        <v>0</v>
      </c>
      <c s="32">
        <f>ROUND(ROUND(L1076,2)*ROUND(G1076,3),2)</f>
      </c>
      <c s="36" t="s">
        <v>90</v>
      </c>
      <c>
        <f>(M1076*21)/100</f>
      </c>
      <c t="s">
        <v>28</v>
      </c>
    </row>
    <row r="1077" spans="1:5" ht="38.25">
      <c r="A1077" s="35" t="s">
        <v>56</v>
      </c>
      <c r="E1077" s="39" t="s">
        <v>1560</v>
      </c>
    </row>
    <row r="1078" spans="1:5" ht="38.25">
      <c r="A1078" s="35" t="s">
        <v>57</v>
      </c>
      <c r="E1078" s="42" t="s">
        <v>1561</v>
      </c>
    </row>
    <row r="1079" spans="1:5" ht="12.75">
      <c r="A1079" t="s">
        <v>58</v>
      </c>
      <c r="E1079" s="39" t="s">
        <v>5</v>
      </c>
    </row>
    <row r="1080" spans="1:16" ht="38.25">
      <c r="A1080" t="s">
        <v>50</v>
      </c>
      <c s="34" t="s">
        <v>1562</v>
      </c>
      <c s="34" t="s">
        <v>1563</v>
      </c>
      <c s="35" t="s">
        <v>5</v>
      </c>
      <c s="6" t="s">
        <v>1559</v>
      </c>
      <c s="36" t="s">
        <v>401</v>
      </c>
      <c s="37">
        <v>10.031</v>
      </c>
      <c s="36">
        <v>0</v>
      </c>
      <c s="36">
        <f>ROUND(G1080*H1080,6)</f>
      </c>
      <c r="L1080" s="38">
        <v>0</v>
      </c>
      <c s="32">
        <f>ROUND(ROUND(L1080,2)*ROUND(G1080,3),2)</f>
      </c>
      <c s="36" t="s">
        <v>90</v>
      </c>
      <c>
        <f>(M1080*21)/100</f>
      </c>
      <c t="s">
        <v>28</v>
      </c>
    </row>
    <row r="1081" spans="1:5" ht="38.25">
      <c r="A1081" s="35" t="s">
        <v>56</v>
      </c>
      <c r="E1081" s="39" t="s">
        <v>1564</v>
      </c>
    </row>
    <row r="1082" spans="1:5" ht="114.75">
      <c r="A1082" s="35" t="s">
        <v>57</v>
      </c>
      <c r="E1082" s="42" t="s">
        <v>1565</v>
      </c>
    </row>
    <row r="1083" spans="1:5" ht="12.75">
      <c r="A1083" t="s">
        <v>58</v>
      </c>
      <c r="E1083" s="39" t="s">
        <v>5</v>
      </c>
    </row>
    <row r="1084" spans="1:16" ht="25.5">
      <c r="A1084" t="s">
        <v>50</v>
      </c>
      <c s="34" t="s">
        <v>1566</v>
      </c>
      <c s="34" t="s">
        <v>1567</v>
      </c>
      <c s="35" t="s">
        <v>5</v>
      </c>
      <c s="6" t="s">
        <v>1568</v>
      </c>
      <c s="36" t="s">
        <v>89</v>
      </c>
      <c s="37">
        <v>8</v>
      </c>
      <c s="36">
        <v>0</v>
      </c>
      <c s="36">
        <f>ROUND(G1084*H1084,6)</f>
      </c>
      <c r="L1084" s="38">
        <v>0</v>
      </c>
      <c s="32">
        <f>ROUND(ROUND(L1084,2)*ROUND(G1084,3),2)</f>
      </c>
      <c s="36" t="s">
        <v>90</v>
      </c>
      <c>
        <f>(M1084*21)/100</f>
      </c>
      <c t="s">
        <v>28</v>
      </c>
    </row>
    <row r="1085" spans="1:5" ht="25.5">
      <c r="A1085" s="35" t="s">
        <v>56</v>
      </c>
      <c r="E1085" s="39" t="s">
        <v>1568</v>
      </c>
    </row>
    <row r="1086" spans="1:5" ht="63.75">
      <c r="A1086" s="35" t="s">
        <v>57</v>
      </c>
      <c r="E1086" s="42" t="s">
        <v>1569</v>
      </c>
    </row>
    <row r="1087" spans="1:5" ht="12.75">
      <c r="A1087" t="s">
        <v>58</v>
      </c>
      <c r="E1087" s="39" t="s">
        <v>5</v>
      </c>
    </row>
    <row r="1088" spans="1:16" ht="38.25">
      <c r="A1088" t="s">
        <v>50</v>
      </c>
      <c s="34" t="s">
        <v>1570</v>
      </c>
      <c s="34" t="s">
        <v>1571</v>
      </c>
      <c s="35" t="s">
        <v>5</v>
      </c>
      <c s="6" t="s">
        <v>1572</v>
      </c>
      <c s="36" t="s">
        <v>74</v>
      </c>
      <c s="37">
        <v>15</v>
      </c>
      <c s="36">
        <v>0</v>
      </c>
      <c s="36">
        <f>ROUND(G1088*H1088,6)</f>
      </c>
      <c r="L1088" s="38">
        <v>0</v>
      </c>
      <c s="32">
        <f>ROUND(ROUND(L1088,2)*ROUND(G1088,3),2)</f>
      </c>
      <c s="36" t="s">
        <v>90</v>
      </c>
      <c>
        <f>(M1088*21)/100</f>
      </c>
      <c t="s">
        <v>28</v>
      </c>
    </row>
    <row r="1089" spans="1:5" ht="38.25">
      <c r="A1089" s="35" t="s">
        <v>56</v>
      </c>
      <c r="E1089" s="39" t="s">
        <v>1573</v>
      </c>
    </row>
    <row r="1090" spans="1:5" ht="63.75">
      <c r="A1090" s="35" t="s">
        <v>57</v>
      </c>
      <c r="E1090" s="42" t="s">
        <v>1574</v>
      </c>
    </row>
    <row r="1091" spans="1:5" ht="12.75">
      <c r="A1091" t="s">
        <v>58</v>
      </c>
      <c r="E1091" s="39" t="s">
        <v>5</v>
      </c>
    </row>
    <row r="1092" spans="1:16" ht="25.5">
      <c r="A1092" t="s">
        <v>50</v>
      </c>
      <c s="34" t="s">
        <v>1575</v>
      </c>
      <c s="34" t="s">
        <v>1576</v>
      </c>
      <c s="35" t="s">
        <v>5</v>
      </c>
      <c s="6" t="s">
        <v>1577</v>
      </c>
      <c s="36" t="s">
        <v>74</v>
      </c>
      <c s="37">
        <v>10.6</v>
      </c>
      <c s="36">
        <v>0.02362</v>
      </c>
      <c s="36">
        <f>ROUND(G1092*H1092,6)</f>
      </c>
      <c r="L1092" s="38">
        <v>0</v>
      </c>
      <c s="32">
        <f>ROUND(ROUND(L1092,2)*ROUND(G1092,3),2)</f>
      </c>
      <c s="36" t="s">
        <v>90</v>
      </c>
      <c>
        <f>(M1092*21)/100</f>
      </c>
      <c t="s">
        <v>28</v>
      </c>
    </row>
    <row r="1093" spans="1:5" ht="25.5">
      <c r="A1093" s="35" t="s">
        <v>56</v>
      </c>
      <c r="E1093" s="39" t="s">
        <v>1577</v>
      </c>
    </row>
    <row r="1094" spans="1:5" ht="38.25">
      <c r="A1094" s="35" t="s">
        <v>57</v>
      </c>
      <c r="E1094" s="42" t="s">
        <v>1578</v>
      </c>
    </row>
    <row r="1095" spans="1:5" ht="12.75">
      <c r="A1095" t="s">
        <v>58</v>
      </c>
      <c r="E1095" s="39" t="s">
        <v>5</v>
      </c>
    </row>
    <row r="1096" spans="1:16" ht="25.5">
      <c r="A1096" t="s">
        <v>50</v>
      </c>
      <c s="34" t="s">
        <v>1579</v>
      </c>
      <c s="34" t="s">
        <v>1580</v>
      </c>
      <c s="35" t="s">
        <v>5</v>
      </c>
      <c s="6" t="s">
        <v>1581</v>
      </c>
      <c s="36" t="s">
        <v>74</v>
      </c>
      <c s="37">
        <v>10.6</v>
      </c>
      <c s="36">
        <v>0.0044</v>
      </c>
      <c s="36">
        <f>ROUND(G1096*H1096,6)</f>
      </c>
      <c r="L1096" s="38">
        <v>0</v>
      </c>
      <c s="32">
        <f>ROUND(ROUND(L1096,2)*ROUND(G1096,3),2)</f>
      </c>
      <c s="36" t="s">
        <v>90</v>
      </c>
      <c>
        <f>(M1096*21)/100</f>
      </c>
      <c t="s">
        <v>28</v>
      </c>
    </row>
    <row r="1097" spans="1:5" ht="38.25">
      <c r="A1097" s="35" t="s">
        <v>56</v>
      </c>
      <c r="E1097" s="39" t="s">
        <v>1582</v>
      </c>
    </row>
    <row r="1098" spans="1:5" ht="12.75">
      <c r="A1098" s="35" t="s">
        <v>57</v>
      </c>
      <c r="E1098" s="40" t="s">
        <v>5</v>
      </c>
    </row>
    <row r="1099" spans="1:5" ht="12.75">
      <c r="A1099" t="s">
        <v>58</v>
      </c>
      <c r="E1099" s="39" t="s">
        <v>5</v>
      </c>
    </row>
    <row r="1100" spans="1:16" ht="25.5">
      <c r="A1100" t="s">
        <v>50</v>
      </c>
      <c s="34" t="s">
        <v>1583</v>
      </c>
      <c s="34" t="s">
        <v>1584</v>
      </c>
      <c s="35" t="s">
        <v>5</v>
      </c>
      <c s="6" t="s">
        <v>1585</v>
      </c>
      <c s="36" t="s">
        <v>423</v>
      </c>
      <c s="37">
        <v>450.89</v>
      </c>
      <c s="36">
        <v>0</v>
      </c>
      <c s="36">
        <f>ROUND(G1100*H1100,6)</f>
      </c>
      <c r="L1100" s="38">
        <v>0</v>
      </c>
      <c s="32">
        <f>ROUND(ROUND(L1100,2)*ROUND(G1100,3),2)</f>
      </c>
      <c s="36" t="s">
        <v>90</v>
      </c>
      <c>
        <f>(M1100*21)/100</f>
      </c>
      <c t="s">
        <v>28</v>
      </c>
    </row>
    <row r="1101" spans="1:5" ht="25.5">
      <c r="A1101" s="35" t="s">
        <v>56</v>
      </c>
      <c r="E1101" s="39" t="s">
        <v>1585</v>
      </c>
    </row>
    <row r="1102" spans="1:5" ht="38.25">
      <c r="A1102" s="35" t="s">
        <v>57</v>
      </c>
      <c r="E1102" s="42" t="s">
        <v>1586</v>
      </c>
    </row>
    <row r="1103" spans="1:5" ht="12.75">
      <c r="A1103" t="s">
        <v>58</v>
      </c>
      <c r="E1103" s="39" t="s">
        <v>5</v>
      </c>
    </row>
    <row r="1104" spans="1:16" ht="25.5">
      <c r="A1104" t="s">
        <v>50</v>
      </c>
      <c s="34" t="s">
        <v>1587</v>
      </c>
      <c s="34" t="s">
        <v>1588</v>
      </c>
      <c s="35" t="s">
        <v>5</v>
      </c>
      <c s="6" t="s">
        <v>1589</v>
      </c>
      <c s="36" t="s">
        <v>423</v>
      </c>
      <c s="37">
        <v>1183.756</v>
      </c>
      <c s="36">
        <v>0</v>
      </c>
      <c s="36">
        <f>ROUND(G1104*H1104,6)</f>
      </c>
      <c r="L1104" s="38">
        <v>0</v>
      </c>
      <c s="32">
        <f>ROUND(ROUND(L1104,2)*ROUND(G1104,3),2)</f>
      </c>
      <c s="36" t="s">
        <v>90</v>
      </c>
      <c>
        <f>(M1104*21)/100</f>
      </c>
      <c t="s">
        <v>28</v>
      </c>
    </row>
    <row r="1105" spans="1:5" ht="25.5">
      <c r="A1105" s="35" t="s">
        <v>56</v>
      </c>
      <c r="E1105" s="39" t="s">
        <v>1589</v>
      </c>
    </row>
    <row r="1106" spans="1:5" ht="382.5">
      <c r="A1106" s="35" t="s">
        <v>57</v>
      </c>
      <c r="E1106" s="42" t="s">
        <v>726</v>
      </c>
    </row>
    <row r="1107" spans="1:5" ht="12.75">
      <c r="A1107" t="s">
        <v>58</v>
      </c>
      <c r="E1107" s="39" t="s">
        <v>5</v>
      </c>
    </row>
    <row r="1108" spans="1:16" ht="25.5">
      <c r="A1108" t="s">
        <v>50</v>
      </c>
      <c s="34" t="s">
        <v>1590</v>
      </c>
      <c s="34" t="s">
        <v>1591</v>
      </c>
      <c s="35" t="s">
        <v>5</v>
      </c>
      <c s="6" t="s">
        <v>1592</v>
      </c>
      <c s="36" t="s">
        <v>89</v>
      </c>
      <c s="37">
        <v>1</v>
      </c>
      <c s="36">
        <v>0</v>
      </c>
      <c s="36">
        <f>ROUND(G1108*H1108,6)</f>
      </c>
      <c r="L1108" s="38">
        <v>0</v>
      </c>
      <c s="32">
        <f>ROUND(ROUND(L1108,2)*ROUND(G1108,3),2)</f>
      </c>
      <c s="36" t="s">
        <v>55</v>
      </c>
      <c>
        <f>(M1108*21)/100</f>
      </c>
      <c t="s">
        <v>28</v>
      </c>
    </row>
    <row r="1109" spans="1:5" ht="25.5">
      <c r="A1109" s="35" t="s">
        <v>56</v>
      </c>
      <c r="E1109" s="39" t="s">
        <v>1592</v>
      </c>
    </row>
    <row r="1110" spans="1:5" ht="12.75">
      <c r="A1110" s="35" t="s">
        <v>57</v>
      </c>
      <c r="E1110" s="40" t="s">
        <v>5</v>
      </c>
    </row>
    <row r="1111" spans="1:5" ht="12.75">
      <c r="A1111" t="s">
        <v>58</v>
      </c>
      <c r="E1111" s="39" t="s">
        <v>5</v>
      </c>
    </row>
    <row r="1112" spans="1:16" ht="25.5">
      <c r="A1112" t="s">
        <v>50</v>
      </c>
      <c s="34" t="s">
        <v>1593</v>
      </c>
      <c s="34" t="s">
        <v>1594</v>
      </c>
      <c s="35" t="s">
        <v>5</v>
      </c>
      <c s="6" t="s">
        <v>1595</v>
      </c>
      <c s="36" t="s">
        <v>423</v>
      </c>
      <c s="37">
        <v>193.575</v>
      </c>
      <c s="36">
        <v>0.04029</v>
      </c>
      <c s="36">
        <f>ROUND(G1112*H1112,6)</f>
      </c>
      <c r="L1112" s="38">
        <v>0</v>
      </c>
      <c s="32">
        <f>ROUND(ROUND(L1112,2)*ROUND(G1112,3),2)</f>
      </c>
      <c s="36" t="s">
        <v>90</v>
      </c>
      <c>
        <f>(M1112*21)/100</f>
      </c>
      <c t="s">
        <v>28</v>
      </c>
    </row>
    <row r="1113" spans="1:5" ht="25.5">
      <c r="A1113" s="35" t="s">
        <v>56</v>
      </c>
      <c r="E1113" s="39" t="s">
        <v>1595</v>
      </c>
    </row>
    <row r="1114" spans="1:5" ht="76.5">
      <c r="A1114" s="35" t="s">
        <v>57</v>
      </c>
      <c r="E1114" s="42" t="s">
        <v>1596</v>
      </c>
    </row>
    <row r="1115" spans="1:5" ht="12.75">
      <c r="A1115" t="s">
        <v>58</v>
      </c>
      <c r="E1115" s="39" t="s">
        <v>5</v>
      </c>
    </row>
    <row r="1116" spans="1:16" ht="12.75">
      <c r="A1116" t="s">
        <v>50</v>
      </c>
      <c s="34" t="s">
        <v>1597</v>
      </c>
      <c s="34" t="s">
        <v>1598</v>
      </c>
      <c s="35" t="s">
        <v>5</v>
      </c>
      <c s="6" t="s">
        <v>1599</v>
      </c>
      <c s="36" t="s">
        <v>423</v>
      </c>
      <c s="37">
        <v>387.15</v>
      </c>
      <c s="36">
        <v>0.0021</v>
      </c>
      <c s="36">
        <f>ROUND(G1116*H1116,6)</f>
      </c>
      <c r="L1116" s="38">
        <v>0</v>
      </c>
      <c s="32">
        <f>ROUND(ROUND(L1116,2)*ROUND(G1116,3),2)</f>
      </c>
      <c s="36" t="s">
        <v>90</v>
      </c>
      <c>
        <f>(M1116*21)/100</f>
      </c>
      <c t="s">
        <v>28</v>
      </c>
    </row>
    <row r="1117" spans="1:5" ht="12.75">
      <c r="A1117" s="35" t="s">
        <v>56</v>
      </c>
      <c r="E1117" s="39" t="s">
        <v>1599</v>
      </c>
    </row>
    <row r="1118" spans="1:5" ht="63.75">
      <c r="A1118" s="35" t="s">
        <v>57</v>
      </c>
      <c r="E1118" s="42" t="s">
        <v>1600</v>
      </c>
    </row>
    <row r="1119" spans="1:5" ht="12.75">
      <c r="A1119" t="s">
        <v>58</v>
      </c>
      <c r="E1119" s="39" t="s">
        <v>5</v>
      </c>
    </row>
    <row r="1120" spans="1:13" ht="12.75">
      <c r="A1120" t="s">
        <v>47</v>
      </c>
      <c r="C1120" s="31" t="s">
        <v>1601</v>
      </c>
      <c r="E1120" s="33" t="s">
        <v>1602</v>
      </c>
      <c r="J1120" s="32">
        <f>0</f>
      </c>
      <c s="32">
        <f>0</f>
      </c>
      <c s="32">
        <f>0+L1121+L1125+L1129+L1133+L1137+L1141+L1145+L1149+L1153+L1157+L1161+L1165+L1169+L1173</f>
      </c>
      <c s="32">
        <f>0+M1121+M1125+M1129+M1133+M1137+M1141+M1145+M1149+M1153+M1157+M1161+M1165+M1169+M1173</f>
      </c>
    </row>
    <row r="1121" spans="1:16" ht="25.5">
      <c r="A1121" t="s">
        <v>50</v>
      </c>
      <c s="34" t="s">
        <v>1603</v>
      </c>
      <c s="34" t="s">
        <v>1604</v>
      </c>
      <c s="35" t="s">
        <v>5</v>
      </c>
      <c s="6" t="s">
        <v>1605</v>
      </c>
      <c s="36" t="s">
        <v>409</v>
      </c>
      <c s="37">
        <v>281.953</v>
      </c>
      <c s="36">
        <v>0</v>
      </c>
      <c s="36">
        <f>ROUND(G1121*H1121,6)</f>
      </c>
      <c r="L1121" s="38">
        <v>0</v>
      </c>
      <c s="32">
        <f>ROUND(ROUND(L1121,2)*ROUND(G1121,3),2)</f>
      </c>
      <c s="36" t="s">
        <v>90</v>
      </c>
      <c>
        <f>(M1121*21)/100</f>
      </c>
      <c t="s">
        <v>28</v>
      </c>
    </row>
    <row r="1122" spans="1:5" ht="25.5">
      <c r="A1122" s="35" t="s">
        <v>56</v>
      </c>
      <c r="E1122" s="39" t="s">
        <v>1605</v>
      </c>
    </row>
    <row r="1123" spans="1:5" ht="12.75">
      <c r="A1123" s="35" t="s">
        <v>57</v>
      </c>
      <c r="E1123" s="40" t="s">
        <v>5</v>
      </c>
    </row>
    <row r="1124" spans="1:5" ht="12.75">
      <c r="A1124" t="s">
        <v>58</v>
      </c>
      <c r="E1124" s="39" t="s">
        <v>5</v>
      </c>
    </row>
    <row r="1125" spans="1:16" ht="25.5">
      <c r="A1125" t="s">
        <v>50</v>
      </c>
      <c s="34" t="s">
        <v>1606</v>
      </c>
      <c s="34" t="s">
        <v>1607</v>
      </c>
      <c s="35" t="s">
        <v>5</v>
      </c>
      <c s="6" t="s">
        <v>1608</v>
      </c>
      <c s="36" t="s">
        <v>409</v>
      </c>
      <c s="37">
        <v>281.953</v>
      </c>
      <c s="36">
        <v>0</v>
      </c>
      <c s="36">
        <f>ROUND(G1125*H1125,6)</f>
      </c>
      <c r="L1125" s="38">
        <v>0</v>
      </c>
      <c s="32">
        <f>ROUND(ROUND(L1125,2)*ROUND(G1125,3),2)</f>
      </c>
      <c s="36" t="s">
        <v>90</v>
      </c>
      <c>
        <f>(M1125*21)/100</f>
      </c>
      <c t="s">
        <v>28</v>
      </c>
    </row>
    <row r="1126" spans="1:5" ht="25.5">
      <c r="A1126" s="35" t="s">
        <v>56</v>
      </c>
      <c r="E1126" s="39" t="s">
        <v>1608</v>
      </c>
    </row>
    <row r="1127" spans="1:5" ht="12.75">
      <c r="A1127" s="35" t="s">
        <v>57</v>
      </c>
      <c r="E1127" s="40" t="s">
        <v>5</v>
      </c>
    </row>
    <row r="1128" spans="1:5" ht="12.75">
      <c r="A1128" t="s">
        <v>58</v>
      </c>
      <c r="E1128" s="39" t="s">
        <v>5</v>
      </c>
    </row>
    <row r="1129" spans="1:16" ht="25.5">
      <c r="A1129" t="s">
        <v>50</v>
      </c>
      <c s="34" t="s">
        <v>1609</v>
      </c>
      <c s="34" t="s">
        <v>1610</v>
      </c>
      <c s="35" t="s">
        <v>5</v>
      </c>
      <c s="6" t="s">
        <v>1611</v>
      </c>
      <c s="36" t="s">
        <v>409</v>
      </c>
      <c s="37">
        <v>5357.107</v>
      </c>
      <c s="36">
        <v>0</v>
      </c>
      <c s="36">
        <f>ROUND(G1129*H1129,6)</f>
      </c>
      <c r="L1129" s="38">
        <v>0</v>
      </c>
      <c s="32">
        <f>ROUND(ROUND(L1129,2)*ROUND(G1129,3),2)</f>
      </c>
      <c s="36" t="s">
        <v>90</v>
      </c>
      <c>
        <f>(M1129*21)/100</f>
      </c>
      <c t="s">
        <v>28</v>
      </c>
    </row>
    <row r="1130" spans="1:5" ht="25.5">
      <c r="A1130" s="35" t="s">
        <v>56</v>
      </c>
      <c r="E1130" s="39" t="s">
        <v>1611</v>
      </c>
    </row>
    <row r="1131" spans="1:5" ht="25.5">
      <c r="A1131" s="35" t="s">
        <v>57</v>
      </c>
      <c r="E1131" s="40" t="s">
        <v>1612</v>
      </c>
    </row>
    <row r="1132" spans="1:5" ht="12.75">
      <c r="A1132" t="s">
        <v>58</v>
      </c>
      <c r="E1132" s="39" t="s">
        <v>5</v>
      </c>
    </row>
    <row r="1133" spans="1:16" ht="25.5">
      <c r="A1133" t="s">
        <v>50</v>
      </c>
      <c s="34" t="s">
        <v>1613</v>
      </c>
      <c s="34" t="s">
        <v>1614</v>
      </c>
      <c s="35" t="s">
        <v>5</v>
      </c>
      <c s="6" t="s">
        <v>1615</v>
      </c>
      <c s="36" t="s">
        <v>409</v>
      </c>
      <c s="37">
        <v>33.781</v>
      </c>
      <c s="36">
        <v>0</v>
      </c>
      <c s="36">
        <f>ROUND(G1133*H1133,6)</f>
      </c>
      <c r="L1133" s="38">
        <v>0</v>
      </c>
      <c s="32">
        <f>ROUND(ROUND(L1133,2)*ROUND(G1133,3),2)</f>
      </c>
      <c s="36" t="s">
        <v>90</v>
      </c>
      <c>
        <f>(M1133*21)/100</f>
      </c>
      <c t="s">
        <v>28</v>
      </c>
    </row>
    <row r="1134" spans="1:5" ht="25.5">
      <c r="A1134" s="35" t="s">
        <v>56</v>
      </c>
      <c r="E1134" s="39" t="s">
        <v>1615</v>
      </c>
    </row>
    <row r="1135" spans="1:5" ht="25.5">
      <c r="A1135" s="35" t="s">
        <v>57</v>
      </c>
      <c r="E1135" s="40" t="s">
        <v>1616</v>
      </c>
    </row>
    <row r="1136" spans="1:5" ht="12.75">
      <c r="A1136" t="s">
        <v>58</v>
      </c>
      <c r="E1136" s="39" t="s">
        <v>5</v>
      </c>
    </row>
    <row r="1137" spans="1:16" ht="25.5">
      <c r="A1137" t="s">
        <v>50</v>
      </c>
      <c s="34" t="s">
        <v>1617</v>
      </c>
      <c s="34" t="s">
        <v>1618</v>
      </c>
      <c s="35" t="s">
        <v>5</v>
      </c>
      <c s="6" t="s">
        <v>1619</v>
      </c>
      <c s="36" t="s">
        <v>409</v>
      </c>
      <c s="37">
        <v>13.538</v>
      </c>
      <c s="36">
        <v>0</v>
      </c>
      <c s="36">
        <f>ROUND(G1137*H1137,6)</f>
      </c>
      <c r="L1137" s="38">
        <v>0</v>
      </c>
      <c s="32">
        <f>ROUND(ROUND(L1137,2)*ROUND(G1137,3),2)</f>
      </c>
      <c s="36" t="s">
        <v>90</v>
      </c>
      <c>
        <f>(M1137*21)/100</f>
      </c>
      <c t="s">
        <v>28</v>
      </c>
    </row>
    <row r="1138" spans="1:5" ht="25.5">
      <c r="A1138" s="35" t="s">
        <v>56</v>
      </c>
      <c r="E1138" s="39" t="s">
        <v>1619</v>
      </c>
    </row>
    <row r="1139" spans="1:5" ht="25.5">
      <c r="A1139" s="35" t="s">
        <v>57</v>
      </c>
      <c r="E1139" s="40" t="s">
        <v>1620</v>
      </c>
    </row>
    <row r="1140" spans="1:5" ht="12.75">
      <c r="A1140" t="s">
        <v>58</v>
      </c>
      <c r="E1140" s="39" t="s">
        <v>5</v>
      </c>
    </row>
    <row r="1141" spans="1:16" ht="25.5">
      <c r="A1141" t="s">
        <v>50</v>
      </c>
      <c s="34" t="s">
        <v>1621</v>
      </c>
      <c s="34" t="s">
        <v>1622</v>
      </c>
      <c s="35" t="s">
        <v>5</v>
      </c>
      <c s="6" t="s">
        <v>1623</v>
      </c>
      <c s="36" t="s">
        <v>409</v>
      </c>
      <c s="37">
        <v>4.064</v>
      </c>
      <c s="36">
        <v>0</v>
      </c>
      <c s="36">
        <f>ROUND(G1141*H1141,6)</f>
      </c>
      <c r="L1141" s="38">
        <v>0</v>
      </c>
      <c s="32">
        <f>ROUND(ROUND(L1141,2)*ROUND(G1141,3),2)</f>
      </c>
      <c s="36" t="s">
        <v>90</v>
      </c>
      <c>
        <f>(M1141*21)/100</f>
      </c>
      <c t="s">
        <v>28</v>
      </c>
    </row>
    <row r="1142" spans="1:5" ht="25.5">
      <c r="A1142" s="35" t="s">
        <v>56</v>
      </c>
      <c r="E1142" s="39" t="s">
        <v>1623</v>
      </c>
    </row>
    <row r="1143" spans="1:5" ht="25.5">
      <c r="A1143" s="35" t="s">
        <v>57</v>
      </c>
      <c r="E1143" s="40" t="s">
        <v>1624</v>
      </c>
    </row>
    <row r="1144" spans="1:5" ht="12.75">
      <c r="A1144" t="s">
        <v>58</v>
      </c>
      <c r="E1144" s="39" t="s">
        <v>5</v>
      </c>
    </row>
    <row r="1145" spans="1:16" ht="25.5">
      <c r="A1145" t="s">
        <v>50</v>
      </c>
      <c s="34" t="s">
        <v>1625</v>
      </c>
      <c s="34" t="s">
        <v>1626</v>
      </c>
      <c s="35" t="s">
        <v>5</v>
      </c>
      <c s="6" t="s">
        <v>1627</v>
      </c>
      <c s="36" t="s">
        <v>409</v>
      </c>
      <c s="37">
        <v>9</v>
      </c>
      <c s="36">
        <v>0</v>
      </c>
      <c s="36">
        <f>ROUND(G1145*H1145,6)</f>
      </c>
      <c r="L1145" s="38">
        <v>0</v>
      </c>
      <c s="32">
        <f>ROUND(ROUND(L1145,2)*ROUND(G1145,3),2)</f>
      </c>
      <c s="36" t="s">
        <v>90</v>
      </c>
      <c>
        <f>(M1145*21)/100</f>
      </c>
      <c t="s">
        <v>28</v>
      </c>
    </row>
    <row r="1146" spans="1:5" ht="25.5">
      <c r="A1146" s="35" t="s">
        <v>56</v>
      </c>
      <c r="E1146" s="39" t="s">
        <v>1627</v>
      </c>
    </row>
    <row r="1147" spans="1:5" ht="12.75">
      <c r="A1147" s="35" t="s">
        <v>57</v>
      </c>
      <c r="E1147" s="40" t="s">
        <v>5</v>
      </c>
    </row>
    <row r="1148" spans="1:5" ht="12.75">
      <c r="A1148" t="s">
        <v>58</v>
      </c>
      <c r="E1148" s="39" t="s">
        <v>5</v>
      </c>
    </row>
    <row r="1149" spans="1:16" ht="25.5">
      <c r="A1149" t="s">
        <v>50</v>
      </c>
      <c s="34" t="s">
        <v>1628</v>
      </c>
      <c s="34" t="s">
        <v>1629</v>
      </c>
      <c s="35" t="s">
        <v>5</v>
      </c>
      <c s="6" t="s">
        <v>1630</v>
      </c>
      <c s="36" t="s">
        <v>409</v>
      </c>
      <c s="37">
        <v>2</v>
      </c>
      <c s="36">
        <v>0</v>
      </c>
      <c s="36">
        <f>ROUND(G1149*H1149,6)</f>
      </c>
      <c r="L1149" s="38">
        <v>0</v>
      </c>
      <c s="32">
        <f>ROUND(ROUND(L1149,2)*ROUND(G1149,3),2)</f>
      </c>
      <c s="36" t="s">
        <v>90</v>
      </c>
      <c>
        <f>(M1149*21)/100</f>
      </c>
      <c t="s">
        <v>28</v>
      </c>
    </row>
    <row r="1150" spans="1:5" ht="25.5">
      <c r="A1150" s="35" t="s">
        <v>56</v>
      </c>
      <c r="E1150" s="39" t="s">
        <v>1630</v>
      </c>
    </row>
    <row r="1151" spans="1:5" ht="25.5">
      <c r="A1151" s="35" t="s">
        <v>57</v>
      </c>
      <c r="E1151" s="40" t="s">
        <v>1631</v>
      </c>
    </row>
    <row r="1152" spans="1:5" ht="12.75">
      <c r="A1152" t="s">
        <v>58</v>
      </c>
      <c r="E1152" s="39" t="s">
        <v>5</v>
      </c>
    </row>
    <row r="1153" spans="1:16" ht="25.5">
      <c r="A1153" t="s">
        <v>50</v>
      </c>
      <c s="34" t="s">
        <v>1632</v>
      </c>
      <c s="34" t="s">
        <v>1633</v>
      </c>
      <c s="35" t="s">
        <v>5</v>
      </c>
      <c s="6" t="s">
        <v>1634</v>
      </c>
      <c s="36" t="s">
        <v>409</v>
      </c>
      <c s="37">
        <v>4.191</v>
      </c>
      <c s="36">
        <v>0</v>
      </c>
      <c s="36">
        <f>ROUND(G1153*H1153,6)</f>
      </c>
      <c r="L1153" s="38">
        <v>0</v>
      </c>
      <c s="32">
        <f>ROUND(ROUND(L1153,2)*ROUND(G1153,3),2)</f>
      </c>
      <c s="36" t="s">
        <v>90</v>
      </c>
      <c>
        <f>(M1153*21)/100</f>
      </c>
      <c t="s">
        <v>28</v>
      </c>
    </row>
    <row r="1154" spans="1:5" ht="25.5">
      <c r="A1154" s="35" t="s">
        <v>56</v>
      </c>
      <c r="E1154" s="39" t="s">
        <v>1634</v>
      </c>
    </row>
    <row r="1155" spans="1:5" ht="25.5">
      <c r="A1155" s="35" t="s">
        <v>57</v>
      </c>
      <c r="E1155" s="40" t="s">
        <v>1635</v>
      </c>
    </row>
    <row r="1156" spans="1:5" ht="12.75">
      <c r="A1156" t="s">
        <v>58</v>
      </c>
      <c r="E1156" s="39" t="s">
        <v>5</v>
      </c>
    </row>
    <row r="1157" spans="1:16" ht="25.5">
      <c r="A1157" t="s">
        <v>50</v>
      </c>
      <c s="34" t="s">
        <v>1636</v>
      </c>
      <c s="34" t="s">
        <v>1637</v>
      </c>
      <c s="35" t="s">
        <v>5</v>
      </c>
      <c s="6" t="s">
        <v>1638</v>
      </c>
      <c s="36" t="s">
        <v>409</v>
      </c>
      <c s="37">
        <v>0.744</v>
      </c>
      <c s="36">
        <v>0</v>
      </c>
      <c s="36">
        <f>ROUND(G1157*H1157,6)</f>
      </c>
      <c r="L1157" s="38">
        <v>0</v>
      </c>
      <c s="32">
        <f>ROUND(ROUND(L1157,2)*ROUND(G1157,3),2)</f>
      </c>
      <c s="36" t="s">
        <v>90</v>
      </c>
      <c>
        <f>(M1157*21)/100</f>
      </c>
      <c t="s">
        <v>28</v>
      </c>
    </row>
    <row r="1158" spans="1:5" ht="25.5">
      <c r="A1158" s="35" t="s">
        <v>56</v>
      </c>
      <c r="E1158" s="39" t="s">
        <v>1638</v>
      </c>
    </row>
    <row r="1159" spans="1:5" ht="25.5">
      <c r="A1159" s="35" t="s">
        <v>57</v>
      </c>
      <c r="E1159" s="40" t="s">
        <v>1639</v>
      </c>
    </row>
    <row r="1160" spans="1:5" ht="12.75">
      <c r="A1160" t="s">
        <v>58</v>
      </c>
      <c r="E1160" s="39" t="s">
        <v>5</v>
      </c>
    </row>
    <row r="1161" spans="1:16" ht="25.5">
      <c r="A1161" t="s">
        <v>50</v>
      </c>
      <c s="34" t="s">
        <v>1640</v>
      </c>
      <c s="34" t="s">
        <v>1641</v>
      </c>
      <c s="35" t="s">
        <v>5</v>
      </c>
      <c s="6" t="s">
        <v>1642</v>
      </c>
      <c s="36" t="s">
        <v>409</v>
      </c>
      <c s="37">
        <v>83.968</v>
      </c>
      <c s="36">
        <v>0</v>
      </c>
      <c s="36">
        <f>ROUND(G1161*H1161,6)</f>
      </c>
      <c r="L1161" s="38">
        <v>0</v>
      </c>
      <c s="32">
        <f>ROUND(ROUND(L1161,2)*ROUND(G1161,3),2)</f>
      </c>
      <c s="36" t="s">
        <v>90</v>
      </c>
      <c>
        <f>(M1161*21)/100</f>
      </c>
      <c t="s">
        <v>28</v>
      </c>
    </row>
    <row r="1162" spans="1:5" ht="25.5">
      <c r="A1162" s="35" t="s">
        <v>56</v>
      </c>
      <c r="E1162" s="39" t="s">
        <v>1642</v>
      </c>
    </row>
    <row r="1163" spans="1:5" ht="25.5">
      <c r="A1163" s="35" t="s">
        <v>57</v>
      </c>
      <c r="E1163" s="40" t="s">
        <v>1643</v>
      </c>
    </row>
    <row r="1164" spans="1:5" ht="12.75">
      <c r="A1164" t="s">
        <v>58</v>
      </c>
      <c r="E1164" s="39" t="s">
        <v>5</v>
      </c>
    </row>
    <row r="1165" spans="1:16" ht="25.5">
      <c r="A1165" t="s">
        <v>50</v>
      </c>
      <c s="34" t="s">
        <v>1644</v>
      </c>
      <c s="34" t="s">
        <v>1645</v>
      </c>
      <c s="35" t="s">
        <v>5</v>
      </c>
      <c s="6" t="s">
        <v>1646</v>
      </c>
      <c s="36" t="s">
        <v>409</v>
      </c>
      <c s="37">
        <v>27.686</v>
      </c>
      <c s="36">
        <v>0</v>
      </c>
      <c s="36">
        <f>ROUND(G1165*H1165,6)</f>
      </c>
      <c r="L1165" s="38">
        <v>0</v>
      </c>
      <c s="32">
        <f>ROUND(ROUND(L1165,2)*ROUND(G1165,3),2)</f>
      </c>
      <c s="36" t="s">
        <v>90</v>
      </c>
      <c>
        <f>(M1165*21)/100</f>
      </c>
      <c t="s">
        <v>28</v>
      </c>
    </row>
    <row r="1166" spans="1:5" ht="25.5">
      <c r="A1166" s="35" t="s">
        <v>56</v>
      </c>
      <c r="E1166" s="39" t="s">
        <v>1646</v>
      </c>
    </row>
    <row r="1167" spans="1:5" ht="25.5">
      <c r="A1167" s="35" t="s">
        <v>57</v>
      </c>
      <c r="E1167" s="40" t="s">
        <v>1647</v>
      </c>
    </row>
    <row r="1168" spans="1:5" ht="12.75">
      <c r="A1168" t="s">
        <v>58</v>
      </c>
      <c r="E1168" s="39" t="s">
        <v>5</v>
      </c>
    </row>
    <row r="1169" spans="1:16" ht="38.25">
      <c r="A1169" t="s">
        <v>50</v>
      </c>
      <c s="34" t="s">
        <v>1648</v>
      </c>
      <c s="34" t="s">
        <v>1649</v>
      </c>
      <c s="35" t="s">
        <v>5</v>
      </c>
      <c s="6" t="s">
        <v>1650</v>
      </c>
      <c s="36" t="s">
        <v>409</v>
      </c>
      <c s="37">
        <v>50.208</v>
      </c>
      <c s="36">
        <v>0</v>
      </c>
      <c s="36">
        <f>ROUND(G1169*H1169,6)</f>
      </c>
      <c r="L1169" s="38">
        <v>0</v>
      </c>
      <c s="32">
        <f>ROUND(ROUND(L1169,2)*ROUND(G1169,3),2)</f>
      </c>
      <c s="36" t="s">
        <v>90</v>
      </c>
      <c>
        <f>(M1169*21)/100</f>
      </c>
      <c t="s">
        <v>28</v>
      </c>
    </row>
    <row r="1170" spans="1:5" ht="38.25">
      <c r="A1170" s="35" t="s">
        <v>56</v>
      </c>
      <c r="E1170" s="39" t="s">
        <v>1650</v>
      </c>
    </row>
    <row r="1171" spans="1:5" ht="25.5">
      <c r="A1171" s="35" t="s">
        <v>57</v>
      </c>
      <c r="E1171" s="40" t="s">
        <v>1651</v>
      </c>
    </row>
    <row r="1172" spans="1:5" ht="12.75">
      <c r="A1172" t="s">
        <v>58</v>
      </c>
      <c r="E1172" s="39" t="s">
        <v>5</v>
      </c>
    </row>
    <row r="1173" spans="1:16" ht="25.5">
      <c r="A1173" t="s">
        <v>50</v>
      </c>
      <c s="34" t="s">
        <v>1652</v>
      </c>
      <c s="34" t="s">
        <v>1653</v>
      </c>
      <c s="35" t="s">
        <v>5</v>
      </c>
      <c s="6" t="s">
        <v>1654</v>
      </c>
      <c s="36" t="s">
        <v>409</v>
      </c>
      <c s="37">
        <v>52.048</v>
      </c>
      <c s="36">
        <v>0</v>
      </c>
      <c s="36">
        <f>ROUND(G1173*H1173,6)</f>
      </c>
      <c r="L1173" s="38">
        <v>0</v>
      </c>
      <c s="32">
        <f>ROUND(ROUND(L1173,2)*ROUND(G1173,3),2)</f>
      </c>
      <c s="36" t="s">
        <v>90</v>
      </c>
      <c>
        <f>(M1173*21)/100</f>
      </c>
      <c t="s">
        <v>28</v>
      </c>
    </row>
    <row r="1174" spans="1:5" ht="25.5">
      <c r="A1174" s="35" t="s">
        <v>56</v>
      </c>
      <c r="E1174" s="39" t="s">
        <v>1654</v>
      </c>
    </row>
    <row r="1175" spans="1:5" ht="25.5">
      <c r="A1175" s="35" t="s">
        <v>57</v>
      </c>
      <c r="E1175" s="40" t="s">
        <v>1655</v>
      </c>
    </row>
    <row r="1176" spans="1:5" ht="12.75">
      <c r="A1176" t="s">
        <v>58</v>
      </c>
      <c r="E1176" s="39" t="s">
        <v>5</v>
      </c>
    </row>
    <row r="1177" spans="1:13" ht="12.75">
      <c r="A1177" t="s">
        <v>47</v>
      </c>
      <c r="C1177" s="31" t="s">
        <v>472</v>
      </c>
      <c r="E1177" s="33" t="s">
        <v>473</v>
      </c>
      <c r="J1177" s="32">
        <f>0</f>
      </c>
      <c s="32">
        <f>0</f>
      </c>
      <c s="32">
        <f>0+L1178</f>
      </c>
      <c s="32">
        <f>0+M1178</f>
      </c>
    </row>
    <row r="1178" spans="1:16" ht="25.5">
      <c r="A1178" t="s">
        <v>50</v>
      </c>
      <c s="34" t="s">
        <v>1656</v>
      </c>
      <c s="34" t="s">
        <v>1657</v>
      </c>
      <c s="35" t="s">
        <v>5</v>
      </c>
      <c s="6" t="s">
        <v>1658</v>
      </c>
      <c s="36" t="s">
        <v>409</v>
      </c>
      <c s="37">
        <v>334.728</v>
      </c>
      <c s="36">
        <v>0</v>
      </c>
      <c s="36">
        <f>ROUND(G1178*H1178,6)</f>
      </c>
      <c r="L1178" s="38">
        <v>0</v>
      </c>
      <c s="32">
        <f>ROUND(ROUND(L1178,2)*ROUND(G1178,3),2)</f>
      </c>
      <c s="36" t="s">
        <v>90</v>
      </c>
      <c>
        <f>(M1178*21)/100</f>
      </c>
      <c t="s">
        <v>28</v>
      </c>
    </row>
    <row r="1179" spans="1:5" ht="38.25">
      <c r="A1179" s="35" t="s">
        <v>56</v>
      </c>
      <c r="E1179" s="39" t="s">
        <v>1659</v>
      </c>
    </row>
    <row r="1180" spans="1:5" ht="12.75">
      <c r="A1180" s="35" t="s">
        <v>57</v>
      </c>
      <c r="E1180" s="40" t="s">
        <v>5</v>
      </c>
    </row>
    <row r="1181" spans="1:5" ht="12.75">
      <c r="A1181" t="s">
        <v>58</v>
      </c>
      <c r="E1181" s="39" t="s">
        <v>5</v>
      </c>
    </row>
    <row r="1182" spans="1:13" ht="12.75">
      <c r="A1182" t="s">
        <v>47</v>
      </c>
      <c r="C1182" s="31" t="s">
        <v>579</v>
      </c>
      <c r="E1182" s="33" t="s">
        <v>580</v>
      </c>
      <c r="J1182" s="32">
        <f>0</f>
      </c>
      <c s="32">
        <f>0</f>
      </c>
      <c s="32">
        <f>0+L1183+L1187</f>
      </c>
      <c s="32">
        <f>0+M1183+M1187</f>
      </c>
    </row>
    <row r="1183" spans="1:16" ht="12.75">
      <c r="A1183" t="s">
        <v>50</v>
      </c>
      <c s="34" t="s">
        <v>1660</v>
      </c>
      <c s="34" t="s">
        <v>1661</v>
      </c>
      <c s="35" t="s">
        <v>5</v>
      </c>
      <c s="6" t="s">
        <v>522</v>
      </c>
      <c s="36" t="s">
        <v>184</v>
      </c>
      <c s="37">
        <v>14</v>
      </c>
      <c s="36">
        <v>0</v>
      </c>
      <c s="36">
        <f>ROUND(G1183*H1183,6)</f>
      </c>
      <c r="L1183" s="38">
        <v>0</v>
      </c>
      <c s="32">
        <f>ROUND(ROUND(L1183,2)*ROUND(G1183,3),2)</f>
      </c>
      <c s="36" t="s">
        <v>90</v>
      </c>
      <c>
        <f>(M1183*21)/100</f>
      </c>
      <c t="s">
        <v>28</v>
      </c>
    </row>
    <row r="1184" spans="1:5" ht="12.75">
      <c r="A1184" s="35" t="s">
        <v>56</v>
      </c>
      <c r="E1184" s="39" t="s">
        <v>522</v>
      </c>
    </row>
    <row r="1185" spans="1:5" ht="38.25">
      <c r="A1185" s="35" t="s">
        <v>57</v>
      </c>
      <c r="E1185" s="40" t="s">
        <v>1662</v>
      </c>
    </row>
    <row r="1186" spans="1:5" ht="12.75">
      <c r="A1186" t="s">
        <v>58</v>
      </c>
      <c r="E1186" s="39" t="s">
        <v>5</v>
      </c>
    </row>
    <row r="1187" spans="1:16" ht="25.5">
      <c r="A1187" t="s">
        <v>50</v>
      </c>
      <c s="34" t="s">
        <v>1663</v>
      </c>
      <c s="34" t="s">
        <v>1664</v>
      </c>
      <c s="35" t="s">
        <v>5</v>
      </c>
      <c s="6" t="s">
        <v>1665</v>
      </c>
      <c s="36" t="s">
        <v>184</v>
      </c>
      <c s="37">
        <v>160</v>
      </c>
      <c s="36">
        <v>0</v>
      </c>
      <c s="36">
        <f>ROUND(G1187*H1187,6)</f>
      </c>
      <c r="L1187" s="38">
        <v>0</v>
      </c>
      <c s="32">
        <f>ROUND(ROUND(L1187,2)*ROUND(G1187,3),2)</f>
      </c>
      <c s="36" t="s">
        <v>90</v>
      </c>
      <c>
        <f>(M1187*21)/100</f>
      </c>
      <c t="s">
        <v>28</v>
      </c>
    </row>
    <row r="1188" spans="1:5" ht="25.5">
      <c r="A1188" s="35" t="s">
        <v>56</v>
      </c>
      <c r="E1188" s="39" t="s">
        <v>1665</v>
      </c>
    </row>
    <row r="1189" spans="1:5" ht="38.25">
      <c r="A1189" s="35" t="s">
        <v>57</v>
      </c>
      <c r="E1189" s="40" t="s">
        <v>1666</v>
      </c>
    </row>
    <row r="1190" spans="1:5" ht="12.75">
      <c r="A1190" t="s">
        <v>58</v>
      </c>
      <c r="E119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COUNTIFS(L8:L200,"=0",A8:A200,"P")+COUNTIFS(L8:L200,"",A8:A200,"P")+SUM(Q8:Q200)</f>
      </c>
    </row>
    <row r="8" spans="1:13" ht="12.75">
      <c r="A8" t="s">
        <v>45</v>
      </c>
      <c r="C8" s="28" t="s">
        <v>1669</v>
      </c>
      <c r="E8" s="30" t="s">
        <v>1668</v>
      </c>
      <c r="J8" s="29">
        <f>0+J9+J34+J39+J76+J129+J186+J195</f>
      </c>
      <c s="29">
        <f>0+K9+K34+K39+K76+K129+K186+K195</f>
      </c>
      <c s="29">
        <f>0+L9+L34+L39+L76+L129+L186+L195</f>
      </c>
      <c s="29">
        <f>0+M9+M34+M39+M76+M129+M186+M195</f>
      </c>
    </row>
    <row r="9" spans="1:13" ht="12.75">
      <c r="A9" t="s">
        <v>47</v>
      </c>
      <c r="C9" s="31" t="s">
        <v>1027</v>
      </c>
      <c r="E9" s="33" t="s">
        <v>1028</v>
      </c>
      <c r="J9" s="32">
        <f>0</f>
      </c>
      <c s="32">
        <f>0</f>
      </c>
      <c s="32">
        <f>0+L10+L14+L18+L22+L26+L30</f>
      </c>
      <c s="32">
        <f>0+M10+M14+M18+M22+M26+M30</f>
      </c>
    </row>
    <row r="10" spans="1:16" ht="25.5">
      <c r="A10" t="s">
        <v>50</v>
      </c>
      <c s="34" t="s">
        <v>51</v>
      </c>
      <c s="34" t="s">
        <v>1670</v>
      </c>
      <c s="35" t="s">
        <v>5</v>
      </c>
      <c s="6" t="s">
        <v>1671</v>
      </c>
      <c s="36" t="s">
        <v>74</v>
      </c>
      <c s="37">
        <v>310</v>
      </c>
      <c s="36">
        <v>0.000192</v>
      </c>
      <c s="36">
        <f>ROUND(G10*H10,6)</f>
      </c>
      <c r="L10" s="38">
        <v>0</v>
      </c>
      <c s="32">
        <f>ROUND(ROUND(L10,2)*ROUND(G10,3),2)</f>
      </c>
      <c s="36" t="s">
        <v>90</v>
      </c>
      <c>
        <f>(M10*21)/100</f>
      </c>
      <c t="s">
        <v>28</v>
      </c>
    </row>
    <row r="11" spans="1:5" ht="38.25">
      <c r="A11" s="35" t="s">
        <v>56</v>
      </c>
      <c r="E11" s="39" t="s">
        <v>1672</v>
      </c>
    </row>
    <row r="12" spans="1:5" ht="12.75">
      <c r="A12" s="35" t="s">
        <v>57</v>
      </c>
      <c r="E12" s="40" t="s">
        <v>5</v>
      </c>
    </row>
    <row r="13" spans="1:5" ht="12.75">
      <c r="A13" t="s">
        <v>58</v>
      </c>
      <c r="E13" s="39" t="s">
        <v>5</v>
      </c>
    </row>
    <row r="14" spans="1:16" ht="12.75">
      <c r="A14" t="s">
        <v>50</v>
      </c>
      <c s="34" t="s">
        <v>28</v>
      </c>
      <c s="34" t="s">
        <v>1673</v>
      </c>
      <c s="35" t="s">
        <v>5</v>
      </c>
      <c s="6" t="s">
        <v>1674</v>
      </c>
      <c s="36" t="s">
        <v>74</v>
      </c>
      <c s="37">
        <v>51</v>
      </c>
      <c s="36">
        <v>0.00023</v>
      </c>
      <c s="36">
        <f>ROUND(G14*H14,6)</f>
      </c>
      <c r="L14" s="38">
        <v>0</v>
      </c>
      <c s="32">
        <f>ROUND(ROUND(L14,2)*ROUND(G14,3),2)</f>
      </c>
      <c s="36" t="s">
        <v>90</v>
      </c>
      <c>
        <f>(M14*21)/100</f>
      </c>
      <c t="s">
        <v>28</v>
      </c>
    </row>
    <row r="15" spans="1:5" ht="12.75">
      <c r="A15" s="35" t="s">
        <v>56</v>
      </c>
      <c r="E15" s="39" t="s">
        <v>1674</v>
      </c>
    </row>
    <row r="16" spans="1:5" ht="25.5">
      <c r="A16" s="35" t="s">
        <v>57</v>
      </c>
      <c r="E16" s="40" t="s">
        <v>1675</v>
      </c>
    </row>
    <row r="17" spans="1:5" ht="12.75">
      <c r="A17" t="s">
        <v>58</v>
      </c>
      <c r="E17" s="39" t="s">
        <v>5</v>
      </c>
    </row>
    <row r="18" spans="1:16" ht="12.75">
      <c r="A18" t="s">
        <v>50</v>
      </c>
      <c s="34" t="s">
        <v>26</v>
      </c>
      <c s="34" t="s">
        <v>1676</v>
      </c>
      <c s="35" t="s">
        <v>5</v>
      </c>
      <c s="6" t="s">
        <v>1677</v>
      </c>
      <c s="36" t="s">
        <v>74</v>
      </c>
      <c s="37">
        <v>51</v>
      </c>
      <c s="36">
        <v>0.00025</v>
      </c>
      <c s="36">
        <f>ROUND(G18*H18,6)</f>
      </c>
      <c r="L18" s="38">
        <v>0</v>
      </c>
      <c s="32">
        <f>ROUND(ROUND(L18,2)*ROUND(G18,3),2)</f>
      </c>
      <c s="36" t="s">
        <v>90</v>
      </c>
      <c>
        <f>(M18*21)/100</f>
      </c>
      <c t="s">
        <v>28</v>
      </c>
    </row>
    <row r="19" spans="1:5" ht="12.75">
      <c r="A19" s="35" t="s">
        <v>56</v>
      </c>
      <c r="E19" s="39" t="s">
        <v>1677</v>
      </c>
    </row>
    <row r="20" spans="1:5" ht="25.5">
      <c r="A20" s="35" t="s">
        <v>57</v>
      </c>
      <c r="E20" s="40" t="s">
        <v>1675</v>
      </c>
    </row>
    <row r="21" spans="1:5" ht="12.75">
      <c r="A21" t="s">
        <v>58</v>
      </c>
      <c r="E21" s="39" t="s">
        <v>5</v>
      </c>
    </row>
    <row r="22" spans="1:16" ht="12.75">
      <c r="A22" t="s">
        <v>50</v>
      </c>
      <c s="34" t="s">
        <v>79</v>
      </c>
      <c s="34" t="s">
        <v>1678</v>
      </c>
      <c s="35" t="s">
        <v>5</v>
      </c>
      <c s="6" t="s">
        <v>1679</v>
      </c>
      <c s="36" t="s">
        <v>74</v>
      </c>
      <c s="37">
        <v>61.2</v>
      </c>
      <c s="36">
        <v>0.00027</v>
      </c>
      <c s="36">
        <f>ROUND(G22*H22,6)</f>
      </c>
      <c r="L22" s="38">
        <v>0</v>
      </c>
      <c s="32">
        <f>ROUND(ROUND(L22,2)*ROUND(G22,3),2)</f>
      </c>
      <c s="36" t="s">
        <v>90</v>
      </c>
      <c>
        <f>(M22*21)/100</f>
      </c>
      <c t="s">
        <v>28</v>
      </c>
    </row>
    <row r="23" spans="1:5" ht="12.75">
      <c r="A23" s="35" t="s">
        <v>56</v>
      </c>
      <c r="E23" s="39" t="s">
        <v>1679</v>
      </c>
    </row>
    <row r="24" spans="1:5" ht="25.5">
      <c r="A24" s="35" t="s">
        <v>57</v>
      </c>
      <c r="E24" s="40" t="s">
        <v>1680</v>
      </c>
    </row>
    <row r="25" spans="1:5" ht="12.75">
      <c r="A25" t="s">
        <v>58</v>
      </c>
      <c r="E25" s="39" t="s">
        <v>5</v>
      </c>
    </row>
    <row r="26" spans="1:16" ht="12.75">
      <c r="A26" t="s">
        <v>50</v>
      </c>
      <c s="34" t="s">
        <v>101</v>
      </c>
      <c s="34" t="s">
        <v>1681</v>
      </c>
      <c s="35" t="s">
        <v>5</v>
      </c>
      <c s="6" t="s">
        <v>1682</v>
      </c>
      <c s="36" t="s">
        <v>74</v>
      </c>
      <c s="37">
        <v>102</v>
      </c>
      <c s="36">
        <v>0.00059</v>
      </c>
      <c s="36">
        <f>ROUND(G26*H26,6)</f>
      </c>
      <c r="L26" s="38">
        <v>0</v>
      </c>
      <c s="32">
        <f>ROUND(ROUND(L26,2)*ROUND(G26,3),2)</f>
      </c>
      <c s="36" t="s">
        <v>90</v>
      </c>
      <c>
        <f>(M26*21)/100</f>
      </c>
      <c t="s">
        <v>28</v>
      </c>
    </row>
    <row r="27" spans="1:5" ht="12.75">
      <c r="A27" s="35" t="s">
        <v>56</v>
      </c>
      <c r="E27" s="39" t="s">
        <v>1682</v>
      </c>
    </row>
    <row r="28" spans="1:5" ht="25.5">
      <c r="A28" s="35" t="s">
        <v>57</v>
      </c>
      <c r="E28" s="40" t="s">
        <v>1683</v>
      </c>
    </row>
    <row r="29" spans="1:5" ht="12.75">
      <c r="A29" t="s">
        <v>58</v>
      </c>
      <c r="E29" s="39" t="s">
        <v>5</v>
      </c>
    </row>
    <row r="30" spans="1:16" ht="12.75">
      <c r="A30" t="s">
        <v>50</v>
      </c>
      <c s="34" t="s">
        <v>27</v>
      </c>
      <c s="34" t="s">
        <v>1684</v>
      </c>
      <c s="35" t="s">
        <v>5</v>
      </c>
      <c s="6" t="s">
        <v>1685</v>
      </c>
      <c s="36" t="s">
        <v>74</v>
      </c>
      <c s="37">
        <v>51</v>
      </c>
      <c s="36">
        <v>0.00065</v>
      </c>
      <c s="36">
        <f>ROUND(G30*H30,6)</f>
      </c>
      <c r="L30" s="38">
        <v>0</v>
      </c>
      <c s="32">
        <f>ROUND(ROUND(L30,2)*ROUND(G30,3),2)</f>
      </c>
      <c s="36" t="s">
        <v>90</v>
      </c>
      <c>
        <f>(M30*21)/100</f>
      </c>
      <c t="s">
        <v>28</v>
      </c>
    </row>
    <row r="31" spans="1:5" ht="12.75">
      <c r="A31" s="35" t="s">
        <v>56</v>
      </c>
      <c r="E31" s="39" t="s">
        <v>1685</v>
      </c>
    </row>
    <row r="32" spans="1:5" ht="25.5">
      <c r="A32" s="35" t="s">
        <v>57</v>
      </c>
      <c r="E32" s="40" t="s">
        <v>1675</v>
      </c>
    </row>
    <row r="33" spans="1:5" ht="12.75">
      <c r="A33" t="s">
        <v>58</v>
      </c>
      <c r="E33" s="39" t="s">
        <v>5</v>
      </c>
    </row>
    <row r="34" spans="1:13" ht="12.75">
      <c r="A34" t="s">
        <v>47</v>
      </c>
      <c r="C34" s="31" t="s">
        <v>1686</v>
      </c>
      <c r="E34" s="33" t="s">
        <v>1687</v>
      </c>
      <c r="J34" s="32">
        <f>0</f>
      </c>
      <c s="32">
        <f>0</f>
      </c>
      <c s="32">
        <f>0+L35</f>
      </c>
      <c s="32">
        <f>0+M35</f>
      </c>
    </row>
    <row r="35" spans="1:16" ht="38.25">
      <c r="A35" t="s">
        <v>50</v>
      </c>
      <c s="34" t="s">
        <v>106</v>
      </c>
      <c s="34" t="s">
        <v>1688</v>
      </c>
      <c s="35" t="s">
        <v>5</v>
      </c>
      <c s="6" t="s">
        <v>1689</v>
      </c>
      <c s="36" t="s">
        <v>455</v>
      </c>
      <c s="37">
        <v>1</v>
      </c>
      <c s="36">
        <v>0.002984</v>
      </c>
      <c s="36">
        <f>ROUND(G35*H35,6)</f>
      </c>
      <c r="L35" s="38">
        <v>0</v>
      </c>
      <c s="32">
        <f>ROUND(ROUND(L35,2)*ROUND(G35,3),2)</f>
      </c>
      <c s="36" t="s">
        <v>90</v>
      </c>
      <c>
        <f>(M35*21)/100</f>
      </c>
      <c t="s">
        <v>28</v>
      </c>
    </row>
    <row r="36" spans="1:5" ht="38.25">
      <c r="A36" s="35" t="s">
        <v>56</v>
      </c>
      <c r="E36" s="39" t="s">
        <v>1690</v>
      </c>
    </row>
    <row r="37" spans="1:5" ht="12.75">
      <c r="A37" s="35" t="s">
        <v>57</v>
      </c>
      <c r="E37" s="40" t="s">
        <v>5</v>
      </c>
    </row>
    <row r="38" spans="1:5" ht="12.75">
      <c r="A38" t="s">
        <v>58</v>
      </c>
      <c r="E38" s="39" t="s">
        <v>5</v>
      </c>
    </row>
    <row r="39" spans="1:13" ht="12.75">
      <c r="A39" t="s">
        <v>47</v>
      </c>
      <c r="C39" s="31" t="s">
        <v>1691</v>
      </c>
      <c r="E39" s="33" t="s">
        <v>1692</v>
      </c>
      <c r="J39" s="32">
        <f>0</f>
      </c>
      <c s="32">
        <f>0</f>
      </c>
      <c s="32">
        <f>0+L40+L44+L48+L52+L56+L60+L64+L68+L72</f>
      </c>
      <c s="32">
        <f>0+M40+M44+M48+M52+M56+M60+M64+M68+M72</f>
      </c>
    </row>
    <row r="40" spans="1:16" ht="12.75">
      <c r="A40" t="s">
        <v>50</v>
      </c>
      <c s="34" t="s">
        <v>111</v>
      </c>
      <c s="34" t="s">
        <v>1693</v>
      </c>
      <c s="35" t="s">
        <v>5</v>
      </c>
      <c s="6" t="s">
        <v>1694</v>
      </c>
      <c s="36" t="s">
        <v>74</v>
      </c>
      <c s="37">
        <v>5</v>
      </c>
      <c s="36">
        <v>0</v>
      </c>
      <c s="36">
        <f>ROUND(G40*H40,6)</f>
      </c>
      <c r="L40" s="38">
        <v>0</v>
      </c>
      <c s="32">
        <f>ROUND(ROUND(L40,2)*ROUND(G40,3),2)</f>
      </c>
      <c s="36" t="s">
        <v>90</v>
      </c>
      <c>
        <f>(M40*21)/100</f>
      </c>
      <c t="s">
        <v>28</v>
      </c>
    </row>
    <row r="41" spans="1:5" ht="12.75">
      <c r="A41" s="35" t="s">
        <v>56</v>
      </c>
      <c r="E41" s="39" t="s">
        <v>1694</v>
      </c>
    </row>
    <row r="42" spans="1:5" ht="12.75">
      <c r="A42" s="35" t="s">
        <v>57</v>
      </c>
      <c r="E42" s="40" t="s">
        <v>5</v>
      </c>
    </row>
    <row r="43" spans="1:5" ht="12.75">
      <c r="A43" t="s">
        <v>58</v>
      </c>
      <c r="E43" s="39" t="s">
        <v>5</v>
      </c>
    </row>
    <row r="44" spans="1:16" ht="25.5">
      <c r="A44" t="s">
        <v>50</v>
      </c>
      <c s="34" t="s">
        <v>114</v>
      </c>
      <c s="34" t="s">
        <v>1695</v>
      </c>
      <c s="35" t="s">
        <v>5</v>
      </c>
      <c s="6" t="s">
        <v>1696</v>
      </c>
      <c s="36" t="s">
        <v>74</v>
      </c>
      <c s="37">
        <v>5</v>
      </c>
      <c s="36">
        <v>0.002844</v>
      </c>
      <c s="36">
        <f>ROUND(G44*H44,6)</f>
      </c>
      <c r="L44" s="38">
        <v>0</v>
      </c>
      <c s="32">
        <f>ROUND(ROUND(L44,2)*ROUND(G44,3),2)</f>
      </c>
      <c s="36" t="s">
        <v>90</v>
      </c>
      <c>
        <f>(M44*21)/100</f>
      </c>
      <c t="s">
        <v>28</v>
      </c>
    </row>
    <row r="45" spans="1:5" ht="25.5">
      <c r="A45" s="35" t="s">
        <v>56</v>
      </c>
      <c r="E45" s="39" t="s">
        <v>1696</v>
      </c>
    </row>
    <row r="46" spans="1:5" ht="12.75">
      <c r="A46" s="35" t="s">
        <v>57</v>
      </c>
      <c r="E46" s="40" t="s">
        <v>5</v>
      </c>
    </row>
    <row r="47" spans="1:5" ht="12.75">
      <c r="A47" t="s">
        <v>58</v>
      </c>
      <c r="E47" s="39" t="s">
        <v>5</v>
      </c>
    </row>
    <row r="48" spans="1:16" ht="25.5">
      <c r="A48" t="s">
        <v>50</v>
      </c>
      <c s="34" t="s">
        <v>120</v>
      </c>
      <c s="34" t="s">
        <v>1697</v>
      </c>
      <c s="35" t="s">
        <v>5</v>
      </c>
      <c s="6" t="s">
        <v>1698</v>
      </c>
      <c s="36" t="s">
        <v>74</v>
      </c>
      <c s="37">
        <v>530</v>
      </c>
      <c s="36">
        <v>0</v>
      </c>
      <c s="36">
        <f>ROUND(G48*H48,6)</f>
      </c>
      <c r="L48" s="38">
        <v>0</v>
      </c>
      <c s="32">
        <f>ROUND(ROUND(L48,2)*ROUND(G48,3),2)</f>
      </c>
      <c s="36" t="s">
        <v>90</v>
      </c>
      <c>
        <f>(M48*21)/100</f>
      </c>
      <c t="s">
        <v>28</v>
      </c>
    </row>
    <row r="49" spans="1:5" ht="25.5">
      <c r="A49" s="35" t="s">
        <v>56</v>
      </c>
      <c r="E49" s="39" t="s">
        <v>1698</v>
      </c>
    </row>
    <row r="50" spans="1:5" ht="12.75">
      <c r="A50" s="35" t="s">
        <v>57</v>
      </c>
      <c r="E50" s="40" t="s">
        <v>5</v>
      </c>
    </row>
    <row r="51" spans="1:5" ht="12.75">
      <c r="A51" t="s">
        <v>58</v>
      </c>
      <c r="E51" s="39" t="s">
        <v>5</v>
      </c>
    </row>
    <row r="52" spans="1:16" ht="12.75">
      <c r="A52" t="s">
        <v>50</v>
      </c>
      <c s="34" t="s">
        <v>124</v>
      </c>
      <c s="34" t="s">
        <v>1699</v>
      </c>
      <c s="35" t="s">
        <v>5</v>
      </c>
      <c s="6" t="s">
        <v>1700</v>
      </c>
      <c s="36" t="s">
        <v>74</v>
      </c>
      <c s="37">
        <v>275</v>
      </c>
      <c s="36">
        <v>0.000471</v>
      </c>
      <c s="36">
        <f>ROUND(G52*H52,6)</f>
      </c>
      <c r="L52" s="38">
        <v>0</v>
      </c>
      <c s="32">
        <f>ROUND(ROUND(L52,2)*ROUND(G52,3),2)</f>
      </c>
      <c s="36" t="s">
        <v>90</v>
      </c>
      <c>
        <f>(M52*21)/100</f>
      </c>
      <c t="s">
        <v>28</v>
      </c>
    </row>
    <row r="53" spans="1:5" ht="12.75">
      <c r="A53" s="35" t="s">
        <v>56</v>
      </c>
      <c r="E53" s="39" t="s">
        <v>1700</v>
      </c>
    </row>
    <row r="54" spans="1:5" ht="12.75">
      <c r="A54" s="35" t="s">
        <v>57</v>
      </c>
      <c r="E54" s="40" t="s">
        <v>5</v>
      </c>
    </row>
    <row r="55" spans="1:5" ht="12.75">
      <c r="A55" t="s">
        <v>58</v>
      </c>
      <c r="E55" s="39" t="s">
        <v>5</v>
      </c>
    </row>
    <row r="56" spans="1:16" ht="12.75">
      <c r="A56" t="s">
        <v>50</v>
      </c>
      <c s="34" t="s">
        <v>127</v>
      </c>
      <c s="34" t="s">
        <v>1701</v>
      </c>
      <c s="35" t="s">
        <v>5</v>
      </c>
      <c s="6" t="s">
        <v>1702</v>
      </c>
      <c s="36" t="s">
        <v>74</v>
      </c>
      <c s="37">
        <v>50</v>
      </c>
      <c s="36">
        <v>0.000581</v>
      </c>
      <c s="36">
        <f>ROUND(G56*H56,6)</f>
      </c>
      <c r="L56" s="38">
        <v>0</v>
      </c>
      <c s="32">
        <f>ROUND(ROUND(L56,2)*ROUND(G56,3),2)</f>
      </c>
      <c s="36" t="s">
        <v>90</v>
      </c>
      <c>
        <f>(M56*21)/100</f>
      </c>
      <c t="s">
        <v>28</v>
      </c>
    </row>
    <row r="57" spans="1:5" ht="12.75">
      <c r="A57" s="35" t="s">
        <v>56</v>
      </c>
      <c r="E57" s="39" t="s">
        <v>1702</v>
      </c>
    </row>
    <row r="58" spans="1:5" ht="12.75">
      <c r="A58" s="35" t="s">
        <v>57</v>
      </c>
      <c r="E58" s="40" t="s">
        <v>5</v>
      </c>
    </row>
    <row r="59" spans="1:5" ht="12.75">
      <c r="A59" t="s">
        <v>58</v>
      </c>
      <c r="E59" s="39" t="s">
        <v>5</v>
      </c>
    </row>
    <row r="60" spans="1:16" ht="12.75">
      <c r="A60" t="s">
        <v>50</v>
      </c>
      <c s="34" t="s">
        <v>130</v>
      </c>
      <c s="34" t="s">
        <v>1703</v>
      </c>
      <c s="35" t="s">
        <v>5</v>
      </c>
      <c s="6" t="s">
        <v>1704</v>
      </c>
      <c s="36" t="s">
        <v>74</v>
      </c>
      <c s="37">
        <v>60</v>
      </c>
      <c s="36">
        <v>0.000732</v>
      </c>
      <c s="36">
        <f>ROUND(G60*H60,6)</f>
      </c>
      <c r="L60" s="38">
        <v>0</v>
      </c>
      <c s="32">
        <f>ROUND(ROUND(L60,2)*ROUND(G60,3),2)</f>
      </c>
      <c s="36" t="s">
        <v>90</v>
      </c>
      <c>
        <f>(M60*21)/100</f>
      </c>
      <c t="s">
        <v>28</v>
      </c>
    </row>
    <row r="61" spans="1:5" ht="12.75">
      <c r="A61" s="35" t="s">
        <v>56</v>
      </c>
      <c r="E61" s="39" t="s">
        <v>1704</v>
      </c>
    </row>
    <row r="62" spans="1:5" ht="12.75">
      <c r="A62" s="35" t="s">
        <v>57</v>
      </c>
      <c r="E62" s="40" t="s">
        <v>5</v>
      </c>
    </row>
    <row r="63" spans="1:5" ht="12.75">
      <c r="A63" t="s">
        <v>58</v>
      </c>
      <c r="E63" s="39" t="s">
        <v>5</v>
      </c>
    </row>
    <row r="64" spans="1:16" ht="12.75">
      <c r="A64" t="s">
        <v>50</v>
      </c>
      <c s="34" t="s">
        <v>133</v>
      </c>
      <c s="34" t="s">
        <v>1705</v>
      </c>
      <c s="35" t="s">
        <v>5</v>
      </c>
      <c s="6" t="s">
        <v>1706</v>
      </c>
      <c s="36" t="s">
        <v>74</v>
      </c>
      <c s="37">
        <v>100</v>
      </c>
      <c s="36">
        <v>0.001269</v>
      </c>
      <c s="36">
        <f>ROUND(G64*H64,6)</f>
      </c>
      <c r="L64" s="38">
        <v>0</v>
      </c>
      <c s="32">
        <f>ROUND(ROUND(L64,2)*ROUND(G64,3),2)</f>
      </c>
      <c s="36" t="s">
        <v>90</v>
      </c>
      <c>
        <f>(M64*21)/100</f>
      </c>
      <c t="s">
        <v>28</v>
      </c>
    </row>
    <row r="65" spans="1:5" ht="12.75">
      <c r="A65" s="35" t="s">
        <v>56</v>
      </c>
      <c r="E65" s="39" t="s">
        <v>1706</v>
      </c>
    </row>
    <row r="66" spans="1:5" ht="12.75">
      <c r="A66" s="35" t="s">
        <v>57</v>
      </c>
      <c r="E66" s="40" t="s">
        <v>5</v>
      </c>
    </row>
    <row r="67" spans="1:5" ht="12.75">
      <c r="A67" t="s">
        <v>58</v>
      </c>
      <c r="E67" s="39" t="s">
        <v>5</v>
      </c>
    </row>
    <row r="68" spans="1:16" ht="12.75">
      <c r="A68" t="s">
        <v>50</v>
      </c>
      <c s="34" t="s">
        <v>136</v>
      </c>
      <c s="34" t="s">
        <v>1707</v>
      </c>
      <c s="35" t="s">
        <v>5</v>
      </c>
      <c s="6" t="s">
        <v>1708</v>
      </c>
      <c s="36" t="s">
        <v>74</v>
      </c>
      <c s="37">
        <v>45</v>
      </c>
      <c s="36">
        <v>0.001593</v>
      </c>
      <c s="36">
        <f>ROUND(G68*H68,6)</f>
      </c>
      <c r="L68" s="38">
        <v>0</v>
      </c>
      <c s="32">
        <f>ROUND(ROUND(L68,2)*ROUND(G68,3),2)</f>
      </c>
      <c s="36" t="s">
        <v>90</v>
      </c>
      <c>
        <f>(M68*21)/100</f>
      </c>
      <c t="s">
        <v>28</v>
      </c>
    </row>
    <row r="69" spans="1:5" ht="12.75">
      <c r="A69" s="35" t="s">
        <v>56</v>
      </c>
      <c r="E69" s="39" t="s">
        <v>1708</v>
      </c>
    </row>
    <row r="70" spans="1:5" ht="12.75">
      <c r="A70" s="35" t="s">
        <v>57</v>
      </c>
      <c r="E70" s="40" t="s">
        <v>5</v>
      </c>
    </row>
    <row r="71" spans="1:5" ht="12.75">
      <c r="A71" t="s">
        <v>58</v>
      </c>
      <c r="E71" s="39" t="s">
        <v>5</v>
      </c>
    </row>
    <row r="72" spans="1:16" ht="25.5">
      <c r="A72" t="s">
        <v>50</v>
      </c>
      <c s="34" t="s">
        <v>139</v>
      </c>
      <c s="34" t="s">
        <v>1709</v>
      </c>
      <c s="35" t="s">
        <v>5</v>
      </c>
      <c s="6" t="s">
        <v>1710</v>
      </c>
      <c s="36" t="s">
        <v>409</v>
      </c>
      <c s="37">
        <v>0.415</v>
      </c>
      <c s="36">
        <v>0</v>
      </c>
      <c s="36">
        <f>ROUND(G72*H72,6)</f>
      </c>
      <c r="L72" s="38">
        <v>0</v>
      </c>
      <c s="32">
        <f>ROUND(ROUND(L72,2)*ROUND(G72,3),2)</f>
      </c>
      <c s="36" t="s">
        <v>90</v>
      </c>
      <c>
        <f>(M72*21)/100</f>
      </c>
      <c t="s">
        <v>28</v>
      </c>
    </row>
    <row r="73" spans="1:5" ht="25.5">
      <c r="A73" s="35" t="s">
        <v>56</v>
      </c>
      <c r="E73" s="39" t="s">
        <v>1710</v>
      </c>
    </row>
    <row r="74" spans="1:5" ht="12.75">
      <c r="A74" s="35" t="s">
        <v>57</v>
      </c>
      <c r="E74" s="40" t="s">
        <v>5</v>
      </c>
    </row>
    <row r="75" spans="1:5" ht="12.75">
      <c r="A75" t="s">
        <v>58</v>
      </c>
      <c r="E75" s="39" t="s">
        <v>5</v>
      </c>
    </row>
    <row r="76" spans="1:13" ht="12.75">
      <c r="A76" t="s">
        <v>47</v>
      </c>
      <c r="C76" s="31" t="s">
        <v>1711</v>
      </c>
      <c r="E76" s="33" t="s">
        <v>1712</v>
      </c>
      <c r="J76" s="32">
        <f>0</f>
      </c>
      <c s="32">
        <f>0</f>
      </c>
      <c s="32">
        <f>0+L77+L81+L85+L89+L93+L97+L101+L105+L109+L113+L117+L121+L125</f>
      </c>
      <c s="32">
        <f>0+M77+M81+M85+M89+M93+M97+M101+M105+M109+M113+M117+M121+M125</f>
      </c>
    </row>
    <row r="77" spans="1:16" ht="12.75">
      <c r="A77" t="s">
        <v>50</v>
      </c>
      <c s="34" t="s">
        <v>142</v>
      </c>
      <c s="34" t="s">
        <v>1713</v>
      </c>
      <c s="35" t="s">
        <v>5</v>
      </c>
      <c s="6" t="s">
        <v>1714</v>
      </c>
      <c s="36" t="s">
        <v>89</v>
      </c>
      <c s="37">
        <v>12</v>
      </c>
      <c s="36">
        <v>9.1E-05</v>
      </c>
      <c s="36">
        <f>ROUND(G77*H77,6)</f>
      </c>
      <c r="L77" s="38">
        <v>0</v>
      </c>
      <c s="32">
        <f>ROUND(ROUND(L77,2)*ROUND(G77,3),2)</f>
      </c>
      <c s="36" t="s">
        <v>90</v>
      </c>
      <c>
        <f>(M77*21)/100</f>
      </c>
      <c t="s">
        <v>28</v>
      </c>
    </row>
    <row r="78" spans="1:5" ht="12.75">
      <c r="A78" s="35" t="s">
        <v>56</v>
      </c>
      <c r="E78" s="39" t="s">
        <v>1714</v>
      </c>
    </row>
    <row r="79" spans="1:5" ht="12.75">
      <c r="A79" s="35" t="s">
        <v>57</v>
      </c>
      <c r="E79" s="40" t="s">
        <v>5</v>
      </c>
    </row>
    <row r="80" spans="1:5" ht="12.75">
      <c r="A80" t="s">
        <v>58</v>
      </c>
      <c r="E80" s="39" t="s">
        <v>5</v>
      </c>
    </row>
    <row r="81" spans="1:16" ht="12.75">
      <c r="A81" t="s">
        <v>50</v>
      </c>
      <c s="34" t="s">
        <v>145</v>
      </c>
      <c s="34" t="s">
        <v>1715</v>
      </c>
      <c s="35" t="s">
        <v>5</v>
      </c>
      <c s="6" t="s">
        <v>1716</v>
      </c>
      <c s="36" t="s">
        <v>89</v>
      </c>
      <c s="37">
        <v>6</v>
      </c>
      <c s="36">
        <v>0.00019</v>
      </c>
      <c s="36">
        <f>ROUND(G81*H81,6)</f>
      </c>
      <c r="L81" s="38">
        <v>0</v>
      </c>
      <c s="32">
        <f>ROUND(ROUND(L81,2)*ROUND(G81,3),2)</f>
      </c>
      <c s="36" t="s">
        <v>90</v>
      </c>
      <c>
        <f>(M81*21)/100</f>
      </c>
      <c t="s">
        <v>28</v>
      </c>
    </row>
    <row r="82" spans="1:5" ht="12.75">
      <c r="A82" s="35" t="s">
        <v>56</v>
      </c>
      <c r="E82" s="39" t="s">
        <v>1716</v>
      </c>
    </row>
    <row r="83" spans="1:5" ht="12.75">
      <c r="A83" s="35" t="s">
        <v>57</v>
      </c>
      <c r="E83" s="40" t="s">
        <v>5</v>
      </c>
    </row>
    <row r="84" spans="1:5" ht="12.75">
      <c r="A84" t="s">
        <v>58</v>
      </c>
      <c r="E84" s="39" t="s">
        <v>5</v>
      </c>
    </row>
    <row r="85" spans="1:16" ht="12.75">
      <c r="A85" t="s">
        <v>50</v>
      </c>
      <c s="34" t="s">
        <v>149</v>
      </c>
      <c s="34" t="s">
        <v>1717</v>
      </c>
      <c s="35" t="s">
        <v>5</v>
      </c>
      <c s="6" t="s">
        <v>1718</v>
      </c>
      <c s="36" t="s">
        <v>89</v>
      </c>
      <c s="37">
        <v>6</v>
      </c>
      <c s="36">
        <v>0.0002</v>
      </c>
      <c s="36">
        <f>ROUND(G85*H85,6)</f>
      </c>
      <c r="L85" s="38">
        <v>0</v>
      </c>
      <c s="32">
        <f>ROUND(ROUND(L85,2)*ROUND(G85,3),2)</f>
      </c>
      <c s="36" t="s">
        <v>90</v>
      </c>
      <c>
        <f>(M85*21)/100</f>
      </c>
      <c t="s">
        <v>28</v>
      </c>
    </row>
    <row r="86" spans="1:5" ht="12.75">
      <c r="A86" s="35" t="s">
        <v>56</v>
      </c>
      <c r="E86" s="39" t="s">
        <v>1718</v>
      </c>
    </row>
    <row r="87" spans="1:5" ht="12.75">
      <c r="A87" s="35" t="s">
        <v>57</v>
      </c>
      <c r="E87" s="40" t="s">
        <v>5</v>
      </c>
    </row>
    <row r="88" spans="1:5" ht="12.75">
      <c r="A88" t="s">
        <v>58</v>
      </c>
      <c r="E88" s="39" t="s">
        <v>5</v>
      </c>
    </row>
    <row r="89" spans="1:16" ht="12.75">
      <c r="A89" t="s">
        <v>50</v>
      </c>
      <c s="34" t="s">
        <v>152</v>
      </c>
      <c s="34" t="s">
        <v>1719</v>
      </c>
      <c s="35" t="s">
        <v>5</v>
      </c>
      <c s="6" t="s">
        <v>1720</v>
      </c>
      <c s="36" t="s">
        <v>1721</v>
      </c>
      <c s="37">
        <v>1</v>
      </c>
      <c s="36">
        <v>0</v>
      </c>
      <c s="36">
        <f>ROUND(G89*H89,6)</f>
      </c>
      <c r="L89" s="38">
        <v>0</v>
      </c>
      <c s="32">
        <f>ROUND(ROUND(L89,2)*ROUND(G89,3),2)</f>
      </c>
      <c s="36" t="s">
        <v>55</v>
      </c>
      <c>
        <f>(M89*21)/100</f>
      </c>
      <c t="s">
        <v>28</v>
      </c>
    </row>
    <row r="90" spans="1:5" ht="12.75">
      <c r="A90" s="35" t="s">
        <v>56</v>
      </c>
      <c r="E90" s="39" t="s">
        <v>1720</v>
      </c>
    </row>
    <row r="91" spans="1:5" ht="12.75">
      <c r="A91" s="35" t="s">
        <v>57</v>
      </c>
      <c r="E91" s="40" t="s">
        <v>5</v>
      </c>
    </row>
    <row r="92" spans="1:5" ht="12.75">
      <c r="A92" t="s">
        <v>58</v>
      </c>
      <c r="E92" s="39" t="s">
        <v>5</v>
      </c>
    </row>
    <row r="93" spans="1:16" ht="12.75">
      <c r="A93" t="s">
        <v>50</v>
      </c>
      <c s="34" t="s">
        <v>155</v>
      </c>
      <c s="34" t="s">
        <v>1722</v>
      </c>
      <c s="35" t="s">
        <v>5</v>
      </c>
      <c s="6" t="s">
        <v>1723</v>
      </c>
      <c s="36" t="s">
        <v>89</v>
      </c>
      <c s="37">
        <v>64</v>
      </c>
      <c s="36">
        <v>7.9E-05</v>
      </c>
      <c s="36">
        <f>ROUND(G93*H93,6)</f>
      </c>
      <c r="L93" s="38">
        <v>0</v>
      </c>
      <c s="32">
        <f>ROUND(ROUND(L93,2)*ROUND(G93,3),2)</f>
      </c>
      <c s="36" t="s">
        <v>90</v>
      </c>
      <c>
        <f>(M93*21)/100</f>
      </c>
      <c t="s">
        <v>28</v>
      </c>
    </row>
    <row r="94" spans="1:5" ht="12.75">
      <c r="A94" s="35" t="s">
        <v>56</v>
      </c>
      <c r="E94" s="39" t="s">
        <v>1723</v>
      </c>
    </row>
    <row r="95" spans="1:5" ht="12.75">
      <c r="A95" s="35" t="s">
        <v>57</v>
      </c>
      <c r="E95" s="40" t="s">
        <v>5</v>
      </c>
    </row>
    <row r="96" spans="1:5" ht="12.75">
      <c r="A96" t="s">
        <v>58</v>
      </c>
      <c r="E96" s="39" t="s">
        <v>5</v>
      </c>
    </row>
    <row r="97" spans="1:16" ht="12.75">
      <c r="A97" t="s">
        <v>50</v>
      </c>
      <c s="34" t="s">
        <v>159</v>
      </c>
      <c s="34" t="s">
        <v>1724</v>
      </c>
      <c s="35" t="s">
        <v>5</v>
      </c>
      <c s="6" t="s">
        <v>1725</v>
      </c>
      <c s="36" t="s">
        <v>1721</v>
      </c>
      <c s="37">
        <v>32</v>
      </c>
      <c s="36">
        <v>0</v>
      </c>
      <c s="36">
        <f>ROUND(G97*H97,6)</f>
      </c>
      <c r="L97" s="38">
        <v>0</v>
      </c>
      <c s="32">
        <f>ROUND(ROUND(L97,2)*ROUND(G97,3),2)</f>
      </c>
      <c s="36" t="s">
        <v>55</v>
      </c>
      <c>
        <f>(M97*21)/100</f>
      </c>
      <c t="s">
        <v>28</v>
      </c>
    </row>
    <row r="98" spans="1:5" ht="12.75">
      <c r="A98" s="35" t="s">
        <v>56</v>
      </c>
      <c r="E98" s="39" t="s">
        <v>1725</v>
      </c>
    </row>
    <row r="99" spans="1:5" ht="12.75">
      <c r="A99" s="35" t="s">
        <v>57</v>
      </c>
      <c r="E99" s="40" t="s">
        <v>5</v>
      </c>
    </row>
    <row r="100" spans="1:5" ht="12.75">
      <c r="A100" t="s">
        <v>58</v>
      </c>
      <c r="E100" s="39" t="s">
        <v>5</v>
      </c>
    </row>
    <row r="101" spans="1:16" ht="12.75">
      <c r="A101" t="s">
        <v>50</v>
      </c>
      <c s="34" t="s">
        <v>162</v>
      </c>
      <c s="34" t="s">
        <v>1726</v>
      </c>
      <c s="35" t="s">
        <v>5</v>
      </c>
      <c s="6" t="s">
        <v>1727</v>
      </c>
      <c s="36" t="s">
        <v>1721</v>
      </c>
      <c s="37">
        <v>32</v>
      </c>
      <c s="36">
        <v>0</v>
      </c>
      <c s="36">
        <f>ROUND(G101*H101,6)</f>
      </c>
      <c r="L101" s="38">
        <v>0</v>
      </c>
      <c s="32">
        <f>ROUND(ROUND(L101,2)*ROUND(G101,3),2)</f>
      </c>
      <c s="36" t="s">
        <v>55</v>
      </c>
      <c>
        <f>(M101*21)/100</f>
      </c>
      <c t="s">
        <v>28</v>
      </c>
    </row>
    <row r="102" spans="1:5" ht="12.75">
      <c r="A102" s="35" t="s">
        <v>56</v>
      </c>
      <c r="E102" s="39" t="s">
        <v>1727</v>
      </c>
    </row>
    <row r="103" spans="1:5" ht="12.75">
      <c r="A103" s="35" t="s">
        <v>57</v>
      </c>
      <c r="E103" s="40" t="s">
        <v>5</v>
      </c>
    </row>
    <row r="104" spans="1:5" ht="12.75">
      <c r="A104" t="s">
        <v>58</v>
      </c>
      <c r="E104" s="39" t="s">
        <v>5</v>
      </c>
    </row>
    <row r="105" spans="1:16" ht="12.75">
      <c r="A105" t="s">
        <v>50</v>
      </c>
      <c s="34" t="s">
        <v>165</v>
      </c>
      <c s="34" t="s">
        <v>1728</v>
      </c>
      <c s="35" t="s">
        <v>5</v>
      </c>
      <c s="6" t="s">
        <v>1729</v>
      </c>
      <c s="36" t="s">
        <v>89</v>
      </c>
      <c s="37">
        <v>1</v>
      </c>
      <c s="36">
        <v>0.000207</v>
      </c>
      <c s="36">
        <f>ROUND(G105*H105,6)</f>
      </c>
      <c r="L105" s="38">
        <v>0</v>
      </c>
      <c s="32">
        <f>ROUND(ROUND(L105,2)*ROUND(G105,3),2)</f>
      </c>
      <c s="36" t="s">
        <v>90</v>
      </c>
      <c>
        <f>(M105*21)/100</f>
      </c>
      <c t="s">
        <v>28</v>
      </c>
    </row>
    <row r="106" spans="1:5" ht="12.75">
      <c r="A106" s="35" t="s">
        <v>56</v>
      </c>
      <c r="E106" s="39" t="s">
        <v>1729</v>
      </c>
    </row>
    <row r="107" spans="1:5" ht="12.75">
      <c r="A107" s="35" t="s">
        <v>57</v>
      </c>
      <c r="E107" s="40" t="s">
        <v>5</v>
      </c>
    </row>
    <row r="108" spans="1:5" ht="12.75">
      <c r="A108" t="s">
        <v>58</v>
      </c>
      <c r="E108" s="39" t="s">
        <v>5</v>
      </c>
    </row>
    <row r="109" spans="1:16" ht="12.75">
      <c r="A109" t="s">
        <v>50</v>
      </c>
      <c s="34" t="s">
        <v>168</v>
      </c>
      <c s="34" t="s">
        <v>1730</v>
      </c>
      <c s="35" t="s">
        <v>5</v>
      </c>
      <c s="6" t="s">
        <v>1731</v>
      </c>
      <c s="36" t="s">
        <v>89</v>
      </c>
      <c s="37">
        <v>1</v>
      </c>
      <c s="36">
        <v>0.00113</v>
      </c>
      <c s="36">
        <f>ROUND(G109*H109,6)</f>
      </c>
      <c r="L109" s="38">
        <v>0</v>
      </c>
      <c s="32">
        <f>ROUND(ROUND(L109,2)*ROUND(G109,3),2)</f>
      </c>
      <c s="36" t="s">
        <v>90</v>
      </c>
      <c>
        <f>(M109*21)/100</f>
      </c>
      <c t="s">
        <v>28</v>
      </c>
    </row>
    <row r="110" spans="1:5" ht="12.75">
      <c r="A110" s="35" t="s">
        <v>56</v>
      </c>
      <c r="E110" s="39" t="s">
        <v>1731</v>
      </c>
    </row>
    <row r="111" spans="1:5" ht="12.75">
      <c r="A111" s="35" t="s">
        <v>57</v>
      </c>
      <c r="E111" s="40" t="s">
        <v>5</v>
      </c>
    </row>
    <row r="112" spans="1:5" ht="12.75">
      <c r="A112" t="s">
        <v>58</v>
      </c>
      <c r="E112" s="39" t="s">
        <v>5</v>
      </c>
    </row>
    <row r="113" spans="1:16" ht="12.75">
      <c r="A113" t="s">
        <v>50</v>
      </c>
      <c s="34" t="s">
        <v>171</v>
      </c>
      <c s="34" t="s">
        <v>1732</v>
      </c>
      <c s="35" t="s">
        <v>5</v>
      </c>
      <c s="6" t="s">
        <v>1733</v>
      </c>
      <c s="36" t="s">
        <v>89</v>
      </c>
      <c s="37">
        <v>1</v>
      </c>
      <c s="36">
        <v>0.000217</v>
      </c>
      <c s="36">
        <f>ROUND(G113*H113,6)</f>
      </c>
      <c r="L113" s="38">
        <v>0</v>
      </c>
      <c s="32">
        <f>ROUND(ROUND(L113,2)*ROUND(G113,3),2)</f>
      </c>
      <c s="36" t="s">
        <v>90</v>
      </c>
      <c>
        <f>(M113*21)/100</f>
      </c>
      <c t="s">
        <v>28</v>
      </c>
    </row>
    <row r="114" spans="1:5" ht="12.75">
      <c r="A114" s="35" t="s">
        <v>56</v>
      </c>
      <c r="E114" s="39" t="s">
        <v>1733</v>
      </c>
    </row>
    <row r="115" spans="1:5" ht="12.75">
      <c r="A115" s="35" t="s">
        <v>57</v>
      </c>
      <c r="E115" s="40" t="s">
        <v>5</v>
      </c>
    </row>
    <row r="116" spans="1:5" ht="12.75">
      <c r="A116" t="s">
        <v>58</v>
      </c>
      <c r="E116" s="39" t="s">
        <v>5</v>
      </c>
    </row>
    <row r="117" spans="1:16" ht="12.75">
      <c r="A117" t="s">
        <v>50</v>
      </c>
      <c s="34" t="s">
        <v>174</v>
      </c>
      <c s="34" t="s">
        <v>1734</v>
      </c>
      <c s="35" t="s">
        <v>5</v>
      </c>
      <c s="6" t="s">
        <v>1735</v>
      </c>
      <c s="36" t="s">
        <v>1721</v>
      </c>
      <c s="37">
        <v>1</v>
      </c>
      <c s="36">
        <v>0</v>
      </c>
      <c s="36">
        <f>ROUND(G117*H117,6)</f>
      </c>
      <c r="L117" s="38">
        <v>0</v>
      </c>
      <c s="32">
        <f>ROUND(ROUND(L117,2)*ROUND(G117,3),2)</f>
      </c>
      <c s="36" t="s">
        <v>55</v>
      </c>
      <c>
        <f>(M117*21)/100</f>
      </c>
      <c t="s">
        <v>28</v>
      </c>
    </row>
    <row r="118" spans="1:5" ht="12.75">
      <c r="A118" s="35" t="s">
        <v>56</v>
      </c>
      <c r="E118" s="39" t="s">
        <v>1735</v>
      </c>
    </row>
    <row r="119" spans="1:5" ht="12.75">
      <c r="A119" s="35" t="s">
        <v>57</v>
      </c>
      <c r="E119" s="40" t="s">
        <v>5</v>
      </c>
    </row>
    <row r="120" spans="1:5" ht="12.75">
      <c r="A120" t="s">
        <v>58</v>
      </c>
      <c r="E120" s="39" t="s">
        <v>5</v>
      </c>
    </row>
    <row r="121" spans="1:16" ht="25.5">
      <c r="A121" t="s">
        <v>50</v>
      </c>
      <c s="34" t="s">
        <v>177</v>
      </c>
      <c s="34" t="s">
        <v>1736</v>
      </c>
      <c s="35" t="s">
        <v>5</v>
      </c>
      <c s="6" t="s">
        <v>1737</v>
      </c>
      <c s="36" t="s">
        <v>89</v>
      </c>
      <c s="37">
        <v>32</v>
      </c>
      <c s="36">
        <v>0.000287</v>
      </c>
      <c s="36">
        <f>ROUND(G121*H121,6)</f>
      </c>
      <c r="L121" s="38">
        <v>0</v>
      </c>
      <c s="32">
        <f>ROUND(ROUND(L121,2)*ROUND(G121,3),2)</f>
      </c>
      <c s="36" t="s">
        <v>90</v>
      </c>
      <c>
        <f>(M121*21)/100</f>
      </c>
      <c t="s">
        <v>28</v>
      </c>
    </row>
    <row r="122" spans="1:5" ht="25.5">
      <c r="A122" s="35" t="s">
        <v>56</v>
      </c>
      <c r="E122" s="39" t="s">
        <v>1737</v>
      </c>
    </row>
    <row r="123" spans="1:5" ht="12.75">
      <c r="A123" s="35" t="s">
        <v>57</v>
      </c>
      <c r="E123" s="40" t="s">
        <v>5</v>
      </c>
    </row>
    <row r="124" spans="1:5" ht="12.75">
      <c r="A124" t="s">
        <v>58</v>
      </c>
      <c r="E124" s="39" t="s">
        <v>5</v>
      </c>
    </row>
    <row r="125" spans="1:16" ht="25.5">
      <c r="A125" t="s">
        <v>50</v>
      </c>
      <c s="34" t="s">
        <v>181</v>
      </c>
      <c s="34" t="s">
        <v>1738</v>
      </c>
      <c s="35" t="s">
        <v>5</v>
      </c>
      <c s="6" t="s">
        <v>1739</v>
      </c>
      <c s="36" t="s">
        <v>89</v>
      </c>
      <c s="37">
        <v>32</v>
      </c>
      <c s="36">
        <v>0.00014</v>
      </c>
      <c s="36">
        <f>ROUND(G125*H125,6)</f>
      </c>
      <c r="L125" s="38">
        <v>0</v>
      </c>
      <c s="32">
        <f>ROUND(ROUND(L125,2)*ROUND(G125,3),2)</f>
      </c>
      <c s="36" t="s">
        <v>90</v>
      </c>
      <c>
        <f>(M125*21)/100</f>
      </c>
      <c t="s">
        <v>28</v>
      </c>
    </row>
    <row r="126" spans="1:5" ht="25.5">
      <c r="A126" s="35" t="s">
        <v>56</v>
      </c>
      <c r="E126" s="39" t="s">
        <v>1739</v>
      </c>
    </row>
    <row r="127" spans="1:5" ht="12.75">
      <c r="A127" s="35" t="s">
        <v>57</v>
      </c>
      <c r="E127" s="40" t="s">
        <v>5</v>
      </c>
    </row>
    <row r="128" spans="1:5" ht="12.75">
      <c r="A128" t="s">
        <v>58</v>
      </c>
      <c r="E128" s="39" t="s">
        <v>5</v>
      </c>
    </row>
    <row r="129" spans="1:13" ht="12.75">
      <c r="A129" t="s">
        <v>47</v>
      </c>
      <c r="C129" s="31" t="s">
        <v>1740</v>
      </c>
      <c r="E129" s="33" t="s">
        <v>1741</v>
      </c>
      <c r="J129" s="32">
        <f>0</f>
      </c>
      <c s="32">
        <f>0</f>
      </c>
      <c s="32">
        <f>0+L130+L134+L138+L142+L146+L150+L154+L158+L162+L166+L170+L174+L178+L182</f>
      </c>
      <c s="32">
        <f>0+M130+M134+M138+M142+M146+M150+M154+M158+M162+M166+M170+M174+M178+M182</f>
      </c>
    </row>
    <row r="130" spans="1:16" ht="25.5">
      <c r="A130" t="s">
        <v>50</v>
      </c>
      <c s="34" t="s">
        <v>187</v>
      </c>
      <c s="34" t="s">
        <v>1742</v>
      </c>
      <c s="35" t="s">
        <v>5</v>
      </c>
      <c s="6" t="s">
        <v>1743</v>
      </c>
      <c s="36" t="s">
        <v>89</v>
      </c>
      <c s="37">
        <v>32</v>
      </c>
      <c s="36">
        <v>0</v>
      </c>
      <c s="36">
        <f>ROUND(G130*H130,6)</f>
      </c>
      <c r="L130" s="38">
        <v>0</v>
      </c>
      <c s="32">
        <f>ROUND(ROUND(L130,2)*ROUND(G130,3),2)</f>
      </c>
      <c s="36" t="s">
        <v>90</v>
      </c>
      <c>
        <f>(M130*21)/100</f>
      </c>
      <c t="s">
        <v>28</v>
      </c>
    </row>
    <row r="131" spans="1:5" ht="25.5">
      <c r="A131" s="35" t="s">
        <v>56</v>
      </c>
      <c r="E131" s="39" t="s">
        <v>1743</v>
      </c>
    </row>
    <row r="132" spans="1:5" ht="12.75">
      <c r="A132" s="35" t="s">
        <v>57</v>
      </c>
      <c r="E132" s="40" t="s">
        <v>5</v>
      </c>
    </row>
    <row r="133" spans="1:5" ht="12.75">
      <c r="A133" t="s">
        <v>58</v>
      </c>
      <c r="E133" s="39" t="s">
        <v>5</v>
      </c>
    </row>
    <row r="134" spans="1:16" ht="12.75">
      <c r="A134" t="s">
        <v>50</v>
      </c>
      <c s="34" t="s">
        <v>191</v>
      </c>
      <c s="34" t="s">
        <v>1744</v>
      </c>
      <c s="35" t="s">
        <v>5</v>
      </c>
      <c s="6" t="s">
        <v>1745</v>
      </c>
      <c s="36" t="s">
        <v>89</v>
      </c>
      <c s="37">
        <v>3</v>
      </c>
      <c s="36">
        <v>0</v>
      </c>
      <c s="36">
        <f>ROUND(G134*H134,6)</f>
      </c>
      <c r="L134" s="38">
        <v>0</v>
      </c>
      <c s="32">
        <f>ROUND(ROUND(L134,2)*ROUND(G134,3),2)</f>
      </c>
      <c s="36" t="s">
        <v>90</v>
      </c>
      <c>
        <f>(M134*21)/100</f>
      </c>
      <c t="s">
        <v>28</v>
      </c>
    </row>
    <row r="135" spans="1:5" ht="12.75">
      <c r="A135" s="35" t="s">
        <v>56</v>
      </c>
      <c r="E135" s="39" t="s">
        <v>1745</v>
      </c>
    </row>
    <row r="136" spans="1:5" ht="12.75">
      <c r="A136" s="35" t="s">
        <v>57</v>
      </c>
      <c r="E136" s="40" t="s">
        <v>5</v>
      </c>
    </row>
    <row r="137" spans="1:5" ht="12.75">
      <c r="A137" t="s">
        <v>58</v>
      </c>
      <c r="E137" s="39" t="s">
        <v>5</v>
      </c>
    </row>
    <row r="138" spans="1:16" ht="25.5">
      <c r="A138" t="s">
        <v>50</v>
      </c>
      <c s="34" t="s">
        <v>194</v>
      </c>
      <c s="34" t="s">
        <v>1746</v>
      </c>
      <c s="35" t="s">
        <v>5</v>
      </c>
      <c s="6" t="s">
        <v>1747</v>
      </c>
      <c s="36" t="s">
        <v>89</v>
      </c>
      <c s="37">
        <v>1</v>
      </c>
      <c s="36">
        <v>0.01539</v>
      </c>
      <c s="36">
        <f>ROUND(G138*H138,6)</f>
      </c>
      <c r="L138" s="38">
        <v>0</v>
      </c>
      <c s="32">
        <f>ROUND(ROUND(L138,2)*ROUND(G138,3),2)</f>
      </c>
      <c s="36" t="s">
        <v>90</v>
      </c>
      <c>
        <f>(M138*21)/100</f>
      </c>
      <c t="s">
        <v>28</v>
      </c>
    </row>
    <row r="139" spans="1:5" ht="25.5">
      <c r="A139" s="35" t="s">
        <v>56</v>
      </c>
      <c r="E139" s="39" t="s">
        <v>1747</v>
      </c>
    </row>
    <row r="140" spans="1:5" ht="12.75">
      <c r="A140" s="35" t="s">
        <v>57</v>
      </c>
      <c r="E140" s="40" t="s">
        <v>5</v>
      </c>
    </row>
    <row r="141" spans="1:5" ht="12.75">
      <c r="A141" t="s">
        <v>58</v>
      </c>
      <c r="E141" s="39" t="s">
        <v>5</v>
      </c>
    </row>
    <row r="142" spans="1:16" ht="25.5">
      <c r="A142" t="s">
        <v>50</v>
      </c>
      <c s="34" t="s">
        <v>198</v>
      </c>
      <c s="34" t="s">
        <v>1748</v>
      </c>
      <c s="35" t="s">
        <v>5</v>
      </c>
      <c s="6" t="s">
        <v>1749</v>
      </c>
      <c s="36" t="s">
        <v>89</v>
      </c>
      <c s="37">
        <v>2</v>
      </c>
      <c s="36">
        <v>0.0185</v>
      </c>
      <c s="36">
        <f>ROUND(G142*H142,6)</f>
      </c>
      <c r="L142" s="38">
        <v>0</v>
      </c>
      <c s="32">
        <f>ROUND(ROUND(L142,2)*ROUND(G142,3),2)</f>
      </c>
      <c s="36" t="s">
        <v>90</v>
      </c>
      <c>
        <f>(M142*21)/100</f>
      </c>
      <c t="s">
        <v>28</v>
      </c>
    </row>
    <row r="143" spans="1:5" ht="25.5">
      <c r="A143" s="35" t="s">
        <v>56</v>
      </c>
      <c r="E143" s="39" t="s">
        <v>1749</v>
      </c>
    </row>
    <row r="144" spans="1:5" ht="12.75">
      <c r="A144" s="35" t="s">
        <v>57</v>
      </c>
      <c r="E144" s="40" t="s">
        <v>5</v>
      </c>
    </row>
    <row r="145" spans="1:5" ht="12.75">
      <c r="A145" t="s">
        <v>58</v>
      </c>
      <c r="E145" s="39" t="s">
        <v>5</v>
      </c>
    </row>
    <row r="146" spans="1:16" ht="12.75">
      <c r="A146" t="s">
        <v>50</v>
      </c>
      <c s="34" t="s">
        <v>201</v>
      </c>
      <c s="34" t="s">
        <v>1750</v>
      </c>
      <c s="35" t="s">
        <v>5</v>
      </c>
      <c s="6" t="s">
        <v>1751</v>
      </c>
      <c s="36" t="s">
        <v>89</v>
      </c>
      <c s="37">
        <v>29</v>
      </c>
      <c s="36">
        <v>0</v>
      </c>
      <c s="36">
        <f>ROUND(G146*H146,6)</f>
      </c>
      <c r="L146" s="38">
        <v>0</v>
      </c>
      <c s="32">
        <f>ROUND(ROUND(L146,2)*ROUND(G146,3),2)</f>
      </c>
      <c s="36" t="s">
        <v>90</v>
      </c>
      <c>
        <f>(M146*21)/100</f>
      </c>
      <c t="s">
        <v>28</v>
      </c>
    </row>
    <row r="147" spans="1:5" ht="12.75">
      <c r="A147" s="35" t="s">
        <v>56</v>
      </c>
      <c r="E147" s="39" t="s">
        <v>1751</v>
      </c>
    </row>
    <row r="148" spans="1:5" ht="12.75">
      <c r="A148" s="35" t="s">
        <v>57</v>
      </c>
      <c r="E148" s="40" t="s">
        <v>5</v>
      </c>
    </row>
    <row r="149" spans="1:5" ht="12.75">
      <c r="A149" t="s">
        <v>58</v>
      </c>
      <c r="E149" s="39" t="s">
        <v>5</v>
      </c>
    </row>
    <row r="150" spans="1:16" ht="25.5">
      <c r="A150" t="s">
        <v>50</v>
      </c>
      <c s="34" t="s">
        <v>205</v>
      </c>
      <c s="34" t="s">
        <v>1752</v>
      </c>
      <c s="35" t="s">
        <v>5</v>
      </c>
      <c s="6" t="s">
        <v>1753</v>
      </c>
      <c s="36" t="s">
        <v>89</v>
      </c>
      <c s="37">
        <v>1</v>
      </c>
      <c s="36">
        <v>0.0215</v>
      </c>
      <c s="36">
        <f>ROUND(G150*H150,6)</f>
      </c>
      <c r="L150" s="38">
        <v>0</v>
      </c>
      <c s="32">
        <f>ROUND(ROUND(L150,2)*ROUND(G150,3),2)</f>
      </c>
      <c s="36" t="s">
        <v>90</v>
      </c>
      <c>
        <f>(M150*21)/100</f>
      </c>
      <c t="s">
        <v>28</v>
      </c>
    </row>
    <row r="151" spans="1:5" ht="25.5">
      <c r="A151" s="35" t="s">
        <v>56</v>
      </c>
      <c r="E151" s="39" t="s">
        <v>1753</v>
      </c>
    </row>
    <row r="152" spans="1:5" ht="12.75">
      <c r="A152" s="35" t="s">
        <v>57</v>
      </c>
      <c r="E152" s="40" t="s">
        <v>5</v>
      </c>
    </row>
    <row r="153" spans="1:5" ht="12.75">
      <c r="A153" t="s">
        <v>58</v>
      </c>
      <c r="E153" s="39" t="s">
        <v>5</v>
      </c>
    </row>
    <row r="154" spans="1:16" ht="25.5">
      <c r="A154" t="s">
        <v>50</v>
      </c>
      <c s="34" t="s">
        <v>209</v>
      </c>
      <c s="34" t="s">
        <v>1754</v>
      </c>
      <c s="35" t="s">
        <v>5</v>
      </c>
      <c s="6" t="s">
        <v>1755</v>
      </c>
      <c s="36" t="s">
        <v>89</v>
      </c>
      <c s="37">
        <v>2</v>
      </c>
      <c s="36">
        <v>0.01912</v>
      </c>
      <c s="36">
        <f>ROUND(G154*H154,6)</f>
      </c>
      <c r="L154" s="38">
        <v>0</v>
      </c>
      <c s="32">
        <f>ROUND(ROUND(L154,2)*ROUND(G154,3),2)</f>
      </c>
      <c s="36" t="s">
        <v>90</v>
      </c>
      <c>
        <f>(M154*21)/100</f>
      </c>
      <c t="s">
        <v>28</v>
      </c>
    </row>
    <row r="155" spans="1:5" ht="25.5">
      <c r="A155" s="35" t="s">
        <v>56</v>
      </c>
      <c r="E155" s="39" t="s">
        <v>1755</v>
      </c>
    </row>
    <row r="156" spans="1:5" ht="12.75">
      <c r="A156" s="35" t="s">
        <v>57</v>
      </c>
      <c r="E156" s="40" t="s">
        <v>5</v>
      </c>
    </row>
    <row r="157" spans="1:5" ht="12.75">
      <c r="A157" t="s">
        <v>58</v>
      </c>
      <c r="E157" s="39" t="s">
        <v>5</v>
      </c>
    </row>
    <row r="158" spans="1:16" ht="25.5">
      <c r="A158" t="s">
        <v>50</v>
      </c>
      <c s="34" t="s">
        <v>212</v>
      </c>
      <c s="34" t="s">
        <v>1756</v>
      </c>
      <c s="35" t="s">
        <v>5</v>
      </c>
      <c s="6" t="s">
        <v>1757</v>
      </c>
      <c s="36" t="s">
        <v>89</v>
      </c>
      <c s="37">
        <v>5</v>
      </c>
      <c s="36">
        <v>0.02385</v>
      </c>
      <c s="36">
        <f>ROUND(G158*H158,6)</f>
      </c>
      <c r="L158" s="38">
        <v>0</v>
      </c>
      <c s="32">
        <f>ROUND(ROUND(L158,2)*ROUND(G158,3),2)</f>
      </c>
      <c s="36" t="s">
        <v>90</v>
      </c>
      <c>
        <f>(M158*21)/100</f>
      </c>
      <c t="s">
        <v>28</v>
      </c>
    </row>
    <row r="159" spans="1:5" ht="25.5">
      <c r="A159" s="35" t="s">
        <v>56</v>
      </c>
      <c r="E159" s="39" t="s">
        <v>1757</v>
      </c>
    </row>
    <row r="160" spans="1:5" ht="12.75">
      <c r="A160" s="35" t="s">
        <v>57</v>
      </c>
      <c r="E160" s="40" t="s">
        <v>5</v>
      </c>
    </row>
    <row r="161" spans="1:5" ht="12.75">
      <c r="A161" t="s">
        <v>58</v>
      </c>
      <c r="E161" s="39" t="s">
        <v>5</v>
      </c>
    </row>
    <row r="162" spans="1:16" ht="25.5">
      <c r="A162" t="s">
        <v>50</v>
      </c>
      <c s="34" t="s">
        <v>216</v>
      </c>
      <c s="34" t="s">
        <v>1758</v>
      </c>
      <c s="35" t="s">
        <v>5</v>
      </c>
      <c s="6" t="s">
        <v>1759</v>
      </c>
      <c s="36" t="s">
        <v>89</v>
      </c>
      <c s="37">
        <v>3</v>
      </c>
      <c s="36">
        <v>0.0265</v>
      </c>
      <c s="36">
        <f>ROUND(G162*H162,6)</f>
      </c>
      <c r="L162" s="38">
        <v>0</v>
      </c>
      <c s="32">
        <f>ROUND(ROUND(L162,2)*ROUND(G162,3),2)</f>
      </c>
      <c s="36" t="s">
        <v>90</v>
      </c>
      <c>
        <f>(M162*21)/100</f>
      </c>
      <c t="s">
        <v>28</v>
      </c>
    </row>
    <row r="163" spans="1:5" ht="25.5">
      <c r="A163" s="35" t="s">
        <v>56</v>
      </c>
      <c r="E163" s="39" t="s">
        <v>1759</v>
      </c>
    </row>
    <row r="164" spans="1:5" ht="12.75">
      <c r="A164" s="35" t="s">
        <v>57</v>
      </c>
      <c r="E164" s="40" t="s">
        <v>5</v>
      </c>
    </row>
    <row r="165" spans="1:5" ht="12.75">
      <c r="A165" t="s">
        <v>58</v>
      </c>
      <c r="E165" s="39" t="s">
        <v>5</v>
      </c>
    </row>
    <row r="166" spans="1:16" ht="25.5">
      <c r="A166" t="s">
        <v>50</v>
      </c>
      <c s="34" t="s">
        <v>219</v>
      </c>
      <c s="34" t="s">
        <v>1760</v>
      </c>
      <c s="35" t="s">
        <v>5</v>
      </c>
      <c s="6" t="s">
        <v>1761</v>
      </c>
      <c s="36" t="s">
        <v>89</v>
      </c>
      <c s="37">
        <v>1</v>
      </c>
      <c s="36">
        <v>0.028</v>
      </c>
      <c s="36">
        <f>ROUND(G166*H166,6)</f>
      </c>
      <c r="L166" s="38">
        <v>0</v>
      </c>
      <c s="32">
        <f>ROUND(ROUND(L166,2)*ROUND(G166,3),2)</f>
      </c>
      <c s="36" t="s">
        <v>90</v>
      </c>
      <c>
        <f>(M166*21)/100</f>
      </c>
      <c t="s">
        <v>28</v>
      </c>
    </row>
    <row r="167" spans="1:5" ht="25.5">
      <c r="A167" s="35" t="s">
        <v>56</v>
      </c>
      <c r="E167" s="39" t="s">
        <v>1761</v>
      </c>
    </row>
    <row r="168" spans="1:5" ht="12.75">
      <c r="A168" s="35" t="s">
        <v>57</v>
      </c>
      <c r="E168" s="40" t="s">
        <v>5</v>
      </c>
    </row>
    <row r="169" spans="1:5" ht="12.75">
      <c r="A169" t="s">
        <v>58</v>
      </c>
      <c r="E169" s="39" t="s">
        <v>5</v>
      </c>
    </row>
    <row r="170" spans="1:16" ht="25.5">
      <c r="A170" t="s">
        <v>50</v>
      </c>
      <c s="34" t="s">
        <v>223</v>
      </c>
      <c s="34" t="s">
        <v>1762</v>
      </c>
      <c s="35" t="s">
        <v>5</v>
      </c>
      <c s="6" t="s">
        <v>1763</v>
      </c>
      <c s="36" t="s">
        <v>89</v>
      </c>
      <c s="37">
        <v>14</v>
      </c>
      <c s="36">
        <v>0.0326</v>
      </c>
      <c s="36">
        <f>ROUND(G170*H170,6)</f>
      </c>
      <c r="L170" s="38">
        <v>0</v>
      </c>
      <c s="32">
        <f>ROUND(ROUND(L170,2)*ROUND(G170,3),2)</f>
      </c>
      <c s="36" t="s">
        <v>90</v>
      </c>
      <c>
        <f>(M170*21)/100</f>
      </c>
      <c t="s">
        <v>28</v>
      </c>
    </row>
    <row r="171" spans="1:5" ht="25.5">
      <c r="A171" s="35" t="s">
        <v>56</v>
      </c>
      <c r="E171" s="39" t="s">
        <v>1763</v>
      </c>
    </row>
    <row r="172" spans="1:5" ht="12.75">
      <c r="A172" s="35" t="s">
        <v>57</v>
      </c>
      <c r="E172" s="40" t="s">
        <v>5</v>
      </c>
    </row>
    <row r="173" spans="1:5" ht="12.75">
      <c r="A173" t="s">
        <v>58</v>
      </c>
      <c r="E173" s="39" t="s">
        <v>5</v>
      </c>
    </row>
    <row r="174" spans="1:16" ht="25.5">
      <c r="A174" t="s">
        <v>50</v>
      </c>
      <c s="34" t="s">
        <v>226</v>
      </c>
      <c s="34" t="s">
        <v>1764</v>
      </c>
      <c s="35" t="s">
        <v>5</v>
      </c>
      <c s="6" t="s">
        <v>1765</v>
      </c>
      <c s="36" t="s">
        <v>89</v>
      </c>
      <c s="37">
        <v>3</v>
      </c>
      <c s="36">
        <v>0.0539</v>
      </c>
      <c s="36">
        <f>ROUND(G174*H174,6)</f>
      </c>
      <c r="L174" s="38">
        <v>0</v>
      </c>
      <c s="32">
        <f>ROUND(ROUND(L174,2)*ROUND(G174,3),2)</f>
      </c>
      <c s="36" t="s">
        <v>90</v>
      </c>
      <c>
        <f>(M174*21)/100</f>
      </c>
      <c t="s">
        <v>28</v>
      </c>
    </row>
    <row r="175" spans="1:5" ht="25.5">
      <c r="A175" s="35" t="s">
        <v>56</v>
      </c>
      <c r="E175" s="39" t="s">
        <v>1765</v>
      </c>
    </row>
    <row r="176" spans="1:5" ht="12.75">
      <c r="A176" s="35" t="s">
        <v>57</v>
      </c>
      <c r="E176" s="40" t="s">
        <v>5</v>
      </c>
    </row>
    <row r="177" spans="1:5" ht="12.75">
      <c r="A177" t="s">
        <v>58</v>
      </c>
      <c r="E177" s="39" t="s">
        <v>5</v>
      </c>
    </row>
    <row r="178" spans="1:16" ht="12.75">
      <c r="A178" t="s">
        <v>50</v>
      </c>
      <c s="34" t="s">
        <v>230</v>
      </c>
      <c s="34" t="s">
        <v>1766</v>
      </c>
      <c s="35" t="s">
        <v>5</v>
      </c>
      <c s="6" t="s">
        <v>1767</v>
      </c>
      <c s="36" t="s">
        <v>423</v>
      </c>
      <c s="37">
        <v>45</v>
      </c>
      <c s="36">
        <v>0</v>
      </c>
      <c s="36">
        <f>ROUND(G178*H178,6)</f>
      </c>
      <c r="L178" s="38">
        <v>0</v>
      </c>
      <c s="32">
        <f>ROUND(ROUND(L178,2)*ROUND(G178,3),2)</f>
      </c>
      <c s="36" t="s">
        <v>90</v>
      </c>
      <c>
        <f>(M178*21)/100</f>
      </c>
      <c t="s">
        <v>28</v>
      </c>
    </row>
    <row r="179" spans="1:5" ht="12.75">
      <c r="A179" s="35" t="s">
        <v>56</v>
      </c>
      <c r="E179" s="39" t="s">
        <v>1767</v>
      </c>
    </row>
    <row r="180" spans="1:5" ht="12.75">
      <c r="A180" s="35" t="s">
        <v>57</v>
      </c>
      <c r="E180" s="40" t="s">
        <v>5</v>
      </c>
    </row>
    <row r="181" spans="1:5" ht="12.75">
      <c r="A181" t="s">
        <v>58</v>
      </c>
      <c r="E181" s="39" t="s">
        <v>5</v>
      </c>
    </row>
    <row r="182" spans="1:16" ht="25.5">
      <c r="A182" t="s">
        <v>50</v>
      </c>
      <c s="34" t="s">
        <v>234</v>
      </c>
      <c s="34" t="s">
        <v>1768</v>
      </c>
      <c s="35" t="s">
        <v>5</v>
      </c>
      <c s="6" t="s">
        <v>1769</v>
      </c>
      <c s="36" t="s">
        <v>409</v>
      </c>
      <c s="37">
        <v>0.957</v>
      </c>
      <c s="36">
        <v>0</v>
      </c>
      <c s="36">
        <f>ROUND(G182*H182,6)</f>
      </c>
      <c r="L182" s="38">
        <v>0</v>
      </c>
      <c s="32">
        <f>ROUND(ROUND(L182,2)*ROUND(G182,3),2)</f>
      </c>
      <c s="36" t="s">
        <v>90</v>
      </c>
      <c>
        <f>(M182*21)/100</f>
      </c>
      <c t="s">
        <v>28</v>
      </c>
    </row>
    <row r="183" spans="1:5" ht="25.5">
      <c r="A183" s="35" t="s">
        <v>56</v>
      </c>
      <c r="E183" s="39" t="s">
        <v>1769</v>
      </c>
    </row>
    <row r="184" spans="1:5" ht="12.75">
      <c r="A184" s="35" t="s">
        <v>57</v>
      </c>
      <c r="E184" s="40" t="s">
        <v>5</v>
      </c>
    </row>
    <row r="185" spans="1:5" ht="12.75">
      <c r="A185" t="s">
        <v>58</v>
      </c>
      <c r="E185" s="39" t="s">
        <v>5</v>
      </c>
    </row>
    <row r="186" spans="1:13" ht="12.75">
      <c r="A186" t="s">
        <v>47</v>
      </c>
      <c r="C186" s="31" t="s">
        <v>460</v>
      </c>
      <c r="E186" s="33" t="s">
        <v>461</v>
      </c>
      <c r="J186" s="32">
        <f>0</f>
      </c>
      <c s="32">
        <f>0</f>
      </c>
      <c s="32">
        <f>0+L187+L191</f>
      </c>
      <c s="32">
        <f>0+M187+M191</f>
      </c>
    </row>
    <row r="187" spans="1:16" ht="25.5">
      <c r="A187" t="s">
        <v>50</v>
      </c>
      <c s="34" t="s">
        <v>238</v>
      </c>
      <c s="34" t="s">
        <v>1770</v>
      </c>
      <c s="35" t="s">
        <v>5</v>
      </c>
      <c s="6" t="s">
        <v>1771</v>
      </c>
      <c s="36" t="s">
        <v>74</v>
      </c>
      <c s="37">
        <v>5</v>
      </c>
      <c s="36">
        <v>3E-05</v>
      </c>
      <c s="36">
        <f>ROUND(G187*H187,6)</f>
      </c>
      <c r="L187" s="38">
        <v>0</v>
      </c>
      <c s="32">
        <f>ROUND(ROUND(L187,2)*ROUND(G187,3),2)</f>
      </c>
      <c s="36" t="s">
        <v>90</v>
      </c>
      <c>
        <f>(M187*21)/100</f>
      </c>
      <c t="s">
        <v>28</v>
      </c>
    </row>
    <row r="188" spans="1:5" ht="25.5">
      <c r="A188" s="35" t="s">
        <v>56</v>
      </c>
      <c r="E188" s="39" t="s">
        <v>1771</v>
      </c>
    </row>
    <row r="189" spans="1:5" ht="12.75">
      <c r="A189" s="35" t="s">
        <v>57</v>
      </c>
      <c r="E189" s="40" t="s">
        <v>5</v>
      </c>
    </row>
    <row r="190" spans="1:5" ht="12.75">
      <c r="A190" t="s">
        <v>58</v>
      </c>
      <c r="E190" s="39" t="s">
        <v>5</v>
      </c>
    </row>
    <row r="191" spans="1:16" ht="25.5">
      <c r="A191" t="s">
        <v>50</v>
      </c>
      <c s="34" t="s">
        <v>243</v>
      </c>
      <c s="34" t="s">
        <v>1772</v>
      </c>
      <c s="35" t="s">
        <v>5</v>
      </c>
      <c s="6" t="s">
        <v>1773</v>
      </c>
      <c s="36" t="s">
        <v>74</v>
      </c>
      <c s="37">
        <v>5</v>
      </c>
      <c s="36">
        <v>2.9E-05</v>
      </c>
      <c s="36">
        <f>ROUND(G191*H191,6)</f>
      </c>
      <c r="L191" s="38">
        <v>0</v>
      </c>
      <c s="32">
        <f>ROUND(ROUND(L191,2)*ROUND(G191,3),2)</f>
      </c>
      <c s="36" t="s">
        <v>90</v>
      </c>
      <c>
        <f>(M191*21)/100</f>
      </c>
      <c t="s">
        <v>28</v>
      </c>
    </row>
    <row r="192" spans="1:5" ht="25.5">
      <c r="A192" s="35" t="s">
        <v>56</v>
      </c>
      <c r="E192" s="39" t="s">
        <v>1773</v>
      </c>
    </row>
    <row r="193" spans="1:5" ht="12.75">
      <c r="A193" s="35" t="s">
        <v>57</v>
      </c>
      <c r="E193" s="40" t="s">
        <v>5</v>
      </c>
    </row>
    <row r="194" spans="1:5" ht="12.75">
      <c r="A194" t="s">
        <v>58</v>
      </c>
      <c r="E194" s="39" t="s">
        <v>5</v>
      </c>
    </row>
    <row r="195" spans="1:13" ht="12.75">
      <c r="A195" t="s">
        <v>47</v>
      </c>
      <c r="C195" s="31" t="s">
        <v>579</v>
      </c>
      <c r="E195" s="33" t="s">
        <v>580</v>
      </c>
      <c r="J195" s="32">
        <f>0</f>
      </c>
      <c s="32">
        <f>0</f>
      </c>
      <c s="32">
        <f>0+L196+L200</f>
      </c>
      <c s="32">
        <f>0+M196+M200</f>
      </c>
    </row>
    <row r="196" spans="1:16" ht="12.75">
      <c r="A196" t="s">
        <v>50</v>
      </c>
      <c s="34" t="s">
        <v>246</v>
      </c>
      <c s="34" t="s">
        <v>1774</v>
      </c>
      <c s="35" t="s">
        <v>5</v>
      </c>
      <c s="6" t="s">
        <v>1775</v>
      </c>
      <c s="36" t="s">
        <v>54</v>
      </c>
      <c s="37">
        <v>1</v>
      </c>
      <c s="36">
        <v>0</v>
      </c>
      <c s="36">
        <f>ROUND(G196*H196,6)</f>
      </c>
      <c r="L196" s="38">
        <v>0</v>
      </c>
      <c s="32">
        <f>ROUND(ROUND(L196,2)*ROUND(G196,3),2)</f>
      </c>
      <c s="36" t="s">
        <v>90</v>
      </c>
      <c>
        <f>(M196*21)/100</f>
      </c>
      <c t="s">
        <v>28</v>
      </c>
    </row>
    <row r="197" spans="1:5" ht="12.75">
      <c r="A197" s="35" t="s">
        <v>56</v>
      </c>
      <c r="E197" s="39" t="s">
        <v>1775</v>
      </c>
    </row>
    <row r="198" spans="1:5" ht="25.5">
      <c r="A198" s="35" t="s">
        <v>57</v>
      </c>
      <c r="E198" s="40" t="s">
        <v>1776</v>
      </c>
    </row>
    <row r="199" spans="1:5" ht="12.75">
      <c r="A199" t="s">
        <v>58</v>
      </c>
      <c r="E199" s="39" t="s">
        <v>5</v>
      </c>
    </row>
    <row r="200" spans="1:16" ht="12.75">
      <c r="A200" t="s">
        <v>50</v>
      </c>
      <c s="34" t="s">
        <v>249</v>
      </c>
      <c s="34" t="s">
        <v>1777</v>
      </c>
      <c s="35" t="s">
        <v>5</v>
      </c>
      <c s="6" t="s">
        <v>1778</v>
      </c>
      <c s="36" t="s">
        <v>184</v>
      </c>
      <c s="37">
        <v>98</v>
      </c>
      <c s="36">
        <v>0</v>
      </c>
      <c s="36">
        <f>ROUND(G200*H200,6)</f>
      </c>
      <c r="L200" s="38">
        <v>0</v>
      </c>
      <c s="32">
        <f>ROUND(ROUND(L200,2)*ROUND(G200,3),2)</f>
      </c>
      <c s="36" t="s">
        <v>90</v>
      </c>
      <c>
        <f>(M200*21)/100</f>
      </c>
      <c t="s">
        <v>28</v>
      </c>
    </row>
    <row r="201" spans="1:5" ht="12.75">
      <c r="A201" s="35" t="s">
        <v>56</v>
      </c>
      <c r="E201" s="39" t="s">
        <v>1778</v>
      </c>
    </row>
    <row r="202" spans="1:5" ht="38.25">
      <c r="A202" s="35" t="s">
        <v>57</v>
      </c>
      <c r="E202" s="40" t="s">
        <v>1779</v>
      </c>
    </row>
    <row r="203" spans="1:5" ht="12.75">
      <c r="A203" t="s">
        <v>58</v>
      </c>
      <c r="E20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COUNTIFS(L8:L212,"=0",A8:A212,"P")+COUNTIFS(L8:L212,"",A8:A212,"P")+SUM(Q8:Q212)</f>
      </c>
    </row>
    <row r="8" spans="1:13" ht="12.75">
      <c r="A8" t="s">
        <v>45</v>
      </c>
      <c r="C8" s="28" t="s">
        <v>1782</v>
      </c>
      <c r="E8" s="30" t="s">
        <v>1781</v>
      </c>
      <c r="J8" s="29">
        <f>0+J9+J174+J191</f>
      </c>
      <c s="29">
        <f>0+K9+K174+K191</f>
      </c>
      <c s="29">
        <f>0+L9+L174+L191</f>
      </c>
      <c s="29">
        <f>0+M9+M174+M191</f>
      </c>
    </row>
    <row r="9" spans="1:13" ht="12.75">
      <c r="A9" t="s">
        <v>47</v>
      </c>
      <c r="C9" s="31" t="s">
        <v>1783</v>
      </c>
      <c r="E9" s="33" t="s">
        <v>1784</v>
      </c>
      <c r="J9" s="32">
        <f>0</f>
      </c>
      <c s="32">
        <f>0</f>
      </c>
      <c s="32">
        <f>0+L10+L14+L18+L22+L26+L30+L34+L38+L42+L46+L50+L54+L58+L62+L66+L70+L74+L78+L82+L86+L90+L94+L98+L102+L106+L110+L114+L118+L122+L126+L130+L134+L138+L142+L146+L150+L154+L158+L162+L166+L170</f>
      </c>
      <c s="32">
        <f>0+M10+M14+M18+M22+M26+M30+M34+M38+M42+M46+M50+M54+M58+M62+M66+M70+M74+M78+M82+M86+M90+M94+M98+M102+M106+M110+M114+M118+M122+M126+M130+M134+M138+M142+M146+M150+M154+M158+M162+M166+M170</f>
      </c>
    </row>
    <row r="10" spans="1:16" ht="25.5">
      <c r="A10" t="s">
        <v>50</v>
      </c>
      <c s="34" t="s">
        <v>51</v>
      </c>
      <c s="34" t="s">
        <v>1785</v>
      </c>
      <c s="35" t="s">
        <v>5</v>
      </c>
      <c s="6" t="s">
        <v>1786</v>
      </c>
      <c s="36" t="s">
        <v>1721</v>
      </c>
      <c s="37">
        <v>1</v>
      </c>
      <c s="36">
        <v>0.008</v>
      </c>
      <c s="36">
        <f>ROUND(G10*H10,6)</f>
      </c>
      <c r="L10" s="38">
        <v>0</v>
      </c>
      <c s="32">
        <f>ROUND(ROUND(L10,2)*ROUND(G10,3),2)</f>
      </c>
      <c s="36" t="s">
        <v>90</v>
      </c>
      <c>
        <f>(M10*21)/100</f>
      </c>
      <c t="s">
        <v>28</v>
      </c>
    </row>
    <row r="11" spans="1:5" ht="25.5">
      <c r="A11" s="35" t="s">
        <v>56</v>
      </c>
      <c r="E11" s="39" t="s">
        <v>1786</v>
      </c>
    </row>
    <row r="12" spans="1:5" ht="38.25">
      <c r="A12" s="35" t="s">
        <v>57</v>
      </c>
      <c r="E12" s="42" t="s">
        <v>1787</v>
      </c>
    </row>
    <row r="13" spans="1:5" ht="12.75">
      <c r="A13" t="s">
        <v>58</v>
      </c>
      <c r="E13" s="39" t="s">
        <v>5</v>
      </c>
    </row>
    <row r="14" spans="1:16" ht="25.5">
      <c r="A14" t="s">
        <v>50</v>
      </c>
      <c s="34" t="s">
        <v>28</v>
      </c>
      <c s="34" t="s">
        <v>1788</v>
      </c>
      <c s="35" t="s">
        <v>5</v>
      </c>
      <c s="6" t="s">
        <v>1786</v>
      </c>
      <c s="36" t="s">
        <v>1721</v>
      </c>
      <c s="37">
        <v>1</v>
      </c>
      <c s="36">
        <v>0.008</v>
      </c>
      <c s="36">
        <f>ROUND(G14*H14,6)</f>
      </c>
      <c r="L14" s="38">
        <v>0</v>
      </c>
      <c s="32">
        <f>ROUND(ROUND(L14,2)*ROUND(G14,3),2)</f>
      </c>
      <c s="36" t="s">
        <v>90</v>
      </c>
      <c>
        <f>(M14*21)/100</f>
      </c>
      <c t="s">
        <v>28</v>
      </c>
    </row>
    <row r="15" spans="1:5" ht="25.5">
      <c r="A15" s="35" t="s">
        <v>56</v>
      </c>
      <c r="E15" s="39" t="s">
        <v>1786</v>
      </c>
    </row>
    <row r="16" spans="1:5" ht="38.25">
      <c r="A16" s="35" t="s">
        <v>57</v>
      </c>
      <c r="E16" s="42" t="s">
        <v>1789</v>
      </c>
    </row>
    <row r="17" spans="1:5" ht="12.75">
      <c r="A17" t="s">
        <v>58</v>
      </c>
      <c r="E17" s="39" t="s">
        <v>5</v>
      </c>
    </row>
    <row r="18" spans="1:16" ht="25.5">
      <c r="A18" t="s">
        <v>50</v>
      </c>
      <c s="34" t="s">
        <v>26</v>
      </c>
      <c s="34" t="s">
        <v>1790</v>
      </c>
      <c s="35" t="s">
        <v>5</v>
      </c>
      <c s="6" t="s">
        <v>1791</v>
      </c>
      <c s="36" t="s">
        <v>1721</v>
      </c>
      <c s="37">
        <v>2</v>
      </c>
      <c s="36">
        <v>0.007</v>
      </c>
      <c s="36">
        <f>ROUND(G18*H18,6)</f>
      </c>
      <c r="L18" s="38">
        <v>0</v>
      </c>
      <c s="32">
        <f>ROUND(ROUND(L18,2)*ROUND(G18,3),2)</f>
      </c>
      <c s="36" t="s">
        <v>90</v>
      </c>
      <c>
        <f>(M18*21)/100</f>
      </c>
      <c t="s">
        <v>28</v>
      </c>
    </row>
    <row r="19" spans="1:5" ht="25.5">
      <c r="A19" s="35" t="s">
        <v>56</v>
      </c>
      <c r="E19" s="39" t="s">
        <v>1791</v>
      </c>
    </row>
    <row r="20" spans="1:5" ht="38.25">
      <c r="A20" s="35" t="s">
        <v>57</v>
      </c>
      <c r="E20" s="42" t="s">
        <v>1792</v>
      </c>
    </row>
    <row r="21" spans="1:5" ht="12.75">
      <c r="A21" t="s">
        <v>58</v>
      </c>
      <c r="E21" s="39" t="s">
        <v>5</v>
      </c>
    </row>
    <row r="22" spans="1:16" ht="25.5">
      <c r="A22" t="s">
        <v>50</v>
      </c>
      <c s="34" t="s">
        <v>79</v>
      </c>
      <c s="34" t="s">
        <v>1793</v>
      </c>
      <c s="35" t="s">
        <v>5</v>
      </c>
      <c s="6" t="s">
        <v>1794</v>
      </c>
      <c s="36" t="s">
        <v>1721</v>
      </c>
      <c s="37">
        <v>2</v>
      </c>
      <c s="36">
        <v>0.009</v>
      </c>
      <c s="36">
        <f>ROUND(G22*H22,6)</f>
      </c>
      <c r="L22" s="38">
        <v>0</v>
      </c>
      <c s="32">
        <f>ROUND(ROUND(L22,2)*ROUND(G22,3),2)</f>
      </c>
      <c s="36" t="s">
        <v>90</v>
      </c>
      <c>
        <f>(M22*21)/100</f>
      </c>
      <c t="s">
        <v>28</v>
      </c>
    </row>
    <row r="23" spans="1:5" ht="25.5">
      <c r="A23" s="35" t="s">
        <v>56</v>
      </c>
      <c r="E23" s="39" t="s">
        <v>1794</v>
      </c>
    </row>
    <row r="24" spans="1:5" ht="38.25">
      <c r="A24" s="35" t="s">
        <v>57</v>
      </c>
      <c r="E24" s="42" t="s">
        <v>1795</v>
      </c>
    </row>
    <row r="25" spans="1:5" ht="12.75">
      <c r="A25" t="s">
        <v>58</v>
      </c>
      <c r="E25" s="39" t="s">
        <v>5</v>
      </c>
    </row>
    <row r="26" spans="1:16" ht="25.5">
      <c r="A26" t="s">
        <v>50</v>
      </c>
      <c s="34" t="s">
        <v>101</v>
      </c>
      <c s="34" t="s">
        <v>1796</v>
      </c>
      <c s="35" t="s">
        <v>5</v>
      </c>
      <c s="6" t="s">
        <v>1797</v>
      </c>
      <c s="36" t="s">
        <v>1721</v>
      </c>
      <c s="37">
        <v>6</v>
      </c>
      <c s="36">
        <v>0</v>
      </c>
      <c s="36">
        <f>ROUND(G26*H26,6)</f>
      </c>
      <c r="L26" s="38">
        <v>0</v>
      </c>
      <c s="32">
        <f>ROUND(ROUND(L26,2)*ROUND(G26,3),2)</f>
      </c>
      <c s="36" t="s">
        <v>90</v>
      </c>
      <c>
        <f>(M26*21)/100</f>
      </c>
      <c t="s">
        <v>28</v>
      </c>
    </row>
    <row r="27" spans="1:5" ht="25.5">
      <c r="A27" s="35" t="s">
        <v>56</v>
      </c>
      <c r="E27" s="39" t="s">
        <v>1797</v>
      </c>
    </row>
    <row r="28" spans="1:5" ht="38.25">
      <c r="A28" s="35" t="s">
        <v>57</v>
      </c>
      <c r="E28" s="42" t="s">
        <v>1798</v>
      </c>
    </row>
    <row r="29" spans="1:5" ht="12.75">
      <c r="A29" t="s">
        <v>58</v>
      </c>
      <c r="E29" s="39" t="s">
        <v>5</v>
      </c>
    </row>
    <row r="30" spans="1:16" ht="12.75">
      <c r="A30" t="s">
        <v>50</v>
      </c>
      <c s="34" t="s">
        <v>27</v>
      </c>
      <c s="34" t="s">
        <v>1799</v>
      </c>
      <c s="35" t="s">
        <v>5</v>
      </c>
      <c s="6" t="s">
        <v>1800</v>
      </c>
      <c s="36" t="s">
        <v>1721</v>
      </c>
      <c s="37">
        <v>1</v>
      </c>
      <c s="36">
        <v>0.0155</v>
      </c>
      <c s="36">
        <f>ROUND(G30*H30,6)</f>
      </c>
      <c r="L30" s="38">
        <v>0</v>
      </c>
      <c s="32">
        <f>ROUND(ROUND(L30,2)*ROUND(G30,3),2)</f>
      </c>
      <c s="36" t="s">
        <v>90</v>
      </c>
      <c>
        <f>(M30*21)/100</f>
      </c>
      <c t="s">
        <v>28</v>
      </c>
    </row>
    <row r="31" spans="1:5" ht="12.75">
      <c r="A31" s="35" t="s">
        <v>56</v>
      </c>
      <c r="E31" s="39" t="s">
        <v>1800</v>
      </c>
    </row>
    <row r="32" spans="1:5" ht="38.25">
      <c r="A32" s="35" t="s">
        <v>57</v>
      </c>
      <c r="E32" s="42" t="s">
        <v>1801</v>
      </c>
    </row>
    <row r="33" spans="1:5" ht="12.75">
      <c r="A33" t="s">
        <v>58</v>
      </c>
      <c r="E33" s="39" t="s">
        <v>5</v>
      </c>
    </row>
    <row r="34" spans="1:16" ht="25.5">
      <c r="A34" t="s">
        <v>50</v>
      </c>
      <c s="34" t="s">
        <v>106</v>
      </c>
      <c s="34" t="s">
        <v>1802</v>
      </c>
      <c s="35" t="s">
        <v>5</v>
      </c>
      <c s="6" t="s">
        <v>1803</v>
      </c>
      <c s="36" t="s">
        <v>1721</v>
      </c>
      <c s="37">
        <v>1</v>
      </c>
      <c s="36">
        <v>0</v>
      </c>
      <c s="36">
        <f>ROUND(G34*H34,6)</f>
      </c>
      <c r="L34" s="38">
        <v>0</v>
      </c>
      <c s="32">
        <f>ROUND(ROUND(L34,2)*ROUND(G34,3),2)</f>
      </c>
      <c s="36" t="s">
        <v>90</v>
      </c>
      <c>
        <f>(M34*21)/100</f>
      </c>
      <c t="s">
        <v>28</v>
      </c>
    </row>
    <row r="35" spans="1:5" ht="25.5">
      <c r="A35" s="35" t="s">
        <v>56</v>
      </c>
      <c r="E35" s="39" t="s">
        <v>1803</v>
      </c>
    </row>
    <row r="36" spans="1:5" ht="38.25">
      <c r="A36" s="35" t="s">
        <v>57</v>
      </c>
      <c r="E36" s="42" t="s">
        <v>1801</v>
      </c>
    </row>
    <row r="37" spans="1:5" ht="12.75">
      <c r="A37" t="s">
        <v>58</v>
      </c>
      <c r="E37" s="39" t="s">
        <v>5</v>
      </c>
    </row>
    <row r="38" spans="1:16" ht="12.75">
      <c r="A38" t="s">
        <v>50</v>
      </c>
      <c s="34" t="s">
        <v>111</v>
      </c>
      <c s="34" t="s">
        <v>1804</v>
      </c>
      <c s="35" t="s">
        <v>5</v>
      </c>
      <c s="6" t="s">
        <v>1805</v>
      </c>
      <c s="36" t="s">
        <v>1721</v>
      </c>
      <c s="37">
        <v>2</v>
      </c>
      <c s="36">
        <v>0.0019</v>
      </c>
      <c s="36">
        <f>ROUND(G38*H38,6)</f>
      </c>
      <c r="L38" s="38">
        <v>0</v>
      </c>
      <c s="32">
        <f>ROUND(ROUND(L38,2)*ROUND(G38,3),2)</f>
      </c>
      <c s="36" t="s">
        <v>90</v>
      </c>
      <c>
        <f>(M38*21)/100</f>
      </c>
      <c t="s">
        <v>28</v>
      </c>
    </row>
    <row r="39" spans="1:5" ht="12.75">
      <c r="A39" s="35" t="s">
        <v>56</v>
      </c>
      <c r="E39" s="39" t="s">
        <v>1805</v>
      </c>
    </row>
    <row r="40" spans="1:5" ht="12.75">
      <c r="A40" s="35" t="s">
        <v>57</v>
      </c>
      <c r="E40" s="40" t="s">
        <v>5</v>
      </c>
    </row>
    <row r="41" spans="1:5" ht="12.75">
      <c r="A41" t="s">
        <v>58</v>
      </c>
      <c r="E41" s="39" t="s">
        <v>5</v>
      </c>
    </row>
    <row r="42" spans="1:16" ht="12.75">
      <c r="A42" t="s">
        <v>50</v>
      </c>
      <c s="34" t="s">
        <v>114</v>
      </c>
      <c s="34" t="s">
        <v>1806</v>
      </c>
      <c s="35" t="s">
        <v>5</v>
      </c>
      <c s="6" t="s">
        <v>1807</v>
      </c>
      <c s="36" t="s">
        <v>1721</v>
      </c>
      <c s="37">
        <v>2</v>
      </c>
      <c s="36">
        <v>0.0016</v>
      </c>
      <c s="36">
        <f>ROUND(G42*H42,6)</f>
      </c>
      <c r="L42" s="38">
        <v>0</v>
      </c>
      <c s="32">
        <f>ROUND(ROUND(L42,2)*ROUND(G42,3),2)</f>
      </c>
      <c s="36" t="s">
        <v>90</v>
      </c>
      <c>
        <f>(M42*21)/100</f>
      </c>
      <c t="s">
        <v>28</v>
      </c>
    </row>
    <row r="43" spans="1:5" ht="12.75">
      <c r="A43" s="35" t="s">
        <v>56</v>
      </c>
      <c r="E43" s="39" t="s">
        <v>1807</v>
      </c>
    </row>
    <row r="44" spans="1:5" ht="12.75">
      <c r="A44" s="35" t="s">
        <v>57</v>
      </c>
      <c r="E44" s="40" t="s">
        <v>5</v>
      </c>
    </row>
    <row r="45" spans="1:5" ht="12.75">
      <c r="A45" t="s">
        <v>58</v>
      </c>
      <c r="E45" s="39" t="s">
        <v>5</v>
      </c>
    </row>
    <row r="46" spans="1:16" ht="12.75">
      <c r="A46" t="s">
        <v>50</v>
      </c>
      <c s="34" t="s">
        <v>120</v>
      </c>
      <c s="34" t="s">
        <v>1808</v>
      </c>
      <c s="35" t="s">
        <v>5</v>
      </c>
      <c s="6" t="s">
        <v>1809</v>
      </c>
      <c s="36" t="s">
        <v>1721</v>
      </c>
      <c s="37">
        <v>2</v>
      </c>
      <c s="36">
        <v>0.0023</v>
      </c>
      <c s="36">
        <f>ROUND(G46*H46,6)</f>
      </c>
      <c r="L46" s="38">
        <v>0</v>
      </c>
      <c s="32">
        <f>ROUND(ROUND(L46,2)*ROUND(G46,3),2)</f>
      </c>
      <c s="36" t="s">
        <v>90</v>
      </c>
      <c>
        <f>(M46*21)/100</f>
      </c>
      <c t="s">
        <v>28</v>
      </c>
    </row>
    <row r="47" spans="1:5" ht="12.75">
      <c r="A47" s="35" t="s">
        <v>56</v>
      </c>
      <c r="E47" s="39" t="s">
        <v>1809</v>
      </c>
    </row>
    <row r="48" spans="1:5" ht="12.75">
      <c r="A48" s="35" t="s">
        <v>57</v>
      </c>
      <c r="E48" s="40" t="s">
        <v>5</v>
      </c>
    </row>
    <row r="49" spans="1:5" ht="12.75">
      <c r="A49" t="s">
        <v>58</v>
      </c>
      <c r="E49" s="39" t="s">
        <v>5</v>
      </c>
    </row>
    <row r="50" spans="1:16" ht="25.5">
      <c r="A50" t="s">
        <v>50</v>
      </c>
      <c s="34" t="s">
        <v>124</v>
      </c>
      <c s="34" t="s">
        <v>1810</v>
      </c>
      <c s="35" t="s">
        <v>5</v>
      </c>
      <c s="6" t="s">
        <v>1811</v>
      </c>
      <c s="36" t="s">
        <v>1721</v>
      </c>
      <c s="37">
        <v>6</v>
      </c>
      <c s="36">
        <v>0</v>
      </c>
      <c s="36">
        <f>ROUND(G50*H50,6)</f>
      </c>
      <c r="L50" s="38">
        <v>0</v>
      </c>
      <c s="32">
        <f>ROUND(ROUND(L50,2)*ROUND(G50,3),2)</f>
      </c>
      <c s="36" t="s">
        <v>90</v>
      </c>
      <c>
        <f>(M50*21)/100</f>
      </c>
      <c t="s">
        <v>28</v>
      </c>
    </row>
    <row r="51" spans="1:5" ht="25.5">
      <c r="A51" s="35" t="s">
        <v>56</v>
      </c>
      <c r="E51" s="39" t="s">
        <v>1811</v>
      </c>
    </row>
    <row r="52" spans="1:5" ht="12.75">
      <c r="A52" s="35" t="s">
        <v>57</v>
      </c>
      <c r="E52" s="40" t="s">
        <v>5</v>
      </c>
    </row>
    <row r="53" spans="1:5" ht="12.75">
      <c r="A53" t="s">
        <v>58</v>
      </c>
      <c r="E53" s="39" t="s">
        <v>5</v>
      </c>
    </row>
    <row r="54" spans="1:16" ht="12.75">
      <c r="A54" t="s">
        <v>50</v>
      </c>
      <c s="34" t="s">
        <v>127</v>
      </c>
      <c s="34" t="s">
        <v>1812</v>
      </c>
      <c s="35" t="s">
        <v>5</v>
      </c>
      <c s="6" t="s">
        <v>1813</v>
      </c>
      <c s="36" t="s">
        <v>1721</v>
      </c>
      <c s="37">
        <v>2</v>
      </c>
      <c s="36">
        <v>0.0089</v>
      </c>
      <c s="36">
        <f>ROUND(G54*H54,6)</f>
      </c>
      <c r="L54" s="38">
        <v>0</v>
      </c>
      <c s="32">
        <f>ROUND(ROUND(L54,2)*ROUND(G54,3),2)</f>
      </c>
      <c s="36" t="s">
        <v>90</v>
      </c>
      <c>
        <f>(M54*21)/100</f>
      </c>
      <c t="s">
        <v>28</v>
      </c>
    </row>
    <row r="55" spans="1:5" ht="12.75">
      <c r="A55" s="35" t="s">
        <v>56</v>
      </c>
      <c r="E55" s="39" t="s">
        <v>1813</v>
      </c>
    </row>
    <row r="56" spans="1:5" ht="12.75">
      <c r="A56" s="35" t="s">
        <v>57</v>
      </c>
      <c r="E56" s="40" t="s">
        <v>5</v>
      </c>
    </row>
    <row r="57" spans="1:5" ht="12.75">
      <c r="A57" t="s">
        <v>58</v>
      </c>
      <c r="E57" s="39" t="s">
        <v>5</v>
      </c>
    </row>
    <row r="58" spans="1:16" ht="12.75">
      <c r="A58" t="s">
        <v>50</v>
      </c>
      <c s="34" t="s">
        <v>130</v>
      </c>
      <c s="34" t="s">
        <v>1814</v>
      </c>
      <c s="35" t="s">
        <v>5</v>
      </c>
      <c s="6" t="s">
        <v>1815</v>
      </c>
      <c s="36" t="s">
        <v>1721</v>
      </c>
      <c s="37">
        <v>2</v>
      </c>
      <c s="36">
        <v>0.0079</v>
      </c>
      <c s="36">
        <f>ROUND(G58*H58,6)</f>
      </c>
      <c r="L58" s="38">
        <v>0</v>
      </c>
      <c s="32">
        <f>ROUND(ROUND(L58,2)*ROUND(G58,3),2)</f>
      </c>
      <c s="36" t="s">
        <v>90</v>
      </c>
      <c>
        <f>(M58*21)/100</f>
      </c>
      <c t="s">
        <v>28</v>
      </c>
    </row>
    <row r="59" spans="1:5" ht="12.75">
      <c r="A59" s="35" t="s">
        <v>56</v>
      </c>
      <c r="E59" s="39" t="s">
        <v>1815</v>
      </c>
    </row>
    <row r="60" spans="1:5" ht="12.75">
      <c r="A60" s="35" t="s">
        <v>57</v>
      </c>
      <c r="E60" s="40" t="s">
        <v>5</v>
      </c>
    </row>
    <row r="61" spans="1:5" ht="12.75">
      <c r="A61" t="s">
        <v>58</v>
      </c>
      <c r="E61" s="39" t="s">
        <v>5</v>
      </c>
    </row>
    <row r="62" spans="1:16" ht="25.5">
      <c r="A62" t="s">
        <v>50</v>
      </c>
      <c s="34" t="s">
        <v>133</v>
      </c>
      <c s="34" t="s">
        <v>1816</v>
      </c>
      <c s="35" t="s">
        <v>5</v>
      </c>
      <c s="6" t="s">
        <v>1817</v>
      </c>
      <c s="36" t="s">
        <v>1721</v>
      </c>
      <c s="37">
        <v>4</v>
      </c>
      <c s="36">
        <v>0</v>
      </c>
      <c s="36">
        <f>ROUND(G62*H62,6)</f>
      </c>
      <c r="L62" s="38">
        <v>0</v>
      </c>
      <c s="32">
        <f>ROUND(ROUND(L62,2)*ROUND(G62,3),2)</f>
      </c>
      <c s="36" t="s">
        <v>90</v>
      </c>
      <c>
        <f>(M62*21)/100</f>
      </c>
      <c t="s">
        <v>28</v>
      </c>
    </row>
    <row r="63" spans="1:5" ht="25.5">
      <c r="A63" s="35" t="s">
        <v>56</v>
      </c>
      <c r="E63" s="39" t="s">
        <v>1817</v>
      </c>
    </row>
    <row r="64" spans="1:5" ht="12.75">
      <c r="A64" s="35" t="s">
        <v>57</v>
      </c>
      <c r="E64" s="40" t="s">
        <v>5</v>
      </c>
    </row>
    <row r="65" spans="1:5" ht="12.75">
      <c r="A65" t="s">
        <v>58</v>
      </c>
      <c r="E65" s="39" t="s">
        <v>5</v>
      </c>
    </row>
    <row r="66" spans="1:16" ht="12.75">
      <c r="A66" t="s">
        <v>50</v>
      </c>
      <c s="34" t="s">
        <v>136</v>
      </c>
      <c s="34" t="s">
        <v>1818</v>
      </c>
      <c s="35" t="s">
        <v>5</v>
      </c>
      <c s="6" t="s">
        <v>1819</v>
      </c>
      <c s="36" t="s">
        <v>1721</v>
      </c>
      <c s="37">
        <v>1</v>
      </c>
      <c s="36">
        <v>0.0147</v>
      </c>
      <c s="36">
        <f>ROUND(G66*H66,6)</f>
      </c>
      <c r="L66" s="38">
        <v>0</v>
      </c>
      <c s="32">
        <f>ROUND(ROUND(L66,2)*ROUND(G66,3),2)</f>
      </c>
      <c s="36" t="s">
        <v>55</v>
      </c>
      <c>
        <f>(M66*21)/100</f>
      </c>
      <c t="s">
        <v>28</v>
      </c>
    </row>
    <row r="67" spans="1:5" ht="12.75">
      <c r="A67" s="35" t="s">
        <v>56</v>
      </c>
      <c r="E67" s="39" t="s">
        <v>1819</v>
      </c>
    </row>
    <row r="68" spans="1:5" ht="12.75">
      <c r="A68" s="35" t="s">
        <v>57</v>
      </c>
      <c r="E68" s="40" t="s">
        <v>5</v>
      </c>
    </row>
    <row r="69" spans="1:5" ht="12.75">
      <c r="A69" t="s">
        <v>58</v>
      </c>
      <c r="E69" s="39" t="s">
        <v>5</v>
      </c>
    </row>
    <row r="70" spans="1:16" ht="12.75">
      <c r="A70" t="s">
        <v>50</v>
      </c>
      <c s="34" t="s">
        <v>139</v>
      </c>
      <c s="34" t="s">
        <v>1820</v>
      </c>
      <c s="35" t="s">
        <v>5</v>
      </c>
      <c s="6" t="s">
        <v>1821</v>
      </c>
      <c s="36" t="s">
        <v>1721</v>
      </c>
      <c s="37">
        <v>2</v>
      </c>
      <c s="36">
        <v>0.0128</v>
      </c>
      <c s="36">
        <f>ROUND(G70*H70,6)</f>
      </c>
      <c r="L70" s="38">
        <v>0</v>
      </c>
      <c s="32">
        <f>ROUND(ROUND(L70,2)*ROUND(G70,3),2)</f>
      </c>
      <c s="36" t="s">
        <v>55</v>
      </c>
      <c>
        <f>(M70*21)/100</f>
      </c>
      <c t="s">
        <v>28</v>
      </c>
    </row>
    <row r="71" spans="1:5" ht="12.75">
      <c r="A71" s="35" t="s">
        <v>56</v>
      </c>
      <c r="E71" s="39" t="s">
        <v>1821</v>
      </c>
    </row>
    <row r="72" spans="1:5" ht="12.75">
      <c r="A72" s="35" t="s">
        <v>57</v>
      </c>
      <c r="E72" s="40" t="s">
        <v>5</v>
      </c>
    </row>
    <row r="73" spans="1:5" ht="12.75">
      <c r="A73" t="s">
        <v>58</v>
      </c>
      <c r="E73" s="39" t="s">
        <v>5</v>
      </c>
    </row>
    <row r="74" spans="1:16" ht="25.5">
      <c r="A74" t="s">
        <v>50</v>
      </c>
      <c s="34" t="s">
        <v>142</v>
      </c>
      <c s="34" t="s">
        <v>1822</v>
      </c>
      <c s="35" t="s">
        <v>5</v>
      </c>
      <c s="6" t="s">
        <v>1823</v>
      </c>
      <c s="36" t="s">
        <v>1721</v>
      </c>
      <c s="37">
        <v>3</v>
      </c>
      <c s="36">
        <v>0</v>
      </c>
      <c s="36">
        <f>ROUND(G74*H74,6)</f>
      </c>
      <c r="L74" s="38">
        <v>0</v>
      </c>
      <c s="32">
        <f>ROUND(ROUND(L74,2)*ROUND(G74,3),2)</f>
      </c>
      <c s="36" t="s">
        <v>90</v>
      </c>
      <c>
        <f>(M74*21)/100</f>
      </c>
      <c t="s">
        <v>28</v>
      </c>
    </row>
    <row r="75" spans="1:5" ht="25.5">
      <c r="A75" s="35" t="s">
        <v>56</v>
      </c>
      <c r="E75" s="39" t="s">
        <v>1823</v>
      </c>
    </row>
    <row r="76" spans="1:5" ht="12.75">
      <c r="A76" s="35" t="s">
        <v>57</v>
      </c>
      <c r="E76" s="40" t="s">
        <v>5</v>
      </c>
    </row>
    <row r="77" spans="1:5" ht="12.75">
      <c r="A77" t="s">
        <v>58</v>
      </c>
      <c r="E77" s="39" t="s">
        <v>5</v>
      </c>
    </row>
    <row r="78" spans="1:16" ht="12.75">
      <c r="A78" t="s">
        <v>50</v>
      </c>
      <c s="34" t="s">
        <v>145</v>
      </c>
      <c s="34" t="s">
        <v>1824</v>
      </c>
      <c s="35" t="s">
        <v>5</v>
      </c>
      <c s="6" t="s">
        <v>1825</v>
      </c>
      <c s="36" t="s">
        <v>1721</v>
      </c>
      <c s="37">
        <v>2</v>
      </c>
      <c s="36">
        <v>0.0102</v>
      </c>
      <c s="36">
        <f>ROUND(G78*H78,6)</f>
      </c>
      <c r="L78" s="38">
        <v>0</v>
      </c>
      <c s="32">
        <f>ROUND(ROUND(L78,2)*ROUND(G78,3),2)</f>
      </c>
      <c s="36" t="s">
        <v>55</v>
      </c>
      <c>
        <f>(M78*21)/100</f>
      </c>
      <c t="s">
        <v>28</v>
      </c>
    </row>
    <row r="79" spans="1:5" ht="12.75">
      <c r="A79" s="35" t="s">
        <v>56</v>
      </c>
      <c r="E79" s="39" t="s">
        <v>1825</v>
      </c>
    </row>
    <row r="80" spans="1:5" ht="12.75">
      <c r="A80" s="35" t="s">
        <v>57</v>
      </c>
      <c r="E80" s="40" t="s">
        <v>5</v>
      </c>
    </row>
    <row r="81" spans="1:5" ht="12.75">
      <c r="A81" t="s">
        <v>58</v>
      </c>
      <c r="E81" s="39" t="s">
        <v>5</v>
      </c>
    </row>
    <row r="82" spans="1:16" ht="12.75">
      <c r="A82" t="s">
        <v>50</v>
      </c>
      <c s="34" t="s">
        <v>149</v>
      </c>
      <c s="34" t="s">
        <v>1826</v>
      </c>
      <c s="35" t="s">
        <v>5</v>
      </c>
      <c s="6" t="s">
        <v>1827</v>
      </c>
      <c s="36" t="s">
        <v>1721</v>
      </c>
      <c s="37">
        <v>2</v>
      </c>
      <c s="36">
        <v>0.0091</v>
      </c>
      <c s="36">
        <f>ROUND(G82*H82,6)</f>
      </c>
      <c r="L82" s="38">
        <v>0</v>
      </c>
      <c s="32">
        <f>ROUND(ROUND(L82,2)*ROUND(G82,3),2)</f>
      </c>
      <c s="36" t="s">
        <v>55</v>
      </c>
      <c>
        <f>(M82*21)/100</f>
      </c>
      <c t="s">
        <v>28</v>
      </c>
    </row>
    <row r="83" spans="1:5" ht="12.75">
      <c r="A83" s="35" t="s">
        <v>56</v>
      </c>
      <c r="E83" s="39" t="s">
        <v>1827</v>
      </c>
    </row>
    <row r="84" spans="1:5" ht="12.75">
      <c r="A84" s="35" t="s">
        <v>57</v>
      </c>
      <c r="E84" s="40" t="s">
        <v>5</v>
      </c>
    </row>
    <row r="85" spans="1:5" ht="12.75">
      <c r="A85" t="s">
        <v>58</v>
      </c>
      <c r="E85" s="39" t="s">
        <v>5</v>
      </c>
    </row>
    <row r="86" spans="1:16" ht="12.75">
      <c r="A86" t="s">
        <v>50</v>
      </c>
      <c s="34" t="s">
        <v>152</v>
      </c>
      <c s="34" t="s">
        <v>1828</v>
      </c>
      <c s="35" t="s">
        <v>5</v>
      </c>
      <c s="6" t="s">
        <v>1829</v>
      </c>
      <c s="36" t="s">
        <v>1721</v>
      </c>
      <c s="37">
        <v>1</v>
      </c>
      <c s="36">
        <v>0.0179</v>
      </c>
      <c s="36">
        <f>ROUND(G86*H86,6)</f>
      </c>
      <c r="L86" s="38">
        <v>0</v>
      </c>
      <c s="32">
        <f>ROUND(ROUND(L86,2)*ROUND(G86,3),2)</f>
      </c>
      <c s="36" t="s">
        <v>55</v>
      </c>
      <c>
        <f>(M86*21)/100</f>
      </c>
      <c t="s">
        <v>28</v>
      </c>
    </row>
    <row r="87" spans="1:5" ht="12.75">
      <c r="A87" s="35" t="s">
        <v>56</v>
      </c>
      <c r="E87" s="39" t="s">
        <v>1829</v>
      </c>
    </row>
    <row r="88" spans="1:5" ht="12.75">
      <c r="A88" s="35" t="s">
        <v>57</v>
      </c>
      <c r="E88" s="40" t="s">
        <v>5</v>
      </c>
    </row>
    <row r="89" spans="1:5" ht="12.75">
      <c r="A89" t="s">
        <v>58</v>
      </c>
      <c r="E89" s="39" t="s">
        <v>5</v>
      </c>
    </row>
    <row r="90" spans="1:16" ht="12.75">
      <c r="A90" t="s">
        <v>50</v>
      </c>
      <c s="34" t="s">
        <v>155</v>
      </c>
      <c s="34" t="s">
        <v>1830</v>
      </c>
      <c s="35" t="s">
        <v>5</v>
      </c>
      <c s="6" t="s">
        <v>1831</v>
      </c>
      <c s="36" t="s">
        <v>1721</v>
      </c>
      <c s="37">
        <v>2</v>
      </c>
      <c s="36">
        <v>0.0149</v>
      </c>
      <c s="36">
        <f>ROUND(G90*H90,6)</f>
      </c>
      <c r="L90" s="38">
        <v>0</v>
      </c>
      <c s="32">
        <f>ROUND(ROUND(L90,2)*ROUND(G90,3),2)</f>
      </c>
      <c s="36" t="s">
        <v>55</v>
      </c>
      <c>
        <f>(M90*21)/100</f>
      </c>
      <c t="s">
        <v>28</v>
      </c>
    </row>
    <row r="91" spans="1:5" ht="12.75">
      <c r="A91" s="35" t="s">
        <v>56</v>
      </c>
      <c r="E91" s="39" t="s">
        <v>1831</v>
      </c>
    </row>
    <row r="92" spans="1:5" ht="12.75">
      <c r="A92" s="35" t="s">
        <v>57</v>
      </c>
      <c r="E92" s="40" t="s">
        <v>5</v>
      </c>
    </row>
    <row r="93" spans="1:5" ht="12.75">
      <c r="A93" t="s">
        <v>58</v>
      </c>
      <c r="E93" s="39" t="s">
        <v>5</v>
      </c>
    </row>
    <row r="94" spans="1:16" ht="12.75">
      <c r="A94" t="s">
        <v>50</v>
      </c>
      <c s="34" t="s">
        <v>159</v>
      </c>
      <c s="34" t="s">
        <v>1832</v>
      </c>
      <c s="35" t="s">
        <v>5</v>
      </c>
      <c s="6" t="s">
        <v>1833</v>
      </c>
      <c s="36" t="s">
        <v>1721</v>
      </c>
      <c s="37">
        <v>7</v>
      </c>
      <c s="36">
        <v>0</v>
      </c>
      <c s="36">
        <f>ROUND(G94*H94,6)</f>
      </c>
      <c r="L94" s="38">
        <v>0</v>
      </c>
      <c s="32">
        <f>ROUND(ROUND(L94,2)*ROUND(G94,3),2)</f>
      </c>
      <c s="36" t="s">
        <v>55</v>
      </c>
      <c>
        <f>(M94*21)/100</f>
      </c>
      <c t="s">
        <v>28</v>
      </c>
    </row>
    <row r="95" spans="1:5" ht="12.75">
      <c r="A95" s="35" t="s">
        <v>56</v>
      </c>
      <c r="E95" s="39" t="s">
        <v>1833</v>
      </c>
    </row>
    <row r="96" spans="1:5" ht="12.75">
      <c r="A96" s="35" t="s">
        <v>57</v>
      </c>
      <c r="E96" s="40" t="s">
        <v>5</v>
      </c>
    </row>
    <row r="97" spans="1:5" ht="12.75">
      <c r="A97" t="s">
        <v>58</v>
      </c>
      <c r="E97" s="39" t="s">
        <v>5</v>
      </c>
    </row>
    <row r="98" spans="1:16" ht="12.75">
      <c r="A98" t="s">
        <v>50</v>
      </c>
      <c s="34" t="s">
        <v>162</v>
      </c>
      <c s="34" t="s">
        <v>1834</v>
      </c>
      <c s="35" t="s">
        <v>5</v>
      </c>
      <c s="6" t="s">
        <v>1835</v>
      </c>
      <c s="36" t="s">
        <v>1721</v>
      </c>
      <c s="37">
        <v>2</v>
      </c>
      <c s="36">
        <v>0.0012</v>
      </c>
      <c s="36">
        <f>ROUND(G98*H98,6)</f>
      </c>
      <c r="L98" s="38">
        <v>0</v>
      </c>
      <c s="32">
        <f>ROUND(ROUND(L98,2)*ROUND(G98,3),2)</f>
      </c>
      <c s="36" t="s">
        <v>55</v>
      </c>
      <c>
        <f>(M98*21)/100</f>
      </c>
      <c t="s">
        <v>28</v>
      </c>
    </row>
    <row r="99" spans="1:5" ht="12.75">
      <c r="A99" s="35" t="s">
        <v>56</v>
      </c>
      <c r="E99" s="39" t="s">
        <v>1835</v>
      </c>
    </row>
    <row r="100" spans="1:5" ht="12.75">
      <c r="A100" s="35" t="s">
        <v>57</v>
      </c>
      <c r="E100" s="40" t="s">
        <v>5</v>
      </c>
    </row>
    <row r="101" spans="1:5" ht="12.75">
      <c r="A101" t="s">
        <v>58</v>
      </c>
      <c r="E101" s="39" t="s">
        <v>5</v>
      </c>
    </row>
    <row r="102" spans="1:16" ht="12.75">
      <c r="A102" t="s">
        <v>50</v>
      </c>
      <c s="34" t="s">
        <v>165</v>
      </c>
      <c s="34" t="s">
        <v>1836</v>
      </c>
      <c s="35" t="s">
        <v>5</v>
      </c>
      <c s="6" t="s">
        <v>1837</v>
      </c>
      <c s="36" t="s">
        <v>1721</v>
      </c>
      <c s="37">
        <v>2</v>
      </c>
      <c s="36">
        <v>0.0008</v>
      </c>
      <c s="36">
        <f>ROUND(G102*H102,6)</f>
      </c>
      <c r="L102" s="38">
        <v>0</v>
      </c>
      <c s="32">
        <f>ROUND(ROUND(L102,2)*ROUND(G102,3),2)</f>
      </c>
      <c s="36" t="s">
        <v>55</v>
      </c>
      <c>
        <f>(M102*21)/100</f>
      </c>
      <c t="s">
        <v>28</v>
      </c>
    </row>
    <row r="103" spans="1:5" ht="12.75">
      <c r="A103" s="35" t="s">
        <v>56</v>
      </c>
      <c r="E103" s="39" t="s">
        <v>1837</v>
      </c>
    </row>
    <row r="104" spans="1:5" ht="12.75">
      <c r="A104" s="35" t="s">
        <v>57</v>
      </c>
      <c r="E104" s="40" t="s">
        <v>5</v>
      </c>
    </row>
    <row r="105" spans="1:5" ht="12.75">
      <c r="A105" t="s">
        <v>58</v>
      </c>
      <c r="E105" s="39" t="s">
        <v>5</v>
      </c>
    </row>
    <row r="106" spans="1:16" ht="12.75">
      <c r="A106" t="s">
        <v>50</v>
      </c>
      <c s="34" t="s">
        <v>168</v>
      </c>
      <c s="34" t="s">
        <v>1838</v>
      </c>
      <c s="35" t="s">
        <v>5</v>
      </c>
      <c s="6" t="s">
        <v>1839</v>
      </c>
      <c s="36" t="s">
        <v>1721</v>
      </c>
      <c s="37">
        <v>1</v>
      </c>
      <c s="36">
        <v>0.00172</v>
      </c>
      <c s="36">
        <f>ROUND(G106*H106,6)</f>
      </c>
      <c r="L106" s="38">
        <v>0</v>
      </c>
      <c s="32">
        <f>ROUND(ROUND(L106,2)*ROUND(G106,3),2)</f>
      </c>
      <c s="36" t="s">
        <v>55</v>
      </c>
      <c>
        <f>(M106*21)/100</f>
      </c>
      <c t="s">
        <v>28</v>
      </c>
    </row>
    <row r="107" spans="1:5" ht="12.75">
      <c r="A107" s="35" t="s">
        <v>56</v>
      </c>
      <c r="E107" s="39" t="s">
        <v>1839</v>
      </c>
    </row>
    <row r="108" spans="1:5" ht="12.75">
      <c r="A108" s="35" t="s">
        <v>57</v>
      </c>
      <c r="E108" s="40" t="s">
        <v>5</v>
      </c>
    </row>
    <row r="109" spans="1:5" ht="12.75">
      <c r="A109" t="s">
        <v>58</v>
      </c>
      <c r="E109" s="39" t="s">
        <v>5</v>
      </c>
    </row>
    <row r="110" spans="1:16" ht="12.75">
      <c r="A110" t="s">
        <v>50</v>
      </c>
      <c s="34" t="s">
        <v>171</v>
      </c>
      <c s="34" t="s">
        <v>1840</v>
      </c>
      <c s="35" t="s">
        <v>5</v>
      </c>
      <c s="6" t="s">
        <v>1841</v>
      </c>
      <c s="36" t="s">
        <v>1721</v>
      </c>
      <c s="37">
        <v>2</v>
      </c>
      <c s="36">
        <v>0.00146</v>
      </c>
      <c s="36">
        <f>ROUND(G110*H110,6)</f>
      </c>
      <c r="L110" s="38">
        <v>0</v>
      </c>
      <c s="32">
        <f>ROUND(ROUND(L110,2)*ROUND(G110,3),2)</f>
      </c>
      <c s="36" t="s">
        <v>55</v>
      </c>
      <c>
        <f>(M110*21)/100</f>
      </c>
      <c t="s">
        <v>28</v>
      </c>
    </row>
    <row r="111" spans="1:5" ht="12.75">
      <c r="A111" s="35" t="s">
        <v>56</v>
      </c>
      <c r="E111" s="39" t="s">
        <v>1841</v>
      </c>
    </row>
    <row r="112" spans="1:5" ht="12.75">
      <c r="A112" s="35" t="s">
        <v>57</v>
      </c>
      <c r="E112" s="40" t="s">
        <v>5</v>
      </c>
    </row>
    <row r="113" spans="1:5" ht="12.75">
      <c r="A113" t="s">
        <v>58</v>
      </c>
      <c r="E113" s="39" t="s">
        <v>5</v>
      </c>
    </row>
    <row r="114" spans="1:16" ht="12.75">
      <c r="A114" t="s">
        <v>50</v>
      </c>
      <c s="34" t="s">
        <v>174</v>
      </c>
      <c s="34" t="s">
        <v>1842</v>
      </c>
      <c s="35" t="s">
        <v>5</v>
      </c>
      <c s="6" t="s">
        <v>1843</v>
      </c>
      <c s="36" t="s">
        <v>1721</v>
      </c>
      <c s="37">
        <v>7</v>
      </c>
      <c s="36">
        <v>0</v>
      </c>
      <c s="36">
        <f>ROUND(G114*H114,6)</f>
      </c>
      <c r="L114" s="38">
        <v>0</v>
      </c>
      <c s="32">
        <f>ROUND(ROUND(L114,2)*ROUND(G114,3),2)</f>
      </c>
      <c s="36" t="s">
        <v>55</v>
      </c>
      <c>
        <f>(M114*21)/100</f>
      </c>
      <c t="s">
        <v>28</v>
      </c>
    </row>
    <row r="115" spans="1:5" ht="12.75">
      <c r="A115" s="35" t="s">
        <v>56</v>
      </c>
      <c r="E115" s="39" t="s">
        <v>1843</v>
      </c>
    </row>
    <row r="116" spans="1:5" ht="12.75">
      <c r="A116" s="35" t="s">
        <v>57</v>
      </c>
      <c r="E116" s="40" t="s">
        <v>5</v>
      </c>
    </row>
    <row r="117" spans="1:5" ht="12.75">
      <c r="A117" t="s">
        <v>58</v>
      </c>
      <c r="E117" s="39" t="s">
        <v>5</v>
      </c>
    </row>
    <row r="118" spans="1:16" ht="12.75">
      <c r="A118" t="s">
        <v>50</v>
      </c>
      <c s="34" t="s">
        <v>177</v>
      </c>
      <c s="34" t="s">
        <v>1844</v>
      </c>
      <c s="35" t="s">
        <v>5</v>
      </c>
      <c s="6" t="s">
        <v>1845</v>
      </c>
      <c s="36" t="s">
        <v>1721</v>
      </c>
      <c s="37">
        <v>1</v>
      </c>
      <c s="36">
        <v>0.0009</v>
      </c>
      <c s="36">
        <f>ROUND(G118*H118,6)</f>
      </c>
      <c r="L118" s="38">
        <v>0</v>
      </c>
      <c s="32">
        <f>ROUND(ROUND(L118,2)*ROUND(G118,3),2)</f>
      </c>
      <c s="36" t="s">
        <v>90</v>
      </c>
      <c>
        <f>(M118*21)/100</f>
      </c>
      <c t="s">
        <v>28</v>
      </c>
    </row>
    <row r="119" spans="1:5" ht="12.75">
      <c r="A119" s="35" t="s">
        <v>56</v>
      </c>
      <c r="E119" s="39" t="s">
        <v>1845</v>
      </c>
    </row>
    <row r="120" spans="1:5" ht="12.75">
      <c r="A120" s="35" t="s">
        <v>57</v>
      </c>
      <c r="E120" s="40" t="s">
        <v>5</v>
      </c>
    </row>
    <row r="121" spans="1:5" ht="12.75">
      <c r="A121" t="s">
        <v>58</v>
      </c>
      <c r="E121" s="39" t="s">
        <v>5</v>
      </c>
    </row>
    <row r="122" spans="1:16" ht="25.5">
      <c r="A122" t="s">
        <v>50</v>
      </c>
      <c s="34" t="s">
        <v>181</v>
      </c>
      <c s="34" t="s">
        <v>1846</v>
      </c>
      <c s="35" t="s">
        <v>5</v>
      </c>
      <c s="6" t="s">
        <v>1847</v>
      </c>
      <c s="36" t="s">
        <v>1721</v>
      </c>
      <c s="37">
        <v>1</v>
      </c>
      <c s="36">
        <v>0</v>
      </c>
      <c s="36">
        <f>ROUND(G122*H122,6)</f>
      </c>
      <c r="L122" s="38">
        <v>0</v>
      </c>
      <c s="32">
        <f>ROUND(ROUND(L122,2)*ROUND(G122,3),2)</f>
      </c>
      <c s="36" t="s">
        <v>90</v>
      </c>
      <c>
        <f>(M122*21)/100</f>
      </c>
      <c t="s">
        <v>28</v>
      </c>
    </row>
    <row r="123" spans="1:5" ht="25.5">
      <c r="A123" s="35" t="s">
        <v>56</v>
      </c>
      <c r="E123" s="39" t="s">
        <v>1847</v>
      </c>
    </row>
    <row r="124" spans="1:5" ht="12.75">
      <c r="A124" s="35" t="s">
        <v>57</v>
      </c>
      <c r="E124" s="40" t="s">
        <v>5</v>
      </c>
    </row>
    <row r="125" spans="1:5" ht="12.75">
      <c r="A125" t="s">
        <v>58</v>
      </c>
      <c r="E125" s="39" t="s">
        <v>5</v>
      </c>
    </row>
    <row r="126" spans="1:16" ht="12.75">
      <c r="A126" t="s">
        <v>50</v>
      </c>
      <c s="34" t="s">
        <v>187</v>
      </c>
      <c s="34" t="s">
        <v>1848</v>
      </c>
      <c s="35" t="s">
        <v>5</v>
      </c>
      <c s="6" t="s">
        <v>1849</v>
      </c>
      <c s="36" t="s">
        <v>1721</v>
      </c>
      <c s="37">
        <v>1</v>
      </c>
      <c s="36">
        <v>0.003</v>
      </c>
      <c s="36">
        <f>ROUND(G126*H126,6)</f>
      </c>
      <c r="L126" s="38">
        <v>0</v>
      </c>
      <c s="32">
        <f>ROUND(ROUND(L126,2)*ROUND(G126,3),2)</f>
      </c>
      <c s="36" t="s">
        <v>55</v>
      </c>
      <c>
        <f>(M126*21)/100</f>
      </c>
      <c t="s">
        <v>28</v>
      </c>
    </row>
    <row r="127" spans="1:5" ht="12.75">
      <c r="A127" s="35" t="s">
        <v>56</v>
      </c>
      <c r="E127" s="39" t="s">
        <v>1849</v>
      </c>
    </row>
    <row r="128" spans="1:5" ht="12.75">
      <c r="A128" s="35" t="s">
        <v>57</v>
      </c>
      <c r="E128" s="40" t="s">
        <v>5</v>
      </c>
    </row>
    <row r="129" spans="1:5" ht="12.75">
      <c r="A129" t="s">
        <v>58</v>
      </c>
      <c r="E129" s="39" t="s">
        <v>5</v>
      </c>
    </row>
    <row r="130" spans="1:16" ht="25.5">
      <c r="A130" t="s">
        <v>50</v>
      </c>
      <c s="34" t="s">
        <v>191</v>
      </c>
      <c s="34" t="s">
        <v>1850</v>
      </c>
      <c s="35" t="s">
        <v>5</v>
      </c>
      <c s="6" t="s">
        <v>1851</v>
      </c>
      <c s="36" t="s">
        <v>1721</v>
      </c>
      <c s="37">
        <v>1</v>
      </c>
      <c s="36">
        <v>0</v>
      </c>
      <c s="36">
        <f>ROUND(G130*H130,6)</f>
      </c>
      <c r="L130" s="38">
        <v>0</v>
      </c>
      <c s="32">
        <f>ROUND(ROUND(L130,2)*ROUND(G130,3),2)</f>
      </c>
      <c s="36" t="s">
        <v>90</v>
      </c>
      <c>
        <f>(M130*21)/100</f>
      </c>
      <c t="s">
        <v>28</v>
      </c>
    </row>
    <row r="131" spans="1:5" ht="25.5">
      <c r="A131" s="35" t="s">
        <v>56</v>
      </c>
      <c r="E131" s="39" t="s">
        <v>1851</v>
      </c>
    </row>
    <row r="132" spans="1:5" ht="12.75">
      <c r="A132" s="35" t="s">
        <v>57</v>
      </c>
      <c r="E132" s="40" t="s">
        <v>5</v>
      </c>
    </row>
    <row r="133" spans="1:5" ht="12.75">
      <c r="A133" t="s">
        <v>58</v>
      </c>
      <c r="E133" s="39" t="s">
        <v>5</v>
      </c>
    </row>
    <row r="134" spans="1:16" ht="12.75">
      <c r="A134" t="s">
        <v>50</v>
      </c>
      <c s="34" t="s">
        <v>194</v>
      </c>
      <c s="34" t="s">
        <v>1852</v>
      </c>
      <c s="35" t="s">
        <v>5</v>
      </c>
      <c s="6" t="s">
        <v>1853</v>
      </c>
      <c s="36" t="s">
        <v>1721</v>
      </c>
      <c s="37">
        <v>1</v>
      </c>
      <c s="36">
        <v>0.0009</v>
      </c>
      <c s="36">
        <f>ROUND(G134*H134,6)</f>
      </c>
      <c r="L134" s="38">
        <v>0</v>
      </c>
      <c s="32">
        <f>ROUND(ROUND(L134,2)*ROUND(G134,3),2)</f>
      </c>
      <c s="36" t="s">
        <v>55</v>
      </c>
      <c>
        <f>(M134*21)/100</f>
      </c>
      <c t="s">
        <v>28</v>
      </c>
    </row>
    <row r="135" spans="1:5" ht="12.75">
      <c r="A135" s="35" t="s">
        <v>56</v>
      </c>
      <c r="E135" s="39" t="s">
        <v>1853</v>
      </c>
    </row>
    <row r="136" spans="1:5" ht="12.75">
      <c r="A136" s="35" t="s">
        <v>57</v>
      </c>
      <c r="E136" s="40" t="s">
        <v>5</v>
      </c>
    </row>
    <row r="137" spans="1:5" ht="12.75">
      <c r="A137" t="s">
        <v>58</v>
      </c>
      <c r="E137" s="39" t="s">
        <v>5</v>
      </c>
    </row>
    <row r="138" spans="1:16" ht="12.75">
      <c r="A138" t="s">
        <v>50</v>
      </c>
      <c s="34" t="s">
        <v>198</v>
      </c>
      <c s="34" t="s">
        <v>1854</v>
      </c>
      <c s="35" t="s">
        <v>5</v>
      </c>
      <c s="6" t="s">
        <v>1855</v>
      </c>
      <c s="36" t="s">
        <v>1721</v>
      </c>
      <c s="37">
        <v>1</v>
      </c>
      <c s="36">
        <v>0</v>
      </c>
      <c s="36">
        <f>ROUND(G138*H138,6)</f>
      </c>
      <c r="L138" s="38">
        <v>0</v>
      </c>
      <c s="32">
        <f>ROUND(ROUND(L138,2)*ROUND(G138,3),2)</f>
      </c>
      <c s="36" t="s">
        <v>55</v>
      </c>
      <c>
        <f>(M138*21)/100</f>
      </c>
      <c t="s">
        <v>28</v>
      </c>
    </row>
    <row r="139" spans="1:5" ht="12.75">
      <c r="A139" s="35" t="s">
        <v>56</v>
      </c>
      <c r="E139" s="39" t="s">
        <v>1855</v>
      </c>
    </row>
    <row r="140" spans="1:5" ht="12.75">
      <c r="A140" s="35" t="s">
        <v>57</v>
      </c>
      <c r="E140" s="40" t="s">
        <v>5</v>
      </c>
    </row>
    <row r="141" spans="1:5" ht="12.75">
      <c r="A141" t="s">
        <v>58</v>
      </c>
      <c r="E141" s="39" t="s">
        <v>5</v>
      </c>
    </row>
    <row r="142" spans="1:16" ht="12.75">
      <c r="A142" t="s">
        <v>50</v>
      </c>
      <c s="34" t="s">
        <v>201</v>
      </c>
      <c s="34" t="s">
        <v>1856</v>
      </c>
      <c s="35" t="s">
        <v>5</v>
      </c>
      <c s="6" t="s">
        <v>1857</v>
      </c>
      <c s="36" t="s">
        <v>1721</v>
      </c>
      <c s="37">
        <v>1</v>
      </c>
      <c s="36">
        <v>0.0056</v>
      </c>
      <c s="36">
        <f>ROUND(G142*H142,6)</f>
      </c>
      <c r="L142" s="38">
        <v>0</v>
      </c>
      <c s="32">
        <f>ROUND(ROUND(L142,2)*ROUND(G142,3),2)</f>
      </c>
      <c s="36" t="s">
        <v>55</v>
      </c>
      <c>
        <f>(M142*21)/100</f>
      </c>
      <c t="s">
        <v>28</v>
      </c>
    </row>
    <row r="143" spans="1:5" ht="12.75">
      <c r="A143" s="35" t="s">
        <v>56</v>
      </c>
      <c r="E143" s="39" t="s">
        <v>1857</v>
      </c>
    </row>
    <row r="144" spans="1:5" ht="12.75">
      <c r="A144" s="35" t="s">
        <v>57</v>
      </c>
      <c r="E144" s="40" t="s">
        <v>5</v>
      </c>
    </row>
    <row r="145" spans="1:5" ht="12.75">
      <c r="A145" t="s">
        <v>58</v>
      </c>
      <c r="E145" s="39" t="s">
        <v>5</v>
      </c>
    </row>
    <row r="146" spans="1:16" ht="12.75">
      <c r="A146" t="s">
        <v>50</v>
      </c>
      <c s="34" t="s">
        <v>205</v>
      </c>
      <c s="34" t="s">
        <v>1858</v>
      </c>
      <c s="35" t="s">
        <v>5</v>
      </c>
      <c s="6" t="s">
        <v>1859</v>
      </c>
      <c s="36" t="s">
        <v>1721</v>
      </c>
      <c s="37">
        <v>1</v>
      </c>
      <c s="36">
        <v>0</v>
      </c>
      <c s="36">
        <f>ROUND(G146*H146,6)</f>
      </c>
      <c r="L146" s="38">
        <v>0</v>
      </c>
      <c s="32">
        <f>ROUND(ROUND(L146,2)*ROUND(G146,3),2)</f>
      </c>
      <c s="36" t="s">
        <v>55</v>
      </c>
      <c>
        <f>(M146*21)/100</f>
      </c>
      <c t="s">
        <v>28</v>
      </c>
    </row>
    <row r="147" spans="1:5" ht="12.75">
      <c r="A147" s="35" t="s">
        <v>56</v>
      </c>
      <c r="E147" s="39" t="s">
        <v>1859</v>
      </c>
    </row>
    <row r="148" spans="1:5" ht="12.75">
      <c r="A148" s="35" t="s">
        <v>57</v>
      </c>
      <c r="E148" s="40" t="s">
        <v>5</v>
      </c>
    </row>
    <row r="149" spans="1:5" ht="12.75">
      <c r="A149" t="s">
        <v>58</v>
      </c>
      <c r="E149" s="39" t="s">
        <v>5</v>
      </c>
    </row>
    <row r="150" spans="1:16" ht="12.75">
      <c r="A150" t="s">
        <v>50</v>
      </c>
      <c s="34" t="s">
        <v>209</v>
      </c>
      <c s="34" t="s">
        <v>1860</v>
      </c>
      <c s="35" t="s">
        <v>5</v>
      </c>
      <c s="6" t="s">
        <v>1861</v>
      </c>
      <c s="36" t="s">
        <v>423</v>
      </c>
      <c s="37">
        <v>2</v>
      </c>
      <c s="36">
        <v>0</v>
      </c>
      <c s="36">
        <f>ROUND(G150*H150,6)</f>
      </c>
      <c r="L150" s="38">
        <v>0</v>
      </c>
      <c s="32">
        <f>ROUND(ROUND(L150,2)*ROUND(G150,3),2)</f>
      </c>
      <c s="36" t="s">
        <v>55</v>
      </c>
      <c>
        <f>(M150*21)/100</f>
      </c>
      <c t="s">
        <v>28</v>
      </c>
    </row>
    <row r="151" spans="1:5" ht="12.75">
      <c r="A151" s="35" t="s">
        <v>56</v>
      </c>
      <c r="E151" s="39" t="s">
        <v>1861</v>
      </c>
    </row>
    <row r="152" spans="1:5" ht="12.75">
      <c r="A152" s="35" t="s">
        <v>57</v>
      </c>
      <c r="E152" s="40" t="s">
        <v>5</v>
      </c>
    </row>
    <row r="153" spans="1:5" ht="12.75">
      <c r="A153" t="s">
        <v>58</v>
      </c>
      <c r="E153" s="39" t="s">
        <v>5</v>
      </c>
    </row>
    <row r="154" spans="1:16" ht="12.75">
      <c r="A154" t="s">
        <v>50</v>
      </c>
      <c s="34" t="s">
        <v>212</v>
      </c>
      <c s="34" t="s">
        <v>1862</v>
      </c>
      <c s="35" t="s">
        <v>5</v>
      </c>
      <c s="6" t="s">
        <v>1863</v>
      </c>
      <c s="36" t="s">
        <v>423</v>
      </c>
      <c s="37">
        <v>6</v>
      </c>
      <c s="36">
        <v>0</v>
      </c>
      <c s="36">
        <f>ROUND(G154*H154,6)</f>
      </c>
      <c r="L154" s="38">
        <v>0</v>
      </c>
      <c s="32">
        <f>ROUND(ROUND(L154,2)*ROUND(G154,3),2)</f>
      </c>
      <c s="36" t="s">
        <v>55</v>
      </c>
      <c>
        <f>(M154*21)/100</f>
      </c>
      <c t="s">
        <v>28</v>
      </c>
    </row>
    <row r="155" spans="1:5" ht="12.75">
      <c r="A155" s="35" t="s">
        <v>56</v>
      </c>
      <c r="E155" s="39" t="s">
        <v>1863</v>
      </c>
    </row>
    <row r="156" spans="1:5" ht="12.75">
      <c r="A156" s="35" t="s">
        <v>57</v>
      </c>
      <c r="E156" s="40" t="s">
        <v>5</v>
      </c>
    </row>
    <row r="157" spans="1:5" ht="12.75">
      <c r="A157" t="s">
        <v>58</v>
      </c>
      <c r="E157" s="39" t="s">
        <v>5</v>
      </c>
    </row>
    <row r="158" spans="1:16" ht="12.75">
      <c r="A158" t="s">
        <v>50</v>
      </c>
      <c s="34" t="s">
        <v>216</v>
      </c>
      <c s="34" t="s">
        <v>1864</v>
      </c>
      <c s="35" t="s">
        <v>5</v>
      </c>
      <c s="6" t="s">
        <v>1865</v>
      </c>
      <c s="36" t="s">
        <v>423</v>
      </c>
      <c s="37">
        <v>2</v>
      </c>
      <c s="36">
        <v>0</v>
      </c>
      <c s="36">
        <f>ROUND(G158*H158,6)</f>
      </c>
      <c r="L158" s="38">
        <v>0</v>
      </c>
      <c s="32">
        <f>ROUND(ROUND(L158,2)*ROUND(G158,3),2)</f>
      </c>
      <c s="36" t="s">
        <v>55</v>
      </c>
      <c>
        <f>(M158*21)/100</f>
      </c>
      <c t="s">
        <v>28</v>
      </c>
    </row>
    <row r="159" spans="1:5" ht="12.75">
      <c r="A159" s="35" t="s">
        <v>56</v>
      </c>
      <c r="E159" s="39" t="s">
        <v>1865</v>
      </c>
    </row>
    <row r="160" spans="1:5" ht="12.75">
      <c r="A160" s="35" t="s">
        <v>57</v>
      </c>
      <c r="E160" s="40" t="s">
        <v>5</v>
      </c>
    </row>
    <row r="161" spans="1:5" ht="12.75">
      <c r="A161" t="s">
        <v>58</v>
      </c>
      <c r="E161" s="39" t="s">
        <v>5</v>
      </c>
    </row>
    <row r="162" spans="1:16" ht="12.75">
      <c r="A162" t="s">
        <v>50</v>
      </c>
      <c s="34" t="s">
        <v>219</v>
      </c>
      <c s="34" t="s">
        <v>1866</v>
      </c>
      <c s="35" t="s">
        <v>5</v>
      </c>
      <c s="6" t="s">
        <v>1867</v>
      </c>
      <c s="36" t="s">
        <v>423</v>
      </c>
      <c s="37">
        <v>10</v>
      </c>
      <c s="36">
        <v>0</v>
      </c>
      <c s="36">
        <f>ROUND(G162*H162,6)</f>
      </c>
      <c r="L162" s="38">
        <v>0</v>
      </c>
      <c s="32">
        <f>ROUND(ROUND(L162,2)*ROUND(G162,3),2)</f>
      </c>
      <c s="36" t="s">
        <v>55</v>
      </c>
      <c>
        <f>(M162*21)/100</f>
      </c>
      <c t="s">
        <v>28</v>
      </c>
    </row>
    <row r="163" spans="1:5" ht="12.75">
      <c r="A163" s="35" t="s">
        <v>56</v>
      </c>
      <c r="E163" s="39" t="s">
        <v>1867</v>
      </c>
    </row>
    <row r="164" spans="1:5" ht="12.75">
      <c r="A164" s="35" t="s">
        <v>57</v>
      </c>
      <c r="E164" s="40" t="s">
        <v>5</v>
      </c>
    </row>
    <row r="165" spans="1:5" ht="12.75">
      <c r="A165" t="s">
        <v>58</v>
      </c>
      <c r="E165" s="39" t="s">
        <v>5</v>
      </c>
    </row>
    <row r="166" spans="1:16" ht="12.75">
      <c r="A166" t="s">
        <v>50</v>
      </c>
      <c s="34" t="s">
        <v>223</v>
      </c>
      <c s="34" t="s">
        <v>1868</v>
      </c>
      <c s="35" t="s">
        <v>5</v>
      </c>
      <c s="6" t="s">
        <v>1869</v>
      </c>
      <c s="36" t="s">
        <v>423</v>
      </c>
      <c s="37">
        <v>2</v>
      </c>
      <c s="36">
        <v>0</v>
      </c>
      <c s="36">
        <f>ROUND(G166*H166,6)</f>
      </c>
      <c r="L166" s="38">
        <v>0</v>
      </c>
      <c s="32">
        <f>ROUND(ROUND(L166,2)*ROUND(G166,3),2)</f>
      </c>
      <c s="36" t="s">
        <v>55</v>
      </c>
      <c>
        <f>(M166*21)/100</f>
      </c>
      <c t="s">
        <v>28</v>
      </c>
    </row>
    <row r="167" spans="1:5" ht="12.75">
      <c r="A167" s="35" t="s">
        <v>56</v>
      </c>
      <c r="E167" s="39" t="s">
        <v>1869</v>
      </c>
    </row>
    <row r="168" spans="1:5" ht="12.75">
      <c r="A168" s="35" t="s">
        <v>57</v>
      </c>
      <c r="E168" s="40" t="s">
        <v>5</v>
      </c>
    </row>
    <row r="169" spans="1:5" ht="12.75">
      <c r="A169" t="s">
        <v>58</v>
      </c>
      <c r="E169" s="39" t="s">
        <v>5</v>
      </c>
    </row>
    <row r="170" spans="1:16" ht="12.75">
      <c r="A170" t="s">
        <v>50</v>
      </c>
      <c s="34" t="s">
        <v>226</v>
      </c>
      <c s="34" t="s">
        <v>1870</v>
      </c>
      <c s="35" t="s">
        <v>5</v>
      </c>
      <c s="6" t="s">
        <v>1871</v>
      </c>
      <c s="36" t="s">
        <v>423</v>
      </c>
      <c s="37">
        <v>2</v>
      </c>
      <c s="36">
        <v>0</v>
      </c>
      <c s="36">
        <f>ROUND(G170*H170,6)</f>
      </c>
      <c r="L170" s="38">
        <v>0</v>
      </c>
      <c s="32">
        <f>ROUND(ROUND(L170,2)*ROUND(G170,3),2)</f>
      </c>
      <c s="36" t="s">
        <v>55</v>
      </c>
      <c>
        <f>(M170*21)/100</f>
      </c>
      <c t="s">
        <v>28</v>
      </c>
    </row>
    <row r="171" spans="1:5" ht="12.75">
      <c r="A171" s="35" t="s">
        <v>56</v>
      </c>
      <c r="E171" s="39" t="s">
        <v>1871</v>
      </c>
    </row>
    <row r="172" spans="1:5" ht="12.75">
      <c r="A172" s="35" t="s">
        <v>57</v>
      </c>
      <c r="E172" s="40" t="s">
        <v>5</v>
      </c>
    </row>
    <row r="173" spans="1:5" ht="12.75">
      <c r="A173" t="s">
        <v>58</v>
      </c>
      <c r="E173" s="39" t="s">
        <v>5</v>
      </c>
    </row>
    <row r="174" spans="1:13" ht="12.75">
      <c r="A174" t="s">
        <v>47</v>
      </c>
      <c r="C174" s="31" t="s">
        <v>1872</v>
      </c>
      <c r="E174" s="33" t="s">
        <v>1873</v>
      </c>
      <c r="J174" s="32">
        <f>0</f>
      </c>
      <c s="32">
        <f>0</f>
      </c>
      <c s="32">
        <f>0+L175+L179+L183+L187</f>
      </c>
      <c s="32">
        <f>0+M175+M179+M183+M187</f>
      </c>
    </row>
    <row r="175" spans="1:16" ht="12.75">
      <c r="A175" t="s">
        <v>50</v>
      </c>
      <c s="34" t="s">
        <v>230</v>
      </c>
      <c s="34" t="s">
        <v>1874</v>
      </c>
      <c s="35" t="s">
        <v>5</v>
      </c>
      <c s="6" t="s">
        <v>1875</v>
      </c>
      <c s="36" t="s">
        <v>1721</v>
      </c>
      <c s="37">
        <v>1</v>
      </c>
      <c s="36">
        <v>0</v>
      </c>
      <c s="36">
        <f>ROUND(G175*H175,6)</f>
      </c>
      <c r="L175" s="38">
        <v>0</v>
      </c>
      <c s="32">
        <f>ROUND(ROUND(L175,2)*ROUND(G175,3),2)</f>
      </c>
      <c s="36" t="s">
        <v>55</v>
      </c>
      <c>
        <f>(M175*21)/100</f>
      </c>
      <c t="s">
        <v>28</v>
      </c>
    </row>
    <row r="176" spans="1:5" ht="12.75">
      <c r="A176" s="35" t="s">
        <v>56</v>
      </c>
      <c r="E176" s="39" t="s">
        <v>1875</v>
      </c>
    </row>
    <row r="177" spans="1:5" ht="12.75">
      <c r="A177" s="35" t="s">
        <v>57</v>
      </c>
      <c r="E177" s="40" t="s">
        <v>5</v>
      </c>
    </row>
    <row r="178" spans="1:5" ht="12.75">
      <c r="A178" t="s">
        <v>58</v>
      </c>
      <c r="E178" s="39" t="s">
        <v>5</v>
      </c>
    </row>
    <row r="179" spans="1:16" ht="25.5">
      <c r="A179" t="s">
        <v>50</v>
      </c>
      <c s="34" t="s">
        <v>234</v>
      </c>
      <c s="34" t="s">
        <v>1876</v>
      </c>
      <c s="35" t="s">
        <v>5</v>
      </c>
      <c s="6" t="s">
        <v>1877</v>
      </c>
      <c s="36" t="s">
        <v>1721</v>
      </c>
      <c s="37">
        <v>1</v>
      </c>
      <c s="36">
        <v>0</v>
      </c>
      <c s="36">
        <f>ROUND(G179*H179,6)</f>
      </c>
      <c r="L179" s="38">
        <v>0</v>
      </c>
      <c s="32">
        <f>ROUND(ROUND(L179,2)*ROUND(G179,3),2)</f>
      </c>
      <c s="36" t="s">
        <v>90</v>
      </c>
      <c>
        <f>(M179*21)/100</f>
      </c>
      <c t="s">
        <v>28</v>
      </c>
    </row>
    <row r="180" spans="1:5" ht="25.5">
      <c r="A180" s="35" t="s">
        <v>56</v>
      </c>
      <c r="E180" s="39" t="s">
        <v>1877</v>
      </c>
    </row>
    <row r="181" spans="1:5" ht="12.75">
      <c r="A181" s="35" t="s">
        <v>57</v>
      </c>
      <c r="E181" s="40" t="s">
        <v>5</v>
      </c>
    </row>
    <row r="182" spans="1:5" ht="12.75">
      <c r="A182" t="s">
        <v>58</v>
      </c>
      <c r="E182" s="39" t="s">
        <v>5</v>
      </c>
    </row>
    <row r="183" spans="1:16" ht="12.75">
      <c r="A183" t="s">
        <v>50</v>
      </c>
      <c s="34" t="s">
        <v>238</v>
      </c>
      <c s="34" t="s">
        <v>1878</v>
      </c>
      <c s="35" t="s">
        <v>5</v>
      </c>
      <c s="6" t="s">
        <v>1879</v>
      </c>
      <c s="36" t="s">
        <v>423</v>
      </c>
      <c s="37">
        <v>2</v>
      </c>
      <c s="36">
        <v>0</v>
      </c>
      <c s="36">
        <f>ROUND(G183*H183,6)</f>
      </c>
      <c r="L183" s="38">
        <v>0</v>
      </c>
      <c s="32">
        <f>ROUND(ROUND(L183,2)*ROUND(G183,3),2)</f>
      </c>
      <c s="36" t="s">
        <v>55</v>
      </c>
      <c>
        <f>(M183*21)/100</f>
      </c>
      <c t="s">
        <v>28</v>
      </c>
    </row>
    <row r="184" spans="1:5" ht="12.75">
      <c r="A184" s="35" t="s">
        <v>56</v>
      </c>
      <c r="E184" s="39" t="s">
        <v>1879</v>
      </c>
    </row>
    <row r="185" spans="1:5" ht="12.75">
      <c r="A185" s="35" t="s">
        <v>57</v>
      </c>
      <c r="E185" s="40" t="s">
        <v>5</v>
      </c>
    </row>
    <row r="186" spans="1:5" ht="12.75">
      <c r="A186" t="s">
        <v>58</v>
      </c>
      <c r="E186" s="39" t="s">
        <v>5</v>
      </c>
    </row>
    <row r="187" spans="1:16" ht="12.75">
      <c r="A187" t="s">
        <v>50</v>
      </c>
      <c s="34" t="s">
        <v>243</v>
      </c>
      <c s="34" t="s">
        <v>1880</v>
      </c>
      <c s="35" t="s">
        <v>5</v>
      </c>
      <c s="6" t="s">
        <v>1867</v>
      </c>
      <c s="36" t="s">
        <v>423</v>
      </c>
      <c s="37">
        <v>2</v>
      </c>
      <c s="36">
        <v>0</v>
      </c>
      <c s="36">
        <f>ROUND(G187*H187,6)</f>
      </c>
      <c r="L187" s="38">
        <v>0</v>
      </c>
      <c s="32">
        <f>ROUND(ROUND(L187,2)*ROUND(G187,3),2)</f>
      </c>
      <c s="36" t="s">
        <v>55</v>
      </c>
      <c>
        <f>(M187*21)/100</f>
      </c>
      <c t="s">
        <v>28</v>
      </c>
    </row>
    <row r="188" spans="1:5" ht="12.75">
      <c r="A188" s="35" t="s">
        <v>56</v>
      </c>
      <c r="E188" s="39" t="s">
        <v>1867</v>
      </c>
    </row>
    <row r="189" spans="1:5" ht="12.75">
      <c r="A189" s="35" t="s">
        <v>57</v>
      </c>
      <c r="E189" s="40" t="s">
        <v>5</v>
      </c>
    </row>
    <row r="190" spans="1:5" ht="12.75">
      <c r="A190" t="s">
        <v>58</v>
      </c>
      <c r="E190" s="39" t="s">
        <v>5</v>
      </c>
    </row>
    <row r="191" spans="1:13" ht="12.75">
      <c r="A191" t="s">
        <v>47</v>
      </c>
      <c r="C191" s="31" t="s">
        <v>579</v>
      </c>
      <c r="E191" s="33" t="s">
        <v>580</v>
      </c>
      <c r="J191" s="32">
        <f>0</f>
      </c>
      <c s="32">
        <f>0</f>
      </c>
      <c s="32">
        <f>0+L192+L196+L200+L204+L208+L212</f>
      </c>
      <c s="32">
        <f>0+M192+M196+M200+M204+M208+M212</f>
      </c>
    </row>
    <row r="192" spans="1:16" ht="25.5">
      <c r="A192" t="s">
        <v>50</v>
      </c>
      <c s="34" t="s">
        <v>246</v>
      </c>
      <c s="34" t="s">
        <v>1881</v>
      </c>
      <c s="35" t="s">
        <v>5</v>
      </c>
      <c s="6" t="s">
        <v>1882</v>
      </c>
      <c s="36" t="s">
        <v>184</v>
      </c>
      <c s="37">
        <v>20</v>
      </c>
      <c s="36">
        <v>0</v>
      </c>
      <c s="36">
        <f>ROUND(G192*H192,6)</f>
      </c>
      <c r="L192" s="38">
        <v>0</v>
      </c>
      <c s="32">
        <f>ROUND(ROUND(L192,2)*ROUND(G192,3),2)</f>
      </c>
      <c s="36" t="s">
        <v>90</v>
      </c>
      <c>
        <f>(M192*21)/100</f>
      </c>
      <c t="s">
        <v>28</v>
      </c>
    </row>
    <row r="193" spans="1:5" ht="25.5">
      <c r="A193" s="35" t="s">
        <v>56</v>
      </c>
      <c r="E193" s="39" t="s">
        <v>1882</v>
      </c>
    </row>
    <row r="194" spans="1:5" ht="12.75">
      <c r="A194" s="35" t="s">
        <v>57</v>
      </c>
      <c r="E194" s="40" t="s">
        <v>5</v>
      </c>
    </row>
    <row r="195" spans="1:5" ht="12.75">
      <c r="A195" t="s">
        <v>58</v>
      </c>
      <c r="E195" s="39" t="s">
        <v>5</v>
      </c>
    </row>
    <row r="196" spans="1:16" ht="25.5">
      <c r="A196" t="s">
        <v>50</v>
      </c>
      <c s="34" t="s">
        <v>249</v>
      </c>
      <c s="34" t="s">
        <v>1883</v>
      </c>
      <c s="35" t="s">
        <v>5</v>
      </c>
      <c s="6" t="s">
        <v>1665</v>
      </c>
      <c s="36" t="s">
        <v>184</v>
      </c>
      <c s="37">
        <v>17</v>
      </c>
      <c s="36">
        <v>0</v>
      </c>
      <c s="36">
        <f>ROUND(G196*H196,6)</f>
      </c>
      <c r="L196" s="38">
        <v>0</v>
      </c>
      <c s="32">
        <f>ROUND(ROUND(L196,2)*ROUND(G196,3),2)</f>
      </c>
      <c s="36" t="s">
        <v>90</v>
      </c>
      <c>
        <f>(M196*21)/100</f>
      </c>
      <c t="s">
        <v>28</v>
      </c>
    </row>
    <row r="197" spans="1:5" ht="25.5">
      <c r="A197" s="35" t="s">
        <v>56</v>
      </c>
      <c r="E197" s="39" t="s">
        <v>1665</v>
      </c>
    </row>
    <row r="198" spans="1:5" ht="12.75">
      <c r="A198" s="35" t="s">
        <v>57</v>
      </c>
      <c r="E198" s="40" t="s">
        <v>5</v>
      </c>
    </row>
    <row r="199" spans="1:5" ht="12.75">
      <c r="A199" t="s">
        <v>58</v>
      </c>
      <c r="E199" s="39" t="s">
        <v>5</v>
      </c>
    </row>
    <row r="200" spans="1:16" ht="25.5">
      <c r="A200" t="s">
        <v>50</v>
      </c>
      <c s="34" t="s">
        <v>252</v>
      </c>
      <c s="34" t="s">
        <v>1884</v>
      </c>
      <c s="35" t="s">
        <v>5</v>
      </c>
      <c s="6" t="s">
        <v>1885</v>
      </c>
      <c s="36" t="s">
        <v>184</v>
      </c>
      <c s="37">
        <v>8</v>
      </c>
      <c s="36">
        <v>0</v>
      </c>
      <c s="36">
        <f>ROUND(G200*H200,6)</f>
      </c>
      <c r="L200" s="38">
        <v>0</v>
      </c>
      <c s="32">
        <f>ROUND(ROUND(L200,2)*ROUND(G200,3),2)</f>
      </c>
      <c s="36" t="s">
        <v>90</v>
      </c>
      <c>
        <f>(M200*21)/100</f>
      </c>
      <c t="s">
        <v>28</v>
      </c>
    </row>
    <row r="201" spans="1:5" ht="25.5">
      <c r="A201" s="35" t="s">
        <v>56</v>
      </c>
      <c r="E201" s="39" t="s">
        <v>1885</v>
      </c>
    </row>
    <row r="202" spans="1:5" ht="12.75">
      <c r="A202" s="35" t="s">
        <v>57</v>
      </c>
      <c r="E202" s="40" t="s">
        <v>5</v>
      </c>
    </row>
    <row r="203" spans="1:5" ht="12.75">
      <c r="A203" t="s">
        <v>58</v>
      </c>
      <c r="E203" s="39" t="s">
        <v>5</v>
      </c>
    </row>
    <row r="204" spans="1:16" ht="12.75">
      <c r="A204" t="s">
        <v>50</v>
      </c>
      <c s="34" t="s">
        <v>255</v>
      </c>
      <c s="34" t="s">
        <v>1886</v>
      </c>
      <c s="35" t="s">
        <v>5</v>
      </c>
      <c s="6" t="s">
        <v>1887</v>
      </c>
      <c s="36" t="s">
        <v>184</v>
      </c>
      <c s="37">
        <v>10</v>
      </c>
      <c s="36">
        <v>0</v>
      </c>
      <c s="36">
        <f>ROUND(G204*H204,6)</f>
      </c>
      <c r="L204" s="38">
        <v>0</v>
      </c>
      <c s="32">
        <f>ROUND(ROUND(L204,2)*ROUND(G204,3),2)</f>
      </c>
      <c s="36" t="s">
        <v>55</v>
      </c>
      <c>
        <f>(M204*21)/100</f>
      </c>
      <c t="s">
        <v>28</v>
      </c>
    </row>
    <row r="205" spans="1:5" ht="12.75">
      <c r="A205" s="35" t="s">
        <v>56</v>
      </c>
      <c r="E205" s="39" t="s">
        <v>1887</v>
      </c>
    </row>
    <row r="206" spans="1:5" ht="12.75">
      <c r="A206" s="35" t="s">
        <v>57</v>
      </c>
      <c r="E206" s="40" t="s">
        <v>5</v>
      </c>
    </row>
    <row r="207" spans="1:5" ht="12.75">
      <c r="A207" t="s">
        <v>58</v>
      </c>
      <c r="E207" s="39" t="s">
        <v>5</v>
      </c>
    </row>
    <row r="208" spans="1:16" ht="12.75">
      <c r="A208" t="s">
        <v>50</v>
      </c>
      <c s="34" t="s">
        <v>258</v>
      </c>
      <c s="34" t="s">
        <v>1888</v>
      </c>
      <c s="35" t="s">
        <v>5</v>
      </c>
      <c s="6" t="s">
        <v>1889</v>
      </c>
      <c s="36" t="s">
        <v>184</v>
      </c>
      <c s="37">
        <v>13</v>
      </c>
      <c s="36">
        <v>0</v>
      </c>
      <c s="36">
        <f>ROUND(G208*H208,6)</f>
      </c>
      <c r="L208" s="38">
        <v>0</v>
      </c>
      <c s="32">
        <f>ROUND(ROUND(L208,2)*ROUND(G208,3),2)</f>
      </c>
      <c s="36" t="s">
        <v>55</v>
      </c>
      <c>
        <f>(M208*21)/100</f>
      </c>
      <c t="s">
        <v>28</v>
      </c>
    </row>
    <row r="209" spans="1:5" ht="12.75">
      <c r="A209" s="35" t="s">
        <v>56</v>
      </c>
      <c r="E209" s="39" t="s">
        <v>1889</v>
      </c>
    </row>
    <row r="210" spans="1:5" ht="12.75">
      <c r="A210" s="35" t="s">
        <v>57</v>
      </c>
      <c r="E210" s="40" t="s">
        <v>5</v>
      </c>
    </row>
    <row r="211" spans="1:5" ht="12.75">
      <c r="A211" t="s">
        <v>58</v>
      </c>
      <c r="E211" s="39" t="s">
        <v>5</v>
      </c>
    </row>
    <row r="212" spans="1:16" ht="12.75">
      <c r="A212" t="s">
        <v>50</v>
      </c>
      <c s="34" t="s">
        <v>261</v>
      </c>
      <c s="34" t="s">
        <v>1890</v>
      </c>
      <c s="35" t="s">
        <v>5</v>
      </c>
      <c s="6" t="s">
        <v>1891</v>
      </c>
      <c s="36" t="s">
        <v>184</v>
      </c>
      <c s="37">
        <v>16</v>
      </c>
      <c s="36">
        <v>0</v>
      </c>
      <c s="36">
        <f>ROUND(G212*H212,6)</f>
      </c>
      <c r="L212" s="38">
        <v>0</v>
      </c>
      <c s="32">
        <f>ROUND(ROUND(L212,2)*ROUND(G212,3),2)</f>
      </c>
      <c s="36" t="s">
        <v>55</v>
      </c>
      <c>
        <f>(M212*21)/100</f>
      </c>
      <c t="s">
        <v>28</v>
      </c>
    </row>
    <row r="213" spans="1:5" ht="12.75">
      <c r="A213" s="35" t="s">
        <v>56</v>
      </c>
      <c r="E213" s="39" t="s">
        <v>1891</v>
      </c>
    </row>
    <row r="214" spans="1:5" ht="12.75">
      <c r="A214" s="35" t="s">
        <v>57</v>
      </c>
      <c r="E214" s="40" t="s">
        <v>5</v>
      </c>
    </row>
    <row r="215" spans="1:5" ht="12.75">
      <c r="A215" t="s">
        <v>58</v>
      </c>
      <c r="E2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COUNTIFS(L8:L216,"=0",A8:A216,"P")+COUNTIFS(L8:L216,"",A8:A216,"P")+SUM(Q8:Q216)</f>
      </c>
    </row>
    <row r="8" spans="1:13" ht="12.75">
      <c r="A8" t="s">
        <v>45</v>
      </c>
      <c r="C8" s="28" t="s">
        <v>1894</v>
      </c>
      <c r="E8" s="30" t="s">
        <v>1893</v>
      </c>
      <c r="J8" s="29">
        <f>0+J9+J58+J71+J108+J157+J182+J215</f>
      </c>
      <c s="29">
        <f>0+K9+K58+K71+K108+K157+K182+K215</f>
      </c>
      <c s="29">
        <f>0+L9+L58+L71+L108+L157+L182+L215</f>
      </c>
      <c s="29">
        <f>0+M9+M58+M71+M108+M157+M182+M215</f>
      </c>
    </row>
    <row r="9" spans="1:13" ht="12.75">
      <c r="A9" t="s">
        <v>47</v>
      </c>
      <c r="C9" s="31" t="s">
        <v>51</v>
      </c>
      <c r="E9" s="33" t="s">
        <v>398</v>
      </c>
      <c r="J9" s="32">
        <f>0</f>
      </c>
      <c s="32">
        <f>0</f>
      </c>
      <c s="32">
        <f>0+L10+L14+L18+L22+L26+L30+L34+L38+L42+L46+L50+L54</f>
      </c>
      <c s="32">
        <f>0+M10+M14+M18+M22+M26+M30+M34+M38+M42+M46+M50+M54</f>
      </c>
    </row>
    <row r="10" spans="1:16" ht="25.5">
      <c r="A10" t="s">
        <v>50</v>
      </c>
      <c s="34" t="s">
        <v>51</v>
      </c>
      <c s="34" t="s">
        <v>1895</v>
      </c>
      <c s="35" t="s">
        <v>5</v>
      </c>
      <c s="6" t="s">
        <v>1896</v>
      </c>
      <c s="36" t="s">
        <v>401</v>
      </c>
      <c s="37">
        <v>10</v>
      </c>
      <c s="36">
        <v>0</v>
      </c>
      <c s="36">
        <f>ROUND(G10*H10,6)</f>
      </c>
      <c r="L10" s="38">
        <v>0</v>
      </c>
      <c s="32">
        <f>ROUND(ROUND(L10,2)*ROUND(G10,3),2)</f>
      </c>
      <c s="36" t="s">
        <v>90</v>
      </c>
      <c>
        <f>(M10*21)/100</f>
      </c>
      <c t="s">
        <v>28</v>
      </c>
    </row>
    <row r="11" spans="1:5" ht="25.5">
      <c r="A11" s="35" t="s">
        <v>56</v>
      </c>
      <c r="E11" s="39" t="s">
        <v>1896</v>
      </c>
    </row>
    <row r="12" spans="1:5" ht="12.75">
      <c r="A12" s="35" t="s">
        <v>57</v>
      </c>
      <c r="E12" s="40" t="s">
        <v>5</v>
      </c>
    </row>
    <row r="13" spans="1:5" ht="12.75">
      <c r="A13" t="s">
        <v>58</v>
      </c>
      <c r="E13" s="39" t="s">
        <v>5</v>
      </c>
    </row>
    <row r="14" spans="1:16" ht="38.25">
      <c r="A14" t="s">
        <v>50</v>
      </c>
      <c s="34" t="s">
        <v>28</v>
      </c>
      <c s="34" t="s">
        <v>1897</v>
      </c>
      <c s="35" t="s">
        <v>5</v>
      </c>
      <c s="6" t="s">
        <v>1898</v>
      </c>
      <c s="36" t="s">
        <v>401</v>
      </c>
      <c s="37">
        <v>0.04</v>
      </c>
      <c s="36">
        <v>0</v>
      </c>
      <c s="36">
        <f>ROUND(G14*H14,6)</f>
      </c>
      <c r="L14" s="38">
        <v>0</v>
      </c>
      <c s="32">
        <f>ROUND(ROUND(L14,2)*ROUND(G14,3),2)</f>
      </c>
      <c s="36" t="s">
        <v>90</v>
      </c>
      <c>
        <f>(M14*21)/100</f>
      </c>
      <c t="s">
        <v>28</v>
      </c>
    </row>
    <row r="15" spans="1:5" ht="38.25">
      <c r="A15" s="35" t="s">
        <v>56</v>
      </c>
      <c r="E15" s="39" t="s">
        <v>1899</v>
      </c>
    </row>
    <row r="16" spans="1:5" ht="12.75">
      <c r="A16" s="35" t="s">
        <v>57</v>
      </c>
      <c r="E16" s="40" t="s">
        <v>5</v>
      </c>
    </row>
    <row r="17" spans="1:5" ht="12.75">
      <c r="A17" t="s">
        <v>58</v>
      </c>
      <c r="E17" s="39" t="s">
        <v>5</v>
      </c>
    </row>
    <row r="18" spans="1:16" ht="12.75">
      <c r="A18" t="s">
        <v>50</v>
      </c>
      <c s="34" t="s">
        <v>26</v>
      </c>
      <c s="34" t="s">
        <v>1900</v>
      </c>
      <c s="35" t="s">
        <v>5</v>
      </c>
      <c s="6" t="s">
        <v>1901</v>
      </c>
      <c s="36" t="s">
        <v>401</v>
      </c>
      <c s="37">
        <v>109.81</v>
      </c>
      <c s="36">
        <v>0</v>
      </c>
      <c s="36">
        <f>ROUND(G18*H18,6)</f>
      </c>
      <c r="L18" s="38">
        <v>0</v>
      </c>
      <c s="32">
        <f>ROUND(ROUND(L18,2)*ROUND(G18,3),2)</f>
      </c>
      <c s="36" t="s">
        <v>90</v>
      </c>
      <c>
        <f>(M18*21)/100</f>
      </c>
      <c t="s">
        <v>28</v>
      </c>
    </row>
    <row r="19" spans="1:5" ht="12.75">
      <c r="A19" s="35" t="s">
        <v>56</v>
      </c>
      <c r="E19" s="39" t="s">
        <v>1901</v>
      </c>
    </row>
    <row r="20" spans="1:5" ht="12.75">
      <c r="A20" s="35" t="s">
        <v>57</v>
      </c>
      <c r="E20" s="40" t="s">
        <v>5</v>
      </c>
    </row>
    <row r="21" spans="1:5" ht="12.75">
      <c r="A21" t="s">
        <v>58</v>
      </c>
      <c r="E21" s="39" t="s">
        <v>5</v>
      </c>
    </row>
    <row r="22" spans="1:16" ht="25.5">
      <c r="A22" t="s">
        <v>50</v>
      </c>
      <c s="34" t="s">
        <v>79</v>
      </c>
      <c s="34" t="s">
        <v>1902</v>
      </c>
      <c s="35" t="s">
        <v>5</v>
      </c>
      <c s="6" t="s">
        <v>1903</v>
      </c>
      <c s="36" t="s">
        <v>423</v>
      </c>
      <c s="37">
        <v>157.38</v>
      </c>
      <c s="36">
        <v>0.00084</v>
      </c>
      <c s="36">
        <f>ROUND(G22*H22,6)</f>
      </c>
      <c r="L22" s="38">
        <v>0</v>
      </c>
      <c s="32">
        <f>ROUND(ROUND(L22,2)*ROUND(G22,3),2)</f>
      </c>
      <c s="36" t="s">
        <v>90</v>
      </c>
      <c>
        <f>(M22*21)/100</f>
      </c>
      <c t="s">
        <v>28</v>
      </c>
    </row>
    <row r="23" spans="1:5" ht="25.5">
      <c r="A23" s="35" t="s">
        <v>56</v>
      </c>
      <c r="E23" s="39" t="s">
        <v>1903</v>
      </c>
    </row>
    <row r="24" spans="1:5" ht="12.75">
      <c r="A24" s="35" t="s">
        <v>57</v>
      </c>
      <c r="E24" s="40" t="s">
        <v>5</v>
      </c>
    </row>
    <row r="25" spans="1:5" ht="12.75">
      <c r="A25" t="s">
        <v>58</v>
      </c>
      <c r="E25" s="39" t="s">
        <v>5</v>
      </c>
    </row>
    <row r="26" spans="1:16" ht="25.5">
      <c r="A26" t="s">
        <v>50</v>
      </c>
      <c s="34" t="s">
        <v>101</v>
      </c>
      <c s="34" t="s">
        <v>1904</v>
      </c>
      <c s="35" t="s">
        <v>5</v>
      </c>
      <c s="6" t="s">
        <v>1905</v>
      </c>
      <c s="36" t="s">
        <v>423</v>
      </c>
      <c s="37">
        <v>157.38</v>
      </c>
      <c s="36">
        <v>0</v>
      </c>
      <c s="36">
        <f>ROUND(G26*H26,6)</f>
      </c>
      <c r="L26" s="38">
        <v>0</v>
      </c>
      <c s="32">
        <f>ROUND(ROUND(L26,2)*ROUND(G26,3),2)</f>
      </c>
      <c s="36" t="s">
        <v>90</v>
      </c>
      <c>
        <f>(M26*21)/100</f>
      </c>
      <c t="s">
        <v>28</v>
      </c>
    </row>
    <row r="27" spans="1:5" ht="25.5">
      <c r="A27" s="35" t="s">
        <v>56</v>
      </c>
      <c r="E27" s="39" t="s">
        <v>1905</v>
      </c>
    </row>
    <row r="28" spans="1:5" ht="12.75">
      <c r="A28" s="35" t="s">
        <v>57</v>
      </c>
      <c r="E28" s="40" t="s">
        <v>5</v>
      </c>
    </row>
    <row r="29" spans="1:5" ht="12.75">
      <c r="A29" t="s">
        <v>58</v>
      </c>
      <c r="E29" s="39" t="s">
        <v>5</v>
      </c>
    </row>
    <row r="30" spans="1:16" ht="12.75">
      <c r="A30" t="s">
        <v>50</v>
      </c>
      <c s="34" t="s">
        <v>27</v>
      </c>
      <c s="34" t="s">
        <v>1906</v>
      </c>
      <c s="35" t="s">
        <v>5</v>
      </c>
      <c s="6" t="s">
        <v>1907</v>
      </c>
      <c s="36" t="s">
        <v>401</v>
      </c>
      <c s="37">
        <v>109.81</v>
      </c>
      <c s="36">
        <v>0</v>
      </c>
      <c s="36">
        <f>ROUND(G30*H30,6)</f>
      </c>
      <c r="L30" s="38">
        <v>0</v>
      </c>
      <c s="32">
        <f>ROUND(ROUND(L30,2)*ROUND(G30,3),2)</f>
      </c>
      <c s="36" t="s">
        <v>90</v>
      </c>
      <c>
        <f>(M30*21)/100</f>
      </c>
      <c t="s">
        <v>28</v>
      </c>
    </row>
    <row r="31" spans="1:5" ht="12.75">
      <c r="A31" s="35" t="s">
        <v>56</v>
      </c>
      <c r="E31" s="39" t="s">
        <v>1907</v>
      </c>
    </row>
    <row r="32" spans="1:5" ht="12.75">
      <c r="A32" s="35" t="s">
        <v>57</v>
      </c>
      <c r="E32" s="40" t="s">
        <v>5</v>
      </c>
    </row>
    <row r="33" spans="1:5" ht="12.75">
      <c r="A33" t="s">
        <v>58</v>
      </c>
      <c r="E33" s="39" t="s">
        <v>5</v>
      </c>
    </row>
    <row r="34" spans="1:16" ht="12.75">
      <c r="A34" t="s">
        <v>50</v>
      </c>
      <c s="34" t="s">
        <v>106</v>
      </c>
      <c s="34" t="s">
        <v>1908</v>
      </c>
      <c s="35" t="s">
        <v>5</v>
      </c>
      <c s="6" t="s">
        <v>1909</v>
      </c>
      <c s="36" t="s">
        <v>401</v>
      </c>
      <c s="37">
        <v>109.81</v>
      </c>
      <c s="36">
        <v>0</v>
      </c>
      <c s="36">
        <f>ROUND(G34*H34,6)</f>
      </c>
      <c r="L34" s="38">
        <v>0</v>
      </c>
      <c s="32">
        <f>ROUND(ROUND(L34,2)*ROUND(G34,3),2)</f>
      </c>
      <c s="36" t="s">
        <v>90</v>
      </c>
      <c>
        <f>(M34*21)/100</f>
      </c>
      <c t="s">
        <v>28</v>
      </c>
    </row>
    <row r="35" spans="1:5" ht="12.75">
      <c r="A35" s="35" t="s">
        <v>56</v>
      </c>
      <c r="E35" s="39" t="s">
        <v>1909</v>
      </c>
    </row>
    <row r="36" spans="1:5" ht="12.75">
      <c r="A36" s="35" t="s">
        <v>57</v>
      </c>
      <c r="E36" s="40" t="s">
        <v>5</v>
      </c>
    </row>
    <row r="37" spans="1:5" ht="12.75">
      <c r="A37" t="s">
        <v>58</v>
      </c>
      <c r="E37" s="39" t="s">
        <v>5</v>
      </c>
    </row>
    <row r="38" spans="1:16" ht="25.5">
      <c r="A38" t="s">
        <v>50</v>
      </c>
      <c s="34" t="s">
        <v>111</v>
      </c>
      <c s="34" t="s">
        <v>1910</v>
      </c>
      <c s="35" t="s">
        <v>5</v>
      </c>
      <c s="6" t="s">
        <v>403</v>
      </c>
      <c s="36" t="s">
        <v>401</v>
      </c>
      <c s="37">
        <v>24.9</v>
      </c>
      <c s="36">
        <v>0</v>
      </c>
      <c s="36">
        <f>ROUND(G38*H38,6)</f>
      </c>
      <c r="L38" s="38">
        <v>0</v>
      </c>
      <c s="32">
        <f>ROUND(ROUND(L38,2)*ROUND(G38,3),2)</f>
      </c>
      <c s="36" t="s">
        <v>291</v>
      </c>
      <c>
        <f>(M38*21)/100</f>
      </c>
      <c t="s">
        <v>28</v>
      </c>
    </row>
    <row r="39" spans="1:5" ht="25.5">
      <c r="A39" s="35" t="s">
        <v>56</v>
      </c>
      <c r="E39" s="39" t="s">
        <v>403</v>
      </c>
    </row>
    <row r="40" spans="1:5" ht="12.75">
      <c r="A40" s="35" t="s">
        <v>57</v>
      </c>
      <c r="E40" s="40" t="s">
        <v>5</v>
      </c>
    </row>
    <row r="41" spans="1:5" ht="12.75">
      <c r="A41" t="s">
        <v>58</v>
      </c>
      <c r="E41" s="39" t="s">
        <v>5</v>
      </c>
    </row>
    <row r="42" spans="1:16" ht="25.5">
      <c r="A42" t="s">
        <v>50</v>
      </c>
      <c s="34" t="s">
        <v>114</v>
      </c>
      <c s="34" t="s">
        <v>404</v>
      </c>
      <c s="35" t="s">
        <v>5</v>
      </c>
      <c s="6" t="s">
        <v>405</v>
      </c>
      <c s="36" t="s">
        <v>401</v>
      </c>
      <c s="37">
        <v>42.24</v>
      </c>
      <c s="36">
        <v>0</v>
      </c>
      <c s="36">
        <f>ROUND(G42*H42,6)</f>
      </c>
      <c r="L42" s="38">
        <v>0</v>
      </c>
      <c s="32">
        <f>ROUND(ROUND(L42,2)*ROUND(G42,3),2)</f>
      </c>
      <c s="36" t="s">
        <v>90</v>
      </c>
      <c>
        <f>(M42*21)/100</f>
      </c>
      <c t="s">
        <v>28</v>
      </c>
    </row>
    <row r="43" spans="1:5" ht="38.25">
      <c r="A43" s="35" t="s">
        <v>56</v>
      </c>
      <c r="E43" s="39" t="s">
        <v>406</v>
      </c>
    </row>
    <row r="44" spans="1:5" ht="12.75">
      <c r="A44" s="35" t="s">
        <v>57</v>
      </c>
      <c r="E44" s="40" t="s">
        <v>5</v>
      </c>
    </row>
    <row r="45" spans="1:5" ht="12.75">
      <c r="A45" t="s">
        <v>58</v>
      </c>
      <c r="E45" s="39" t="s">
        <v>5</v>
      </c>
    </row>
    <row r="46" spans="1:16" ht="12.75">
      <c r="A46" t="s">
        <v>50</v>
      </c>
      <c s="34" t="s">
        <v>120</v>
      </c>
      <c s="34" t="s">
        <v>1911</v>
      </c>
      <c s="35" t="s">
        <v>5</v>
      </c>
      <c s="6" t="s">
        <v>1912</v>
      </c>
      <c s="36" t="s">
        <v>409</v>
      </c>
      <c s="37">
        <v>42.24</v>
      </c>
      <c s="36">
        <v>1</v>
      </c>
      <c s="36">
        <f>ROUND(G46*H46,6)</f>
      </c>
      <c r="L46" s="38">
        <v>0</v>
      </c>
      <c s="32">
        <f>ROUND(ROUND(L46,2)*ROUND(G46,3),2)</f>
      </c>
      <c s="36" t="s">
        <v>90</v>
      </c>
      <c>
        <f>(M46*21)/100</f>
      </c>
      <c t="s">
        <v>28</v>
      </c>
    </row>
    <row r="47" spans="1:5" ht="12.75">
      <c r="A47" s="35" t="s">
        <v>56</v>
      </c>
      <c r="E47" s="39" t="s">
        <v>1912</v>
      </c>
    </row>
    <row r="48" spans="1:5" ht="12.75">
      <c r="A48" s="35" t="s">
        <v>57</v>
      </c>
      <c r="E48" s="40" t="s">
        <v>5</v>
      </c>
    </row>
    <row r="49" spans="1:5" ht="12.75">
      <c r="A49" t="s">
        <v>58</v>
      </c>
      <c r="E49" s="39" t="s">
        <v>5</v>
      </c>
    </row>
    <row r="50" spans="1:16" ht="12.75">
      <c r="A50" t="s">
        <v>50</v>
      </c>
      <c s="34" t="s">
        <v>124</v>
      </c>
      <c s="34" t="s">
        <v>1913</v>
      </c>
      <c s="35" t="s">
        <v>5</v>
      </c>
      <c s="6" t="s">
        <v>1914</v>
      </c>
      <c s="36" t="s">
        <v>409</v>
      </c>
      <c s="37">
        <v>24.9</v>
      </c>
      <c s="36">
        <v>1</v>
      </c>
      <c s="36">
        <f>ROUND(G50*H50,6)</f>
      </c>
      <c r="L50" s="38">
        <v>0</v>
      </c>
      <c s="32">
        <f>ROUND(ROUND(L50,2)*ROUND(G50,3),2)</f>
      </c>
      <c s="36" t="s">
        <v>90</v>
      </c>
      <c>
        <f>(M50*21)/100</f>
      </c>
      <c t="s">
        <v>28</v>
      </c>
    </row>
    <row r="51" spans="1:5" ht="12.75">
      <c r="A51" s="35" t="s">
        <v>56</v>
      </c>
      <c r="E51" s="39" t="s">
        <v>1914</v>
      </c>
    </row>
    <row r="52" spans="1:5" ht="12.75">
      <c r="A52" s="35" t="s">
        <v>57</v>
      </c>
      <c r="E52" s="40" t="s">
        <v>5</v>
      </c>
    </row>
    <row r="53" spans="1:5" ht="12.75">
      <c r="A53" t="s">
        <v>58</v>
      </c>
      <c r="E53" s="39" t="s">
        <v>5</v>
      </c>
    </row>
    <row r="54" spans="1:16" ht="12.75">
      <c r="A54" t="s">
        <v>50</v>
      </c>
      <c s="34" t="s">
        <v>127</v>
      </c>
      <c s="34" t="s">
        <v>1915</v>
      </c>
      <c s="35" t="s">
        <v>5</v>
      </c>
      <c s="6" t="s">
        <v>1916</v>
      </c>
      <c s="36" t="s">
        <v>74</v>
      </c>
      <c s="37">
        <v>3</v>
      </c>
      <c s="36">
        <v>0.01715</v>
      </c>
      <c s="36">
        <f>ROUND(G54*H54,6)</f>
      </c>
      <c r="L54" s="38">
        <v>0</v>
      </c>
      <c s="32">
        <f>ROUND(ROUND(L54,2)*ROUND(G54,3),2)</f>
      </c>
      <c s="36" t="s">
        <v>90</v>
      </c>
      <c>
        <f>(M54*21)/100</f>
      </c>
      <c t="s">
        <v>28</v>
      </c>
    </row>
    <row r="55" spans="1:5" ht="12.75">
      <c r="A55" s="35" t="s">
        <v>56</v>
      </c>
      <c r="E55" s="39" t="s">
        <v>1916</v>
      </c>
    </row>
    <row r="56" spans="1:5" ht="12.75">
      <c r="A56" s="35" t="s">
        <v>57</v>
      </c>
      <c r="E56" s="40" t="s">
        <v>5</v>
      </c>
    </row>
    <row r="57" spans="1:5" ht="12.75">
      <c r="A57" t="s">
        <v>58</v>
      </c>
      <c r="E57" s="39" t="s">
        <v>5</v>
      </c>
    </row>
    <row r="58" spans="1:13" ht="12.75">
      <c r="A58" t="s">
        <v>47</v>
      </c>
      <c r="C58" s="31" t="s">
        <v>79</v>
      </c>
      <c r="E58" s="33" t="s">
        <v>411</v>
      </c>
      <c r="J58" s="32">
        <f>0</f>
      </c>
      <c s="32">
        <f>0</f>
      </c>
      <c s="32">
        <f>0+L59+L63+L67</f>
      </c>
      <c s="32">
        <f>0+M59+M63+M67</f>
      </c>
    </row>
    <row r="59" spans="1:16" ht="25.5">
      <c r="A59" t="s">
        <v>50</v>
      </c>
      <c s="34" t="s">
        <v>130</v>
      </c>
      <c s="34" t="s">
        <v>1917</v>
      </c>
      <c s="35" t="s">
        <v>5</v>
      </c>
      <c s="6" t="s">
        <v>413</v>
      </c>
      <c s="36" t="s">
        <v>401</v>
      </c>
      <c s="37">
        <v>9.91</v>
      </c>
      <c s="36">
        <v>1.89077</v>
      </c>
      <c s="36">
        <f>ROUND(G59*H59,6)</f>
      </c>
      <c r="L59" s="38">
        <v>0</v>
      </c>
      <c s="32">
        <f>ROUND(ROUND(L59,2)*ROUND(G59,3),2)</f>
      </c>
      <c s="36" t="s">
        <v>291</v>
      </c>
      <c>
        <f>(M59*21)/100</f>
      </c>
      <c t="s">
        <v>28</v>
      </c>
    </row>
    <row r="60" spans="1:5" ht="25.5">
      <c r="A60" s="35" t="s">
        <v>56</v>
      </c>
      <c r="E60" s="39" t="s">
        <v>413</v>
      </c>
    </row>
    <row r="61" spans="1:5" ht="12.75">
      <c r="A61" s="35" t="s">
        <v>57</v>
      </c>
      <c r="E61" s="40" t="s">
        <v>5</v>
      </c>
    </row>
    <row r="62" spans="1:5" ht="12.75">
      <c r="A62" t="s">
        <v>58</v>
      </c>
      <c r="E62" s="39" t="s">
        <v>5</v>
      </c>
    </row>
    <row r="63" spans="1:16" ht="25.5">
      <c r="A63" t="s">
        <v>50</v>
      </c>
      <c s="34" t="s">
        <v>133</v>
      </c>
      <c s="34" t="s">
        <v>1918</v>
      </c>
      <c s="35" t="s">
        <v>5</v>
      </c>
      <c s="6" t="s">
        <v>1919</v>
      </c>
      <c s="36" t="s">
        <v>401</v>
      </c>
      <c s="37">
        <v>0.375</v>
      </c>
      <c s="36">
        <v>2.30102</v>
      </c>
      <c s="36">
        <f>ROUND(G63*H63,6)</f>
      </c>
      <c r="L63" s="38">
        <v>0</v>
      </c>
      <c s="32">
        <f>ROUND(ROUND(L63,2)*ROUND(G63,3),2)</f>
      </c>
      <c s="36" t="s">
        <v>90</v>
      </c>
      <c>
        <f>(M63*21)/100</f>
      </c>
      <c t="s">
        <v>28</v>
      </c>
    </row>
    <row r="64" spans="1:5" ht="25.5">
      <c r="A64" s="35" t="s">
        <v>56</v>
      </c>
      <c r="E64" s="39" t="s">
        <v>1919</v>
      </c>
    </row>
    <row r="65" spans="1:5" ht="12.75">
      <c r="A65" s="35" t="s">
        <v>57</v>
      </c>
      <c r="E65" s="40" t="s">
        <v>5</v>
      </c>
    </row>
    <row r="66" spans="1:5" ht="12.75">
      <c r="A66" t="s">
        <v>58</v>
      </c>
      <c r="E66" s="39" t="s">
        <v>5</v>
      </c>
    </row>
    <row r="67" spans="1:16" ht="12.75">
      <c r="A67" t="s">
        <v>50</v>
      </c>
      <c s="34" t="s">
        <v>136</v>
      </c>
      <c s="34" t="s">
        <v>1920</v>
      </c>
      <c s="35" t="s">
        <v>5</v>
      </c>
      <c s="6" t="s">
        <v>1921</v>
      </c>
      <c s="36" t="s">
        <v>423</v>
      </c>
      <c s="37">
        <v>3</v>
      </c>
      <c s="36">
        <v>0.00639</v>
      </c>
      <c s="36">
        <f>ROUND(G67*H67,6)</f>
      </c>
      <c r="L67" s="38">
        <v>0</v>
      </c>
      <c s="32">
        <f>ROUND(ROUND(L67,2)*ROUND(G67,3),2)</f>
      </c>
      <c s="36" t="s">
        <v>90</v>
      </c>
      <c>
        <f>(M67*21)/100</f>
      </c>
      <c t="s">
        <v>28</v>
      </c>
    </row>
    <row r="68" spans="1:5" ht="12.75">
      <c r="A68" s="35" t="s">
        <v>56</v>
      </c>
      <c r="E68" s="39" t="s">
        <v>1921</v>
      </c>
    </row>
    <row r="69" spans="1:5" ht="12.75">
      <c r="A69" s="35" t="s">
        <v>57</v>
      </c>
      <c r="E69" s="40" t="s">
        <v>5</v>
      </c>
    </row>
    <row r="70" spans="1:5" ht="12.75">
      <c r="A70" t="s">
        <v>58</v>
      </c>
      <c r="E70" s="39" t="s">
        <v>5</v>
      </c>
    </row>
    <row r="71" spans="1:13" ht="12.75">
      <c r="A71" t="s">
        <v>47</v>
      </c>
      <c r="C71" s="31" t="s">
        <v>1922</v>
      </c>
      <c r="E71" s="33" t="s">
        <v>1923</v>
      </c>
      <c r="J71" s="32">
        <f>0</f>
      </c>
      <c s="32">
        <f>0</f>
      </c>
      <c s="32">
        <f>0+L72+L76+L80+L84+L88+L92+L96+L100+L104</f>
      </c>
      <c s="32">
        <f>0+M72+M76+M80+M84+M88+M92+M96+M100+M104</f>
      </c>
    </row>
    <row r="72" spans="1:16" ht="12.75">
      <c r="A72" t="s">
        <v>50</v>
      </c>
      <c s="34" t="s">
        <v>168</v>
      </c>
      <c s="34" t="s">
        <v>1924</v>
      </c>
      <c s="35" t="s">
        <v>5</v>
      </c>
      <c s="6" t="s">
        <v>1925</v>
      </c>
      <c s="36" t="s">
        <v>74</v>
      </c>
      <c s="37">
        <v>2</v>
      </c>
      <c s="36">
        <v>0</v>
      </c>
      <c s="36">
        <f>ROUND(G72*H72,6)</f>
      </c>
      <c r="L72" s="38">
        <v>0</v>
      </c>
      <c s="32">
        <f>ROUND(ROUND(L72,2)*ROUND(G72,3),2)</f>
      </c>
      <c s="36" t="s">
        <v>90</v>
      </c>
      <c>
        <f>(M72*21)/100</f>
      </c>
      <c t="s">
        <v>28</v>
      </c>
    </row>
    <row r="73" spans="1:5" ht="12.75">
      <c r="A73" s="35" t="s">
        <v>56</v>
      </c>
      <c r="E73" s="39" t="s">
        <v>1925</v>
      </c>
    </row>
    <row r="74" spans="1:5" ht="12.75">
      <c r="A74" s="35" t="s">
        <v>57</v>
      </c>
      <c r="E74" s="40" t="s">
        <v>5</v>
      </c>
    </row>
    <row r="75" spans="1:5" ht="12.75">
      <c r="A75" t="s">
        <v>58</v>
      </c>
      <c r="E75" s="39" t="s">
        <v>5</v>
      </c>
    </row>
    <row r="76" spans="1:16" ht="12.75">
      <c r="A76" t="s">
        <v>50</v>
      </c>
      <c s="34" t="s">
        <v>171</v>
      </c>
      <c s="34" t="s">
        <v>1926</v>
      </c>
      <c s="35" t="s">
        <v>5</v>
      </c>
      <c s="6" t="s">
        <v>1927</v>
      </c>
      <c s="36" t="s">
        <v>74</v>
      </c>
      <c s="37">
        <v>8</v>
      </c>
      <c s="36">
        <v>0.00059</v>
      </c>
      <c s="36">
        <f>ROUND(G76*H76,6)</f>
      </c>
      <c r="L76" s="38">
        <v>0</v>
      </c>
      <c s="32">
        <f>ROUND(ROUND(L76,2)*ROUND(G76,3),2)</f>
      </c>
      <c s="36" t="s">
        <v>90</v>
      </c>
      <c>
        <f>(M76*21)/100</f>
      </c>
      <c t="s">
        <v>28</v>
      </c>
    </row>
    <row r="77" spans="1:5" ht="12.75">
      <c r="A77" s="35" t="s">
        <v>56</v>
      </c>
      <c r="E77" s="39" t="s">
        <v>1927</v>
      </c>
    </row>
    <row r="78" spans="1:5" ht="12.75">
      <c r="A78" s="35" t="s">
        <v>57</v>
      </c>
      <c r="E78" s="40" t="s">
        <v>5</v>
      </c>
    </row>
    <row r="79" spans="1:5" ht="12.75">
      <c r="A79" t="s">
        <v>58</v>
      </c>
      <c r="E79" s="39" t="s">
        <v>5</v>
      </c>
    </row>
    <row r="80" spans="1:16" ht="12.75">
      <c r="A80" t="s">
        <v>50</v>
      </c>
      <c s="34" t="s">
        <v>174</v>
      </c>
      <c s="34" t="s">
        <v>1928</v>
      </c>
      <c s="35" t="s">
        <v>5</v>
      </c>
      <c s="6" t="s">
        <v>1929</v>
      </c>
      <c s="36" t="s">
        <v>74</v>
      </c>
      <c s="37">
        <v>2</v>
      </c>
      <c s="36">
        <v>0.00201</v>
      </c>
      <c s="36">
        <f>ROUND(G80*H80,6)</f>
      </c>
      <c r="L80" s="38">
        <v>0</v>
      </c>
      <c s="32">
        <f>ROUND(ROUND(L80,2)*ROUND(G80,3),2)</f>
      </c>
      <c s="36" t="s">
        <v>90</v>
      </c>
      <c>
        <f>(M80*21)/100</f>
      </c>
      <c t="s">
        <v>28</v>
      </c>
    </row>
    <row r="81" spans="1:5" ht="12.75">
      <c r="A81" s="35" t="s">
        <v>56</v>
      </c>
      <c r="E81" s="39" t="s">
        <v>1929</v>
      </c>
    </row>
    <row r="82" spans="1:5" ht="12.75">
      <c r="A82" s="35" t="s">
        <v>57</v>
      </c>
      <c r="E82" s="40" t="s">
        <v>5</v>
      </c>
    </row>
    <row r="83" spans="1:5" ht="12.75">
      <c r="A83" t="s">
        <v>58</v>
      </c>
      <c r="E83" s="39" t="s">
        <v>5</v>
      </c>
    </row>
    <row r="84" spans="1:16" ht="12.75">
      <c r="A84" t="s">
        <v>50</v>
      </c>
      <c s="34" t="s">
        <v>177</v>
      </c>
      <c s="34" t="s">
        <v>1930</v>
      </c>
      <c s="35" t="s">
        <v>5</v>
      </c>
      <c s="6" t="s">
        <v>1931</v>
      </c>
      <c s="36" t="s">
        <v>74</v>
      </c>
      <c s="37">
        <v>7</v>
      </c>
      <c s="36">
        <v>0.00048</v>
      </c>
      <c s="36">
        <f>ROUND(G84*H84,6)</f>
      </c>
      <c r="L84" s="38">
        <v>0</v>
      </c>
      <c s="32">
        <f>ROUND(ROUND(L84,2)*ROUND(G84,3),2)</f>
      </c>
      <c s="36" t="s">
        <v>90</v>
      </c>
      <c>
        <f>(M84*21)/100</f>
      </c>
      <c t="s">
        <v>28</v>
      </c>
    </row>
    <row r="85" spans="1:5" ht="12.75">
      <c r="A85" s="35" t="s">
        <v>56</v>
      </c>
      <c r="E85" s="39" t="s">
        <v>1931</v>
      </c>
    </row>
    <row r="86" spans="1:5" ht="12.75">
      <c r="A86" s="35" t="s">
        <v>57</v>
      </c>
      <c r="E86" s="40" t="s">
        <v>5</v>
      </c>
    </row>
    <row r="87" spans="1:5" ht="12.75">
      <c r="A87" t="s">
        <v>58</v>
      </c>
      <c r="E87" s="39" t="s">
        <v>5</v>
      </c>
    </row>
    <row r="88" spans="1:16" ht="12.75">
      <c r="A88" t="s">
        <v>50</v>
      </c>
      <c s="34" t="s">
        <v>181</v>
      </c>
      <c s="34" t="s">
        <v>1932</v>
      </c>
      <c s="35" t="s">
        <v>5</v>
      </c>
      <c s="6" t="s">
        <v>1933</v>
      </c>
      <c s="36" t="s">
        <v>89</v>
      </c>
      <c s="37">
        <v>5</v>
      </c>
      <c s="36">
        <v>0</v>
      </c>
      <c s="36">
        <f>ROUND(G88*H88,6)</f>
      </c>
      <c r="L88" s="38">
        <v>0</v>
      </c>
      <c s="32">
        <f>ROUND(ROUND(L88,2)*ROUND(G88,3),2)</f>
      </c>
      <c s="36" t="s">
        <v>90</v>
      </c>
      <c>
        <f>(M88*21)/100</f>
      </c>
      <c t="s">
        <v>28</v>
      </c>
    </row>
    <row r="89" spans="1:5" ht="12.75">
      <c r="A89" s="35" t="s">
        <v>56</v>
      </c>
      <c r="E89" s="39" t="s">
        <v>1933</v>
      </c>
    </row>
    <row r="90" spans="1:5" ht="12.75">
      <c r="A90" s="35" t="s">
        <v>57</v>
      </c>
      <c r="E90" s="40" t="s">
        <v>5</v>
      </c>
    </row>
    <row r="91" spans="1:5" ht="12.75">
      <c r="A91" t="s">
        <v>58</v>
      </c>
      <c r="E91" s="39" t="s">
        <v>5</v>
      </c>
    </row>
    <row r="92" spans="1:16" ht="12.75">
      <c r="A92" t="s">
        <v>50</v>
      </c>
      <c s="34" t="s">
        <v>187</v>
      </c>
      <c s="34" t="s">
        <v>1934</v>
      </c>
      <c s="35" t="s">
        <v>5</v>
      </c>
      <c s="6" t="s">
        <v>1935</v>
      </c>
      <c s="36" t="s">
        <v>89</v>
      </c>
      <c s="37">
        <v>1</v>
      </c>
      <c s="36">
        <v>0</v>
      </c>
      <c s="36">
        <f>ROUND(G92*H92,6)</f>
      </c>
      <c r="L92" s="38">
        <v>0</v>
      </c>
      <c s="32">
        <f>ROUND(ROUND(L92,2)*ROUND(G92,3),2)</f>
      </c>
      <c s="36" t="s">
        <v>90</v>
      </c>
      <c>
        <f>(M92*21)/100</f>
      </c>
      <c t="s">
        <v>28</v>
      </c>
    </row>
    <row r="93" spans="1:5" ht="12.75">
      <c r="A93" s="35" t="s">
        <v>56</v>
      </c>
      <c r="E93" s="39" t="s">
        <v>1935</v>
      </c>
    </row>
    <row r="94" spans="1:5" ht="12.75">
      <c r="A94" s="35" t="s">
        <v>57</v>
      </c>
      <c r="E94" s="40" t="s">
        <v>5</v>
      </c>
    </row>
    <row r="95" spans="1:5" ht="12.75">
      <c r="A95" t="s">
        <v>58</v>
      </c>
      <c r="E95" s="39" t="s">
        <v>5</v>
      </c>
    </row>
    <row r="96" spans="1:16" ht="12.75">
      <c r="A96" t="s">
        <v>50</v>
      </c>
      <c s="34" t="s">
        <v>191</v>
      </c>
      <c s="34" t="s">
        <v>1936</v>
      </c>
      <c s="35" t="s">
        <v>5</v>
      </c>
      <c s="6" t="s">
        <v>1937</v>
      </c>
      <c s="36" t="s">
        <v>89</v>
      </c>
      <c s="37">
        <v>1</v>
      </c>
      <c s="36">
        <v>0.00016</v>
      </c>
      <c s="36">
        <f>ROUND(G96*H96,6)</f>
      </c>
      <c r="L96" s="38">
        <v>0</v>
      </c>
      <c s="32">
        <f>ROUND(ROUND(L96,2)*ROUND(G96,3),2)</f>
      </c>
      <c s="36" t="s">
        <v>90</v>
      </c>
      <c>
        <f>(M96*21)/100</f>
      </c>
      <c t="s">
        <v>28</v>
      </c>
    </row>
    <row r="97" spans="1:5" ht="12.75">
      <c r="A97" s="35" t="s">
        <v>56</v>
      </c>
      <c r="E97" s="39" t="s">
        <v>1937</v>
      </c>
    </row>
    <row r="98" spans="1:5" ht="12.75">
      <c r="A98" s="35" t="s">
        <v>57</v>
      </c>
      <c r="E98" s="40" t="s">
        <v>5</v>
      </c>
    </row>
    <row r="99" spans="1:5" ht="12.75">
      <c r="A99" t="s">
        <v>58</v>
      </c>
      <c r="E99" s="39" t="s">
        <v>5</v>
      </c>
    </row>
    <row r="100" spans="1:16" ht="12.75">
      <c r="A100" t="s">
        <v>50</v>
      </c>
      <c s="34" t="s">
        <v>194</v>
      </c>
      <c s="34" t="s">
        <v>1938</v>
      </c>
      <c s="35" t="s">
        <v>5</v>
      </c>
      <c s="6" t="s">
        <v>1939</v>
      </c>
      <c s="36" t="s">
        <v>74</v>
      </c>
      <c s="37">
        <v>17</v>
      </c>
      <c s="36">
        <v>0</v>
      </c>
      <c s="36">
        <f>ROUND(G100*H100,6)</f>
      </c>
      <c r="L100" s="38">
        <v>0</v>
      </c>
      <c s="32">
        <f>ROUND(ROUND(L100,2)*ROUND(G100,3),2)</f>
      </c>
      <c s="36" t="s">
        <v>90</v>
      </c>
      <c>
        <f>(M100*21)/100</f>
      </c>
      <c t="s">
        <v>28</v>
      </c>
    </row>
    <row r="101" spans="1:5" ht="12.75">
      <c r="A101" s="35" t="s">
        <v>56</v>
      </c>
      <c r="E101" s="39" t="s">
        <v>1939</v>
      </c>
    </row>
    <row r="102" spans="1:5" ht="12.75">
      <c r="A102" s="35" t="s">
        <v>57</v>
      </c>
      <c r="E102" s="40" t="s">
        <v>5</v>
      </c>
    </row>
    <row r="103" spans="1:5" ht="12.75">
      <c r="A103" t="s">
        <v>58</v>
      </c>
      <c r="E103" s="39" t="s">
        <v>5</v>
      </c>
    </row>
    <row r="104" spans="1:16" ht="25.5">
      <c r="A104" t="s">
        <v>50</v>
      </c>
      <c s="34" t="s">
        <v>198</v>
      </c>
      <c s="34" t="s">
        <v>1940</v>
      </c>
      <c s="35" t="s">
        <v>5</v>
      </c>
      <c s="6" t="s">
        <v>1941</v>
      </c>
      <c s="36" t="s">
        <v>452</v>
      </c>
      <c s="37">
        <v>76.89</v>
      </c>
      <c s="36">
        <v>0</v>
      </c>
      <c s="36">
        <f>ROUND(G104*H104,6)</f>
      </c>
      <c r="L104" s="38">
        <v>0</v>
      </c>
      <c s="32">
        <f>ROUND(ROUND(L104,2)*ROUND(G104,3),2)</f>
      </c>
      <c s="36" t="s">
        <v>90</v>
      </c>
      <c>
        <f>(M104*21)/100</f>
      </c>
      <c t="s">
        <v>28</v>
      </c>
    </row>
    <row r="105" spans="1:5" ht="25.5">
      <c r="A105" s="35" t="s">
        <v>56</v>
      </c>
      <c r="E105" s="39" t="s">
        <v>1941</v>
      </c>
    </row>
    <row r="106" spans="1:5" ht="12.75">
      <c r="A106" s="35" t="s">
        <v>57</v>
      </c>
      <c r="E106" s="40" t="s">
        <v>5</v>
      </c>
    </row>
    <row r="107" spans="1:5" ht="12.75">
      <c r="A107" t="s">
        <v>58</v>
      </c>
      <c r="E107" s="39" t="s">
        <v>5</v>
      </c>
    </row>
    <row r="108" spans="1:13" ht="12.75">
      <c r="A108" t="s">
        <v>47</v>
      </c>
      <c r="C108" s="31" t="s">
        <v>495</v>
      </c>
      <c r="E108" s="33" t="s">
        <v>496</v>
      </c>
      <c r="J108" s="32">
        <f>0</f>
      </c>
      <c s="32">
        <f>0</f>
      </c>
      <c s="32">
        <f>0+L109+L113+L117+L121+L125+L129+L133+L137+L141+L145+L149+L153</f>
      </c>
      <c s="32">
        <f>0+M109+M113+M117+M121+M125+M129+M133+M137+M141+M145+M149+M153</f>
      </c>
    </row>
    <row r="109" spans="1:16" ht="12.75">
      <c r="A109" t="s">
        <v>50</v>
      </c>
      <c s="34" t="s">
        <v>201</v>
      </c>
      <c s="34" t="s">
        <v>1942</v>
      </c>
      <c s="35" t="s">
        <v>5</v>
      </c>
      <c s="6" t="s">
        <v>1943</v>
      </c>
      <c s="36" t="s">
        <v>89</v>
      </c>
      <c s="37">
        <v>35</v>
      </c>
      <c s="36">
        <v>0</v>
      </c>
      <c s="36">
        <f>ROUND(G109*H109,6)</f>
      </c>
      <c r="L109" s="38">
        <v>0</v>
      </c>
      <c s="32">
        <f>ROUND(ROUND(L109,2)*ROUND(G109,3),2)</f>
      </c>
      <c s="36" t="s">
        <v>55</v>
      </c>
      <c>
        <f>(M109*21)/100</f>
      </c>
      <c t="s">
        <v>28</v>
      </c>
    </row>
    <row r="110" spans="1:5" ht="12.75">
      <c r="A110" s="35" t="s">
        <v>56</v>
      </c>
      <c r="E110" s="39" t="s">
        <v>1943</v>
      </c>
    </row>
    <row r="111" spans="1:5" ht="12.75">
      <c r="A111" s="35" t="s">
        <v>57</v>
      </c>
      <c r="E111" s="40" t="s">
        <v>5</v>
      </c>
    </row>
    <row r="112" spans="1:5" ht="12.75">
      <c r="A112" t="s">
        <v>58</v>
      </c>
      <c r="E112" s="39" t="s">
        <v>5</v>
      </c>
    </row>
    <row r="113" spans="1:16" ht="12.75">
      <c r="A113" t="s">
        <v>50</v>
      </c>
      <c s="34" t="s">
        <v>205</v>
      </c>
      <c s="34" t="s">
        <v>1944</v>
      </c>
      <c s="35" t="s">
        <v>5</v>
      </c>
      <c s="6" t="s">
        <v>1945</v>
      </c>
      <c s="36" t="s">
        <v>74</v>
      </c>
      <c s="37">
        <v>77</v>
      </c>
      <c s="36">
        <v>0</v>
      </c>
      <c s="36">
        <f>ROUND(G113*H113,6)</f>
      </c>
      <c r="L113" s="38">
        <v>0</v>
      </c>
      <c s="32">
        <f>ROUND(ROUND(L113,2)*ROUND(G113,3),2)</f>
      </c>
      <c s="36" t="s">
        <v>90</v>
      </c>
      <c>
        <f>(M113*21)/100</f>
      </c>
      <c t="s">
        <v>28</v>
      </c>
    </row>
    <row r="114" spans="1:5" ht="12.75">
      <c r="A114" s="35" t="s">
        <v>56</v>
      </c>
      <c r="E114" s="39" t="s">
        <v>1945</v>
      </c>
    </row>
    <row r="115" spans="1:5" ht="12.75">
      <c r="A115" s="35" t="s">
        <v>57</v>
      </c>
      <c r="E115" s="40" t="s">
        <v>5</v>
      </c>
    </row>
    <row r="116" spans="1:5" ht="12.75">
      <c r="A116" t="s">
        <v>58</v>
      </c>
      <c r="E116" s="39" t="s">
        <v>5</v>
      </c>
    </row>
    <row r="117" spans="1:16" ht="25.5">
      <c r="A117" t="s">
        <v>50</v>
      </c>
      <c s="34" t="s">
        <v>209</v>
      </c>
      <c s="34" t="s">
        <v>1946</v>
      </c>
      <c s="35" t="s">
        <v>5</v>
      </c>
      <c s="6" t="s">
        <v>1947</v>
      </c>
      <c s="36" t="s">
        <v>74</v>
      </c>
      <c s="37">
        <v>10</v>
      </c>
      <c s="36">
        <v>0.00098</v>
      </c>
      <c s="36">
        <f>ROUND(G117*H117,6)</f>
      </c>
      <c r="L117" s="38">
        <v>0</v>
      </c>
      <c s="32">
        <f>ROUND(ROUND(L117,2)*ROUND(G117,3),2)</f>
      </c>
      <c s="36" t="s">
        <v>90</v>
      </c>
      <c>
        <f>(M117*21)/100</f>
      </c>
      <c t="s">
        <v>28</v>
      </c>
    </row>
    <row r="118" spans="1:5" ht="25.5">
      <c r="A118" s="35" t="s">
        <v>56</v>
      </c>
      <c r="E118" s="39" t="s">
        <v>1947</v>
      </c>
    </row>
    <row r="119" spans="1:5" ht="12.75">
      <c r="A119" s="35" t="s">
        <v>57</v>
      </c>
      <c r="E119" s="40" t="s">
        <v>5</v>
      </c>
    </row>
    <row r="120" spans="1:5" ht="12.75">
      <c r="A120" t="s">
        <v>58</v>
      </c>
      <c r="E120" s="39" t="s">
        <v>5</v>
      </c>
    </row>
    <row r="121" spans="1:16" ht="25.5">
      <c r="A121" t="s">
        <v>50</v>
      </c>
      <c s="34" t="s">
        <v>212</v>
      </c>
      <c s="34" t="s">
        <v>1948</v>
      </c>
      <c s="35" t="s">
        <v>5</v>
      </c>
      <c s="6" t="s">
        <v>1949</v>
      </c>
      <c s="36" t="s">
        <v>74</v>
      </c>
      <c s="37">
        <v>67</v>
      </c>
      <c s="36">
        <v>0.00126</v>
      </c>
      <c s="36">
        <f>ROUND(G121*H121,6)</f>
      </c>
      <c r="L121" s="38">
        <v>0</v>
      </c>
      <c s="32">
        <f>ROUND(ROUND(L121,2)*ROUND(G121,3),2)</f>
      </c>
      <c s="36" t="s">
        <v>90</v>
      </c>
      <c>
        <f>(M121*21)/100</f>
      </c>
      <c t="s">
        <v>28</v>
      </c>
    </row>
    <row r="122" spans="1:5" ht="25.5">
      <c r="A122" s="35" t="s">
        <v>56</v>
      </c>
      <c r="E122" s="39" t="s">
        <v>1949</v>
      </c>
    </row>
    <row r="123" spans="1:5" ht="12.75">
      <c r="A123" s="35" t="s">
        <v>57</v>
      </c>
      <c r="E123" s="40" t="s">
        <v>5</v>
      </c>
    </row>
    <row r="124" spans="1:5" ht="12.75">
      <c r="A124" t="s">
        <v>58</v>
      </c>
      <c r="E124" s="39" t="s">
        <v>5</v>
      </c>
    </row>
    <row r="125" spans="1:16" ht="25.5">
      <c r="A125" t="s">
        <v>50</v>
      </c>
      <c s="34" t="s">
        <v>216</v>
      </c>
      <c s="34" t="s">
        <v>1950</v>
      </c>
      <c s="35" t="s">
        <v>5</v>
      </c>
      <c s="6" t="s">
        <v>1951</v>
      </c>
      <c s="36" t="s">
        <v>74</v>
      </c>
      <c s="37">
        <v>10</v>
      </c>
      <c s="36">
        <v>4E-05</v>
      </c>
      <c s="36">
        <f>ROUND(G125*H125,6)</f>
      </c>
      <c r="L125" s="38">
        <v>0</v>
      </c>
      <c s="32">
        <f>ROUND(ROUND(L125,2)*ROUND(G125,3),2)</f>
      </c>
      <c s="36" t="s">
        <v>90</v>
      </c>
      <c>
        <f>(M125*21)/100</f>
      </c>
      <c t="s">
        <v>28</v>
      </c>
    </row>
    <row r="126" spans="1:5" ht="38.25">
      <c r="A126" s="35" t="s">
        <v>56</v>
      </c>
      <c r="E126" s="39" t="s">
        <v>1952</v>
      </c>
    </row>
    <row r="127" spans="1:5" ht="12.75">
      <c r="A127" s="35" t="s">
        <v>57</v>
      </c>
      <c r="E127" s="40" t="s">
        <v>5</v>
      </c>
    </row>
    <row r="128" spans="1:5" ht="12.75">
      <c r="A128" t="s">
        <v>58</v>
      </c>
      <c r="E128" s="39" t="s">
        <v>5</v>
      </c>
    </row>
    <row r="129" spans="1:16" ht="25.5">
      <c r="A129" t="s">
        <v>50</v>
      </c>
      <c s="34" t="s">
        <v>219</v>
      </c>
      <c s="34" t="s">
        <v>1953</v>
      </c>
      <c s="35" t="s">
        <v>5</v>
      </c>
      <c s="6" t="s">
        <v>1951</v>
      </c>
      <c s="36" t="s">
        <v>74</v>
      </c>
      <c s="37">
        <v>67</v>
      </c>
      <c s="36">
        <v>4E-05</v>
      </c>
      <c s="36">
        <f>ROUND(G129*H129,6)</f>
      </c>
      <c r="L129" s="38">
        <v>0</v>
      </c>
      <c s="32">
        <f>ROUND(ROUND(L129,2)*ROUND(G129,3),2)</f>
      </c>
      <c s="36" t="s">
        <v>90</v>
      </c>
      <c>
        <f>(M129*21)/100</f>
      </c>
      <c t="s">
        <v>28</v>
      </c>
    </row>
    <row r="130" spans="1:5" ht="38.25">
      <c r="A130" s="35" t="s">
        <v>56</v>
      </c>
      <c r="E130" s="39" t="s">
        <v>1954</v>
      </c>
    </row>
    <row r="131" spans="1:5" ht="12.75">
      <c r="A131" s="35" t="s">
        <v>57</v>
      </c>
      <c r="E131" s="40" t="s">
        <v>5</v>
      </c>
    </row>
    <row r="132" spans="1:5" ht="12.75">
      <c r="A132" t="s">
        <v>58</v>
      </c>
      <c r="E132" s="39" t="s">
        <v>5</v>
      </c>
    </row>
    <row r="133" spans="1:16" ht="12.75">
      <c r="A133" t="s">
        <v>50</v>
      </c>
      <c s="34" t="s">
        <v>223</v>
      </c>
      <c s="34" t="s">
        <v>1955</v>
      </c>
      <c s="35" t="s">
        <v>5</v>
      </c>
      <c s="6" t="s">
        <v>1956</v>
      </c>
      <c s="36" t="s">
        <v>89</v>
      </c>
      <c s="37">
        <v>4</v>
      </c>
      <c s="36">
        <v>0.00013</v>
      </c>
      <c s="36">
        <f>ROUND(G133*H133,6)</f>
      </c>
      <c r="L133" s="38">
        <v>0</v>
      </c>
      <c s="32">
        <f>ROUND(ROUND(L133,2)*ROUND(G133,3),2)</f>
      </c>
      <c s="36" t="s">
        <v>90</v>
      </c>
      <c>
        <f>(M133*21)/100</f>
      </c>
      <c t="s">
        <v>28</v>
      </c>
    </row>
    <row r="134" spans="1:5" ht="12.75">
      <c r="A134" s="35" t="s">
        <v>56</v>
      </c>
      <c r="E134" s="39" t="s">
        <v>1956</v>
      </c>
    </row>
    <row r="135" spans="1:5" ht="12.75">
      <c r="A135" s="35" t="s">
        <v>57</v>
      </c>
      <c r="E135" s="40" t="s">
        <v>5</v>
      </c>
    </row>
    <row r="136" spans="1:5" ht="12.75">
      <c r="A136" t="s">
        <v>58</v>
      </c>
      <c r="E136" s="39" t="s">
        <v>5</v>
      </c>
    </row>
    <row r="137" spans="1:16" ht="12.75">
      <c r="A137" t="s">
        <v>50</v>
      </c>
      <c s="34" t="s">
        <v>226</v>
      </c>
      <c s="34" t="s">
        <v>1957</v>
      </c>
      <c s="35" t="s">
        <v>5</v>
      </c>
      <c s="6" t="s">
        <v>1958</v>
      </c>
      <c s="36" t="s">
        <v>89</v>
      </c>
      <c s="37">
        <v>4</v>
      </c>
      <c s="36">
        <v>0.00022</v>
      </c>
      <c s="36">
        <f>ROUND(G137*H137,6)</f>
      </c>
      <c r="L137" s="38">
        <v>0</v>
      </c>
      <c s="32">
        <f>ROUND(ROUND(L137,2)*ROUND(G137,3),2)</f>
      </c>
      <c s="36" t="s">
        <v>90</v>
      </c>
      <c>
        <f>(M137*21)/100</f>
      </c>
      <c t="s">
        <v>28</v>
      </c>
    </row>
    <row r="138" spans="1:5" ht="12.75">
      <c r="A138" s="35" t="s">
        <v>56</v>
      </c>
      <c r="E138" s="39" t="s">
        <v>1958</v>
      </c>
    </row>
    <row r="139" spans="1:5" ht="12.75">
      <c r="A139" s="35" t="s">
        <v>57</v>
      </c>
      <c r="E139" s="40" t="s">
        <v>5</v>
      </c>
    </row>
    <row r="140" spans="1:5" ht="12.75">
      <c r="A140" t="s">
        <v>58</v>
      </c>
      <c r="E140" s="39" t="s">
        <v>5</v>
      </c>
    </row>
    <row r="141" spans="1:16" ht="25.5">
      <c r="A141" t="s">
        <v>50</v>
      </c>
      <c s="34" t="s">
        <v>230</v>
      </c>
      <c s="34" t="s">
        <v>1959</v>
      </c>
      <c s="35" t="s">
        <v>5</v>
      </c>
      <c s="6" t="s">
        <v>1960</v>
      </c>
      <c s="36" t="s">
        <v>89</v>
      </c>
      <c s="37">
        <v>4</v>
      </c>
      <c s="36">
        <v>0.00026</v>
      </c>
      <c s="36">
        <f>ROUND(G141*H141,6)</f>
      </c>
      <c r="L141" s="38">
        <v>0</v>
      </c>
      <c s="32">
        <f>ROUND(ROUND(L141,2)*ROUND(G141,3),2)</f>
      </c>
      <c s="36" t="s">
        <v>90</v>
      </c>
      <c>
        <f>(M141*21)/100</f>
      </c>
      <c t="s">
        <v>28</v>
      </c>
    </row>
    <row r="142" spans="1:5" ht="25.5">
      <c r="A142" s="35" t="s">
        <v>56</v>
      </c>
      <c r="E142" s="39" t="s">
        <v>1960</v>
      </c>
    </row>
    <row r="143" spans="1:5" ht="12.75">
      <c r="A143" s="35" t="s">
        <v>57</v>
      </c>
      <c r="E143" s="40" t="s">
        <v>5</v>
      </c>
    </row>
    <row r="144" spans="1:5" ht="12.75">
      <c r="A144" t="s">
        <v>58</v>
      </c>
      <c r="E144" s="39" t="s">
        <v>5</v>
      </c>
    </row>
    <row r="145" spans="1:16" ht="25.5">
      <c r="A145" t="s">
        <v>50</v>
      </c>
      <c s="34" t="s">
        <v>234</v>
      </c>
      <c s="34" t="s">
        <v>1961</v>
      </c>
      <c s="35" t="s">
        <v>5</v>
      </c>
      <c s="6" t="s">
        <v>1962</v>
      </c>
      <c s="36" t="s">
        <v>74</v>
      </c>
      <c s="37">
        <v>77</v>
      </c>
      <c s="36">
        <v>0.00019</v>
      </c>
      <c s="36">
        <f>ROUND(G145*H145,6)</f>
      </c>
      <c r="L145" s="38">
        <v>0</v>
      </c>
      <c s="32">
        <f>ROUND(ROUND(L145,2)*ROUND(G145,3),2)</f>
      </c>
      <c s="36" t="s">
        <v>90</v>
      </c>
      <c>
        <f>(M145*21)/100</f>
      </c>
      <c t="s">
        <v>28</v>
      </c>
    </row>
    <row r="146" spans="1:5" ht="25.5">
      <c r="A146" s="35" t="s">
        <v>56</v>
      </c>
      <c r="E146" s="39" t="s">
        <v>1962</v>
      </c>
    </row>
    <row r="147" spans="1:5" ht="12.75">
      <c r="A147" s="35" t="s">
        <v>57</v>
      </c>
      <c r="E147" s="40" t="s">
        <v>5</v>
      </c>
    </row>
    <row r="148" spans="1:5" ht="12.75">
      <c r="A148" t="s">
        <v>58</v>
      </c>
      <c r="E148" s="39" t="s">
        <v>5</v>
      </c>
    </row>
    <row r="149" spans="1:16" ht="25.5">
      <c r="A149" t="s">
        <v>50</v>
      </c>
      <c s="34" t="s">
        <v>238</v>
      </c>
      <c s="34" t="s">
        <v>504</v>
      </c>
      <c s="35" t="s">
        <v>5</v>
      </c>
      <c s="6" t="s">
        <v>505</v>
      </c>
      <c s="36" t="s">
        <v>74</v>
      </c>
      <c s="37">
        <v>77</v>
      </c>
      <c s="36">
        <v>1E-05</v>
      </c>
      <c s="36">
        <f>ROUND(G149*H149,6)</f>
      </c>
      <c r="L149" s="38">
        <v>0</v>
      </c>
      <c s="32">
        <f>ROUND(ROUND(L149,2)*ROUND(G149,3),2)</f>
      </c>
      <c s="36" t="s">
        <v>90</v>
      </c>
      <c>
        <f>(M149*21)/100</f>
      </c>
      <c t="s">
        <v>28</v>
      </c>
    </row>
    <row r="150" spans="1:5" ht="25.5">
      <c r="A150" s="35" t="s">
        <v>56</v>
      </c>
      <c r="E150" s="39" t="s">
        <v>505</v>
      </c>
    </row>
    <row r="151" spans="1:5" ht="12.75">
      <c r="A151" s="35" t="s">
        <v>57</v>
      </c>
      <c r="E151" s="40" t="s">
        <v>5</v>
      </c>
    </row>
    <row r="152" spans="1:5" ht="12.75">
      <c r="A152" t="s">
        <v>58</v>
      </c>
      <c r="E152" s="39" t="s">
        <v>5</v>
      </c>
    </row>
    <row r="153" spans="1:16" ht="25.5">
      <c r="A153" t="s">
        <v>50</v>
      </c>
      <c s="34" t="s">
        <v>243</v>
      </c>
      <c s="34" t="s">
        <v>1963</v>
      </c>
      <c s="35" t="s">
        <v>5</v>
      </c>
      <c s="6" t="s">
        <v>1964</v>
      </c>
      <c s="36" t="s">
        <v>452</v>
      </c>
      <c s="37">
        <v>379.056</v>
      </c>
      <c s="36">
        <v>0</v>
      </c>
      <c s="36">
        <f>ROUND(G153*H153,6)</f>
      </c>
      <c r="L153" s="38">
        <v>0</v>
      </c>
      <c s="32">
        <f>ROUND(ROUND(L153,2)*ROUND(G153,3),2)</f>
      </c>
      <c s="36" t="s">
        <v>90</v>
      </c>
      <c>
        <f>(M153*21)/100</f>
      </c>
      <c t="s">
        <v>28</v>
      </c>
    </row>
    <row r="154" spans="1:5" ht="25.5">
      <c r="A154" s="35" t="s">
        <v>56</v>
      </c>
      <c r="E154" s="39" t="s">
        <v>1964</v>
      </c>
    </row>
    <row r="155" spans="1:5" ht="12.75">
      <c r="A155" s="35" t="s">
        <v>57</v>
      </c>
      <c r="E155" s="40" t="s">
        <v>5</v>
      </c>
    </row>
    <row r="156" spans="1:5" ht="12.75">
      <c r="A156" t="s">
        <v>58</v>
      </c>
      <c r="E156" s="39" t="s">
        <v>5</v>
      </c>
    </row>
    <row r="157" spans="1:13" ht="12.75">
      <c r="A157" t="s">
        <v>47</v>
      </c>
      <c r="C157" s="31" t="s">
        <v>1965</v>
      </c>
      <c r="E157" s="33" t="s">
        <v>1966</v>
      </c>
      <c r="J157" s="32">
        <f>0</f>
      </c>
      <c s="32">
        <f>0</f>
      </c>
      <c s="32">
        <f>0+L158+L162+L166+L170+L174+L178</f>
      </c>
      <c s="32">
        <f>0+M158+M162+M166+M170+M174+M178</f>
      </c>
    </row>
    <row r="158" spans="1:16" ht="12.75">
      <c r="A158" t="s">
        <v>50</v>
      </c>
      <c s="34" t="s">
        <v>246</v>
      </c>
      <c s="34" t="s">
        <v>1967</v>
      </c>
      <c s="35" t="s">
        <v>5</v>
      </c>
      <c s="6" t="s">
        <v>1968</v>
      </c>
      <c s="36" t="s">
        <v>455</v>
      </c>
      <c s="37">
        <v>3</v>
      </c>
      <c s="36">
        <v>0</v>
      </c>
      <c s="36">
        <f>ROUND(G158*H158,6)</f>
      </c>
      <c r="L158" s="38">
        <v>0</v>
      </c>
      <c s="32">
        <f>ROUND(ROUND(L158,2)*ROUND(G158,3),2)</f>
      </c>
      <c s="36" t="s">
        <v>90</v>
      </c>
      <c>
        <f>(M158*21)/100</f>
      </c>
      <c t="s">
        <v>28</v>
      </c>
    </row>
    <row r="159" spans="1:5" ht="12.75">
      <c r="A159" s="35" t="s">
        <v>56</v>
      </c>
      <c r="E159" s="39" t="s">
        <v>1968</v>
      </c>
    </row>
    <row r="160" spans="1:5" ht="12.75">
      <c r="A160" s="35" t="s">
        <v>57</v>
      </c>
      <c r="E160" s="40" t="s">
        <v>5</v>
      </c>
    </row>
    <row r="161" spans="1:5" ht="12.75">
      <c r="A161" t="s">
        <v>58</v>
      </c>
      <c r="E161" s="39" t="s">
        <v>5</v>
      </c>
    </row>
    <row r="162" spans="1:16" ht="25.5">
      <c r="A162" t="s">
        <v>50</v>
      </c>
      <c s="34" t="s">
        <v>249</v>
      </c>
      <c s="34" t="s">
        <v>1969</v>
      </c>
      <c s="35" t="s">
        <v>5</v>
      </c>
      <c s="6" t="s">
        <v>1970</v>
      </c>
      <c s="36" t="s">
        <v>455</v>
      </c>
      <c s="37">
        <v>5</v>
      </c>
      <c s="36">
        <v>0.01197</v>
      </c>
      <c s="36">
        <f>ROUND(G162*H162,6)</f>
      </c>
      <c r="L162" s="38">
        <v>0</v>
      </c>
      <c s="32">
        <f>ROUND(ROUND(L162,2)*ROUND(G162,3),2)</f>
      </c>
      <c s="36" t="s">
        <v>90</v>
      </c>
      <c>
        <f>(M162*21)/100</f>
      </c>
      <c t="s">
        <v>28</v>
      </c>
    </row>
    <row r="163" spans="1:5" ht="25.5">
      <c r="A163" s="35" t="s">
        <v>56</v>
      </c>
      <c r="E163" s="39" t="s">
        <v>1970</v>
      </c>
    </row>
    <row r="164" spans="1:5" ht="12.75">
      <c r="A164" s="35" t="s">
        <v>57</v>
      </c>
      <c r="E164" s="40" t="s">
        <v>5</v>
      </c>
    </row>
    <row r="165" spans="1:5" ht="12.75">
      <c r="A165" t="s">
        <v>58</v>
      </c>
      <c r="E165" s="39" t="s">
        <v>5</v>
      </c>
    </row>
    <row r="166" spans="1:16" ht="12.75">
      <c r="A166" t="s">
        <v>50</v>
      </c>
      <c s="34" t="s">
        <v>252</v>
      </c>
      <c s="34" t="s">
        <v>1971</v>
      </c>
      <c s="35" t="s">
        <v>5</v>
      </c>
      <c s="6" t="s">
        <v>1972</v>
      </c>
      <c s="36" t="s">
        <v>455</v>
      </c>
      <c s="37">
        <v>1</v>
      </c>
      <c s="36">
        <v>0.01475</v>
      </c>
      <c s="36">
        <f>ROUND(G166*H166,6)</f>
      </c>
      <c r="L166" s="38">
        <v>0</v>
      </c>
      <c s="32">
        <f>ROUND(ROUND(L166,2)*ROUND(G166,3),2)</f>
      </c>
      <c s="36" t="s">
        <v>90</v>
      </c>
      <c>
        <f>(M166*21)/100</f>
      </c>
      <c t="s">
        <v>28</v>
      </c>
    </row>
    <row r="167" spans="1:5" ht="12.75">
      <c r="A167" s="35" t="s">
        <v>56</v>
      </c>
      <c r="E167" s="39" t="s">
        <v>1972</v>
      </c>
    </row>
    <row r="168" spans="1:5" ht="12.75">
      <c r="A168" s="35" t="s">
        <v>57</v>
      </c>
      <c r="E168" s="40" t="s">
        <v>5</v>
      </c>
    </row>
    <row r="169" spans="1:5" ht="12.75">
      <c r="A169" t="s">
        <v>58</v>
      </c>
      <c r="E169" s="39" t="s">
        <v>5</v>
      </c>
    </row>
    <row r="170" spans="1:16" ht="12.75">
      <c r="A170" t="s">
        <v>50</v>
      </c>
      <c s="34" t="s">
        <v>255</v>
      </c>
      <c s="34" t="s">
        <v>1973</v>
      </c>
      <c s="35" t="s">
        <v>5</v>
      </c>
      <c s="6" t="s">
        <v>1974</v>
      </c>
      <c s="36" t="s">
        <v>89</v>
      </c>
      <c s="37">
        <v>4</v>
      </c>
      <c s="36">
        <v>0</v>
      </c>
      <c s="36">
        <f>ROUND(G170*H170,6)</f>
      </c>
      <c r="L170" s="38">
        <v>0</v>
      </c>
      <c s="32">
        <f>ROUND(ROUND(L170,2)*ROUND(G170,3),2)</f>
      </c>
      <c s="36" t="s">
        <v>90</v>
      </c>
      <c>
        <f>(M170*21)/100</f>
      </c>
      <c t="s">
        <v>28</v>
      </c>
    </row>
    <row r="171" spans="1:5" ht="12.75">
      <c r="A171" s="35" t="s">
        <v>56</v>
      </c>
      <c r="E171" s="39" t="s">
        <v>1974</v>
      </c>
    </row>
    <row r="172" spans="1:5" ht="12.75">
      <c r="A172" s="35" t="s">
        <v>57</v>
      </c>
      <c r="E172" s="40" t="s">
        <v>5</v>
      </c>
    </row>
    <row r="173" spans="1:5" ht="12.75">
      <c r="A173" t="s">
        <v>58</v>
      </c>
      <c r="E173" s="39" t="s">
        <v>5</v>
      </c>
    </row>
    <row r="174" spans="1:16" ht="25.5">
      <c r="A174" t="s">
        <v>50</v>
      </c>
      <c s="34" t="s">
        <v>258</v>
      </c>
      <c s="34" t="s">
        <v>1975</v>
      </c>
      <c s="35" t="s">
        <v>5</v>
      </c>
      <c s="6" t="s">
        <v>1976</v>
      </c>
      <c s="36" t="s">
        <v>455</v>
      </c>
      <c s="37">
        <v>4</v>
      </c>
      <c s="36">
        <v>0.00208</v>
      </c>
      <c s="36">
        <f>ROUND(G174*H174,6)</f>
      </c>
      <c r="L174" s="38">
        <v>0</v>
      </c>
      <c s="32">
        <f>ROUND(ROUND(L174,2)*ROUND(G174,3),2)</f>
      </c>
      <c s="36" t="s">
        <v>90</v>
      </c>
      <c>
        <f>(M174*21)/100</f>
      </c>
      <c t="s">
        <v>28</v>
      </c>
    </row>
    <row r="175" spans="1:5" ht="25.5">
      <c r="A175" s="35" t="s">
        <v>56</v>
      </c>
      <c r="E175" s="39" t="s">
        <v>1976</v>
      </c>
    </row>
    <row r="176" spans="1:5" ht="12.75">
      <c r="A176" s="35" t="s">
        <v>57</v>
      </c>
      <c r="E176" s="40" t="s">
        <v>5</v>
      </c>
    </row>
    <row r="177" spans="1:5" ht="12.75">
      <c r="A177" t="s">
        <v>58</v>
      </c>
      <c r="E177" s="39" t="s">
        <v>5</v>
      </c>
    </row>
    <row r="178" spans="1:16" ht="25.5">
      <c r="A178" t="s">
        <v>50</v>
      </c>
      <c s="34" t="s">
        <v>261</v>
      </c>
      <c s="34" t="s">
        <v>1977</v>
      </c>
      <c s="35" t="s">
        <v>5</v>
      </c>
      <c s="6" t="s">
        <v>1978</v>
      </c>
      <c s="36" t="s">
        <v>452</v>
      </c>
      <c s="37">
        <v>213.164</v>
      </c>
      <c s="36">
        <v>0</v>
      </c>
      <c s="36">
        <f>ROUND(G178*H178,6)</f>
      </c>
      <c r="L178" s="38">
        <v>0</v>
      </c>
      <c s="32">
        <f>ROUND(ROUND(L178,2)*ROUND(G178,3),2)</f>
      </c>
      <c s="36" t="s">
        <v>90</v>
      </c>
      <c>
        <f>(M178*21)/100</f>
      </c>
      <c t="s">
        <v>28</v>
      </c>
    </row>
    <row r="179" spans="1:5" ht="25.5">
      <c r="A179" s="35" t="s">
        <v>56</v>
      </c>
      <c r="E179" s="39" t="s">
        <v>1978</v>
      </c>
    </row>
    <row r="180" spans="1:5" ht="12.75">
      <c r="A180" s="35" t="s">
        <v>57</v>
      </c>
      <c r="E180" s="40" t="s">
        <v>5</v>
      </c>
    </row>
    <row r="181" spans="1:5" ht="12.75">
      <c r="A181" t="s">
        <v>58</v>
      </c>
      <c r="E181" s="39" t="s">
        <v>5</v>
      </c>
    </row>
    <row r="182" spans="1:13" ht="12.75">
      <c r="A182" t="s">
        <v>47</v>
      </c>
      <c r="C182" s="31" t="s">
        <v>111</v>
      </c>
      <c r="E182" s="33" t="s">
        <v>467</v>
      </c>
      <c r="J182" s="32">
        <f>0</f>
      </c>
      <c s="32">
        <f>0</f>
      </c>
      <c s="32">
        <f>0+L183+L187+L191+L195+L199+L203+L207+L211</f>
      </c>
      <c s="32">
        <f>0+M183+M187+M191+M195+M199+M203+M207+M211</f>
      </c>
    </row>
    <row r="183" spans="1:16" ht="25.5">
      <c r="A183" t="s">
        <v>50</v>
      </c>
      <c s="34" t="s">
        <v>139</v>
      </c>
      <c s="34" t="s">
        <v>1979</v>
      </c>
      <c s="35" t="s">
        <v>5</v>
      </c>
      <c s="6" t="s">
        <v>1980</v>
      </c>
      <c s="36" t="s">
        <v>74</v>
      </c>
      <c s="37">
        <v>28</v>
      </c>
      <c s="36">
        <v>0.00131</v>
      </c>
      <c s="36">
        <f>ROUND(G183*H183,6)</f>
      </c>
      <c r="L183" s="38">
        <v>0</v>
      </c>
      <c s="32">
        <f>ROUND(ROUND(L183,2)*ROUND(G183,3),2)</f>
      </c>
      <c s="36" t="s">
        <v>90</v>
      </c>
      <c>
        <f>(M183*21)/100</f>
      </c>
      <c t="s">
        <v>28</v>
      </c>
    </row>
    <row r="184" spans="1:5" ht="25.5">
      <c r="A184" s="35" t="s">
        <v>56</v>
      </c>
      <c r="E184" s="39" t="s">
        <v>1980</v>
      </c>
    </row>
    <row r="185" spans="1:5" ht="12.75">
      <c r="A185" s="35" t="s">
        <v>57</v>
      </c>
      <c r="E185" s="40" t="s">
        <v>5</v>
      </c>
    </row>
    <row r="186" spans="1:5" ht="12.75">
      <c r="A186" t="s">
        <v>58</v>
      </c>
      <c r="E186" s="39" t="s">
        <v>5</v>
      </c>
    </row>
    <row r="187" spans="1:16" ht="25.5">
      <c r="A187" t="s">
        <v>50</v>
      </c>
      <c s="34" t="s">
        <v>142</v>
      </c>
      <c s="34" t="s">
        <v>1981</v>
      </c>
      <c s="35" t="s">
        <v>5</v>
      </c>
      <c s="6" t="s">
        <v>1982</v>
      </c>
      <c s="36" t="s">
        <v>74</v>
      </c>
      <c s="37">
        <v>8</v>
      </c>
      <c s="36">
        <v>0.00183</v>
      </c>
      <c s="36">
        <f>ROUND(G187*H187,6)</f>
      </c>
      <c r="L187" s="38">
        <v>0</v>
      </c>
      <c s="32">
        <f>ROUND(ROUND(L187,2)*ROUND(G187,3),2)</f>
      </c>
      <c s="36" t="s">
        <v>90</v>
      </c>
      <c>
        <f>(M187*21)/100</f>
      </c>
      <c t="s">
        <v>28</v>
      </c>
    </row>
    <row r="188" spans="1:5" ht="25.5">
      <c r="A188" s="35" t="s">
        <v>56</v>
      </c>
      <c r="E188" s="39" t="s">
        <v>1982</v>
      </c>
    </row>
    <row r="189" spans="1:5" ht="12.75">
      <c r="A189" s="35" t="s">
        <v>57</v>
      </c>
      <c r="E189" s="40" t="s">
        <v>5</v>
      </c>
    </row>
    <row r="190" spans="1:5" ht="12.75">
      <c r="A190" t="s">
        <v>58</v>
      </c>
      <c r="E190" s="39" t="s">
        <v>5</v>
      </c>
    </row>
    <row r="191" spans="1:16" ht="25.5">
      <c r="A191" t="s">
        <v>50</v>
      </c>
      <c s="34" t="s">
        <v>145</v>
      </c>
      <c s="34" t="s">
        <v>1983</v>
      </c>
      <c s="35" t="s">
        <v>5</v>
      </c>
      <c s="6" t="s">
        <v>1984</v>
      </c>
      <c s="36" t="s">
        <v>74</v>
      </c>
      <c s="37">
        <v>62</v>
      </c>
      <c s="36">
        <v>0.0044</v>
      </c>
      <c s="36">
        <f>ROUND(G191*H191,6)</f>
      </c>
      <c r="L191" s="38">
        <v>0</v>
      </c>
      <c s="32">
        <f>ROUND(ROUND(L191,2)*ROUND(G191,3),2)</f>
      </c>
      <c s="36" t="s">
        <v>90</v>
      </c>
      <c>
        <f>(M191*21)/100</f>
      </c>
      <c t="s">
        <v>28</v>
      </c>
    </row>
    <row r="192" spans="1:5" ht="25.5">
      <c r="A192" s="35" t="s">
        <v>56</v>
      </c>
      <c r="E192" s="39" t="s">
        <v>1984</v>
      </c>
    </row>
    <row r="193" spans="1:5" ht="12.75">
      <c r="A193" s="35" t="s">
        <v>57</v>
      </c>
      <c r="E193" s="40" t="s">
        <v>5</v>
      </c>
    </row>
    <row r="194" spans="1:5" ht="12.75">
      <c r="A194" t="s">
        <v>58</v>
      </c>
      <c r="E194" s="39" t="s">
        <v>5</v>
      </c>
    </row>
    <row r="195" spans="1:16" ht="12.75">
      <c r="A195" t="s">
        <v>50</v>
      </c>
      <c s="34" t="s">
        <v>149</v>
      </c>
      <c s="34" t="s">
        <v>1985</v>
      </c>
      <c s="35" t="s">
        <v>5</v>
      </c>
      <c s="6" t="s">
        <v>1986</v>
      </c>
      <c s="36" t="s">
        <v>74</v>
      </c>
      <c s="37">
        <v>23</v>
      </c>
      <c s="36">
        <v>0</v>
      </c>
      <c s="36">
        <f>ROUND(G195*H195,6)</f>
      </c>
      <c r="L195" s="38">
        <v>0</v>
      </c>
      <c s="32">
        <f>ROUND(ROUND(L195,2)*ROUND(G195,3),2)</f>
      </c>
      <c s="36" t="s">
        <v>90</v>
      </c>
      <c>
        <f>(M195*21)/100</f>
      </c>
      <c t="s">
        <v>28</v>
      </c>
    </row>
    <row r="196" spans="1:5" ht="12.75">
      <c r="A196" s="35" t="s">
        <v>56</v>
      </c>
      <c r="E196" s="39" t="s">
        <v>1986</v>
      </c>
    </row>
    <row r="197" spans="1:5" ht="12.75">
      <c r="A197" s="35" t="s">
        <v>57</v>
      </c>
      <c r="E197" s="40" t="s">
        <v>5</v>
      </c>
    </row>
    <row r="198" spans="1:5" ht="12.75">
      <c r="A198" t="s">
        <v>58</v>
      </c>
      <c r="E198" s="39" t="s">
        <v>5</v>
      </c>
    </row>
    <row r="199" spans="1:16" ht="12.75">
      <c r="A199" t="s">
        <v>50</v>
      </c>
      <c s="34" t="s">
        <v>152</v>
      </c>
      <c s="34" t="s">
        <v>1987</v>
      </c>
      <c s="35" t="s">
        <v>5</v>
      </c>
      <c s="6" t="s">
        <v>1988</v>
      </c>
      <c s="36" t="s">
        <v>74</v>
      </c>
      <c s="37">
        <v>62</v>
      </c>
      <c s="36">
        <v>0</v>
      </c>
      <c s="36">
        <f>ROUND(G199*H199,6)</f>
      </c>
      <c r="L199" s="38">
        <v>0</v>
      </c>
      <c s="32">
        <f>ROUND(ROUND(L199,2)*ROUND(G199,3),2)</f>
      </c>
      <c s="36" t="s">
        <v>90</v>
      </c>
      <c>
        <f>(M199*21)/100</f>
      </c>
      <c t="s">
        <v>28</v>
      </c>
    </row>
    <row r="200" spans="1:5" ht="12.75">
      <c r="A200" s="35" t="s">
        <v>56</v>
      </c>
      <c r="E200" s="39" t="s">
        <v>1988</v>
      </c>
    </row>
    <row r="201" spans="1:5" ht="12.75">
      <c r="A201" s="35" t="s">
        <v>57</v>
      </c>
      <c r="E201" s="40" t="s">
        <v>5</v>
      </c>
    </row>
    <row r="202" spans="1:5" ht="12.75">
      <c r="A202" t="s">
        <v>58</v>
      </c>
      <c r="E202" s="39" t="s">
        <v>5</v>
      </c>
    </row>
    <row r="203" spans="1:16" ht="25.5">
      <c r="A203" t="s">
        <v>50</v>
      </c>
      <c s="34" t="s">
        <v>155</v>
      </c>
      <c s="34" t="s">
        <v>1989</v>
      </c>
      <c s="35" t="s">
        <v>5</v>
      </c>
      <c s="6" t="s">
        <v>1990</v>
      </c>
      <c s="36" t="s">
        <v>89</v>
      </c>
      <c s="37">
        <v>1</v>
      </c>
      <c s="36">
        <v>0.10762</v>
      </c>
      <c s="36">
        <f>ROUND(G203*H203,6)</f>
      </c>
      <c r="L203" s="38">
        <v>0</v>
      </c>
      <c s="32">
        <f>ROUND(ROUND(L203,2)*ROUND(G203,3),2)</f>
      </c>
      <c s="36" t="s">
        <v>90</v>
      </c>
      <c>
        <f>(M203*21)/100</f>
      </c>
      <c t="s">
        <v>28</v>
      </c>
    </row>
    <row r="204" spans="1:5" ht="25.5">
      <c r="A204" s="35" t="s">
        <v>56</v>
      </c>
      <c r="E204" s="39" t="s">
        <v>1990</v>
      </c>
    </row>
    <row r="205" spans="1:5" ht="12.75">
      <c r="A205" s="35" t="s">
        <v>57</v>
      </c>
      <c r="E205" s="40" t="s">
        <v>5</v>
      </c>
    </row>
    <row r="206" spans="1:5" ht="12.75">
      <c r="A206" t="s">
        <v>58</v>
      </c>
      <c r="E206" s="39" t="s">
        <v>5</v>
      </c>
    </row>
    <row r="207" spans="1:16" ht="25.5">
      <c r="A207" t="s">
        <v>50</v>
      </c>
      <c s="34" t="s">
        <v>159</v>
      </c>
      <c s="34" t="s">
        <v>1991</v>
      </c>
      <c s="35" t="s">
        <v>5</v>
      </c>
      <c s="6" t="s">
        <v>1992</v>
      </c>
      <c s="36" t="s">
        <v>89</v>
      </c>
      <c s="37">
        <v>1</v>
      </c>
      <c s="36">
        <v>0.10863</v>
      </c>
      <c s="36">
        <f>ROUND(G207*H207,6)</f>
      </c>
      <c r="L207" s="38">
        <v>0</v>
      </c>
      <c s="32">
        <f>ROUND(ROUND(L207,2)*ROUND(G207,3),2)</f>
      </c>
      <c s="36" t="s">
        <v>90</v>
      </c>
      <c>
        <f>(M207*21)/100</f>
      </c>
      <c t="s">
        <v>28</v>
      </c>
    </row>
    <row r="208" spans="1:5" ht="25.5">
      <c r="A208" s="35" t="s">
        <v>56</v>
      </c>
      <c r="E208" s="39" t="s">
        <v>1992</v>
      </c>
    </row>
    <row r="209" spans="1:5" ht="12.75">
      <c r="A209" s="35" t="s">
        <v>57</v>
      </c>
      <c r="E209" s="40" t="s">
        <v>5</v>
      </c>
    </row>
    <row r="210" spans="1:5" ht="12.75">
      <c r="A210" t="s">
        <v>58</v>
      </c>
      <c r="E210" s="39" t="s">
        <v>5</v>
      </c>
    </row>
    <row r="211" spans="1:16" ht="25.5">
      <c r="A211" t="s">
        <v>50</v>
      </c>
      <c s="34" t="s">
        <v>162</v>
      </c>
      <c s="34" t="s">
        <v>1993</v>
      </c>
      <c s="35" t="s">
        <v>5</v>
      </c>
      <c s="6" t="s">
        <v>1994</v>
      </c>
      <c s="36" t="s">
        <v>89</v>
      </c>
      <c s="37">
        <v>2</v>
      </c>
      <c s="36">
        <v>0</v>
      </c>
      <c s="36">
        <f>ROUND(G211*H211,6)</f>
      </c>
      <c r="L211" s="38">
        <v>0</v>
      </c>
      <c s="32">
        <f>ROUND(ROUND(L211,2)*ROUND(G211,3),2)</f>
      </c>
      <c s="36" t="s">
        <v>90</v>
      </c>
      <c>
        <f>(M211*21)/100</f>
      </c>
      <c t="s">
        <v>28</v>
      </c>
    </row>
    <row r="212" spans="1:5" ht="25.5">
      <c r="A212" s="35" t="s">
        <v>56</v>
      </c>
      <c r="E212" s="39" t="s">
        <v>1994</v>
      </c>
    </row>
    <row r="213" spans="1:5" ht="12.75">
      <c r="A213" s="35" t="s">
        <v>57</v>
      </c>
      <c r="E213" s="40" t="s">
        <v>5</v>
      </c>
    </row>
    <row r="214" spans="1:5" ht="12.75">
      <c r="A214" t="s">
        <v>58</v>
      </c>
      <c r="E214" s="39" t="s">
        <v>5</v>
      </c>
    </row>
    <row r="215" spans="1:13" ht="12.75">
      <c r="A215" t="s">
        <v>47</v>
      </c>
      <c r="C215" s="31" t="s">
        <v>472</v>
      </c>
      <c r="E215" s="33" t="s">
        <v>473</v>
      </c>
      <c r="J215" s="32">
        <f>0</f>
      </c>
      <c s="32">
        <f>0</f>
      </c>
      <c s="32">
        <f>0+L216</f>
      </c>
      <c s="32">
        <f>0+M216</f>
      </c>
    </row>
    <row r="216" spans="1:16" ht="38.25">
      <c r="A216" t="s">
        <v>50</v>
      </c>
      <c s="34" t="s">
        <v>165</v>
      </c>
      <c s="34" t="s">
        <v>1995</v>
      </c>
      <c s="35" t="s">
        <v>5</v>
      </c>
      <c s="6" t="s">
        <v>1996</v>
      </c>
      <c s="36" t="s">
        <v>409</v>
      </c>
      <c s="37">
        <v>66.507</v>
      </c>
      <c s="36">
        <v>0</v>
      </c>
      <c s="36">
        <f>ROUND(G216*H216,6)</f>
      </c>
      <c r="L216" s="38">
        <v>0</v>
      </c>
      <c s="32">
        <f>ROUND(ROUND(L216,2)*ROUND(G216,3),2)</f>
      </c>
      <c s="36" t="s">
        <v>90</v>
      </c>
      <c>
        <f>(M216*21)/100</f>
      </c>
      <c t="s">
        <v>28</v>
      </c>
    </row>
    <row r="217" spans="1:5" ht="38.25">
      <c r="A217" s="35" t="s">
        <v>56</v>
      </c>
      <c r="E217" s="39" t="s">
        <v>1997</v>
      </c>
    </row>
    <row r="218" spans="1:5" ht="12.75">
      <c r="A218" s="35" t="s">
        <v>57</v>
      </c>
      <c r="E218" s="40" t="s">
        <v>5</v>
      </c>
    </row>
    <row r="219" spans="1:5" ht="12.75">
      <c r="A219" t="s">
        <v>58</v>
      </c>
      <c r="E2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COUNTIFS(L8:L220,"=0",A8:A220,"P")+COUNTIFS(L8:L220,"",A8:A220,"P")+SUM(Q8:Q220)</f>
      </c>
    </row>
    <row r="8" spans="1:13" ht="12.75">
      <c r="A8" t="s">
        <v>45</v>
      </c>
      <c r="C8" s="28" t="s">
        <v>2000</v>
      </c>
      <c r="E8" s="30" t="s">
        <v>1999</v>
      </c>
      <c r="J8" s="29">
        <f>0+J9+J18+J47+J120+J133+J178+J215</f>
      </c>
      <c s="29">
        <f>0+K9+K18+K47+K120+K133+K178+K215</f>
      </c>
      <c s="29">
        <f>0+L9+L18+L47+L120+L133+L178+L215</f>
      </c>
      <c s="29">
        <f>0+M9+M18+M47+M120+M133+M178+M215</f>
      </c>
    </row>
    <row r="9" spans="1:13" ht="12.75">
      <c r="A9" t="s">
        <v>47</v>
      </c>
      <c r="C9" s="31" t="s">
        <v>85</v>
      </c>
      <c r="E9" s="33" t="s">
        <v>86</v>
      </c>
      <c r="J9" s="32">
        <f>0</f>
      </c>
      <c s="32">
        <f>0</f>
      </c>
      <c s="32">
        <f>0+L10+L14</f>
      </c>
      <c s="32">
        <f>0+M10+M14</f>
      </c>
    </row>
    <row r="10" spans="1:16" ht="25.5">
      <c r="A10" t="s">
        <v>50</v>
      </c>
      <c s="34" t="s">
        <v>51</v>
      </c>
      <c s="34" t="s">
        <v>2001</v>
      </c>
      <c s="35" t="s">
        <v>5</v>
      </c>
      <c s="6" t="s">
        <v>2002</v>
      </c>
      <c s="36" t="s">
        <v>89</v>
      </c>
      <c s="37">
        <v>1</v>
      </c>
      <c s="36">
        <v>0</v>
      </c>
      <c s="36">
        <f>ROUND(G10*H10,6)</f>
      </c>
      <c r="L10" s="38">
        <v>0</v>
      </c>
      <c s="32">
        <f>ROUND(ROUND(L10,2)*ROUND(G10,3),2)</f>
      </c>
      <c s="36" t="s">
        <v>90</v>
      </c>
      <c>
        <f>(M10*21)/100</f>
      </c>
      <c t="s">
        <v>28</v>
      </c>
    </row>
    <row r="11" spans="1:5" ht="25.5">
      <c r="A11" s="35" t="s">
        <v>56</v>
      </c>
      <c r="E11" s="39" t="s">
        <v>2002</v>
      </c>
    </row>
    <row r="12" spans="1:5" ht="12.75">
      <c r="A12" s="35" t="s">
        <v>57</v>
      </c>
      <c r="E12" s="40" t="s">
        <v>5</v>
      </c>
    </row>
    <row r="13" spans="1:5" ht="12.75">
      <c r="A13" t="s">
        <v>58</v>
      </c>
      <c r="E13" s="39" t="s">
        <v>5</v>
      </c>
    </row>
    <row r="14" spans="1:16" ht="25.5">
      <c r="A14" t="s">
        <v>50</v>
      </c>
      <c s="34" t="s">
        <v>28</v>
      </c>
      <c s="34" t="s">
        <v>2003</v>
      </c>
      <c s="35" t="s">
        <v>5</v>
      </c>
      <c s="6" t="s">
        <v>95</v>
      </c>
      <c s="36" t="s">
        <v>89</v>
      </c>
      <c s="37">
        <v>1</v>
      </c>
      <c s="36">
        <v>0</v>
      </c>
      <c s="36">
        <f>ROUND(G14*H14,6)</f>
      </c>
      <c r="L14" s="38">
        <v>0</v>
      </c>
      <c s="32">
        <f>ROUND(ROUND(L14,2)*ROUND(G14,3),2)</f>
      </c>
      <c s="36" t="s">
        <v>291</v>
      </c>
      <c>
        <f>(M14*21)/100</f>
      </c>
      <c t="s">
        <v>28</v>
      </c>
    </row>
    <row r="15" spans="1:5" ht="51">
      <c r="A15" s="35" t="s">
        <v>56</v>
      </c>
      <c r="E15" s="39" t="s">
        <v>296</v>
      </c>
    </row>
    <row r="16" spans="1:5" ht="12.75">
      <c r="A16" s="35" t="s">
        <v>57</v>
      </c>
      <c r="E16" s="40" t="s">
        <v>5</v>
      </c>
    </row>
    <row r="17" spans="1:5" ht="12.75">
      <c r="A17" t="s">
        <v>58</v>
      </c>
      <c r="E17" s="39" t="s">
        <v>5</v>
      </c>
    </row>
    <row r="18" spans="1:13" ht="12.75">
      <c r="A18" t="s">
        <v>47</v>
      </c>
      <c r="C18" s="31" t="s">
        <v>118</v>
      </c>
      <c r="E18" s="33" t="s">
        <v>119</v>
      </c>
      <c r="J18" s="32">
        <f>0</f>
      </c>
      <c s="32">
        <f>0</f>
      </c>
      <c s="32">
        <f>0+L19+L23+L27+L31+L35+L39+L43</f>
      </c>
      <c s="32">
        <f>0+M19+M23+M27+M31+M35+M39+M43</f>
      </c>
    </row>
    <row r="19" spans="1:16" ht="12.75">
      <c r="A19" t="s">
        <v>50</v>
      </c>
      <c s="34" t="s">
        <v>26</v>
      </c>
      <c s="34" t="s">
        <v>2004</v>
      </c>
      <c s="35" t="s">
        <v>5</v>
      </c>
      <c s="6" t="s">
        <v>2005</v>
      </c>
      <c s="36" t="s">
        <v>89</v>
      </c>
      <c s="37">
        <v>8</v>
      </c>
      <c s="36">
        <v>0</v>
      </c>
      <c s="36">
        <f>ROUND(G19*H19,6)</f>
      </c>
      <c r="L19" s="38">
        <v>0</v>
      </c>
      <c s="32">
        <f>ROUND(ROUND(L19,2)*ROUND(G19,3),2)</f>
      </c>
      <c s="36" t="s">
        <v>55</v>
      </c>
      <c>
        <f>(M19*21)/100</f>
      </c>
      <c t="s">
        <v>28</v>
      </c>
    </row>
    <row r="20" spans="1:5" ht="12.75">
      <c r="A20" s="35" t="s">
        <v>56</v>
      </c>
      <c r="E20" s="39" t="s">
        <v>2005</v>
      </c>
    </row>
    <row r="21" spans="1:5" ht="12.75">
      <c r="A21" s="35" t="s">
        <v>57</v>
      </c>
      <c r="E21" s="40" t="s">
        <v>5</v>
      </c>
    </row>
    <row r="22" spans="1:5" ht="12.75">
      <c r="A22" t="s">
        <v>58</v>
      </c>
      <c r="E22" s="39" t="s">
        <v>5</v>
      </c>
    </row>
    <row r="23" spans="1:16" ht="12.75">
      <c r="A23" t="s">
        <v>50</v>
      </c>
      <c s="34" t="s">
        <v>79</v>
      </c>
      <c s="34" t="s">
        <v>2006</v>
      </c>
      <c s="35" t="s">
        <v>5</v>
      </c>
      <c s="6" t="s">
        <v>2007</v>
      </c>
      <c s="36" t="s">
        <v>89</v>
      </c>
      <c s="37">
        <v>29</v>
      </c>
      <c s="36">
        <v>0</v>
      </c>
      <c s="36">
        <f>ROUND(G23*H23,6)</f>
      </c>
      <c r="L23" s="38">
        <v>0</v>
      </c>
      <c s="32">
        <f>ROUND(ROUND(L23,2)*ROUND(G23,3),2)</f>
      </c>
      <c s="36" t="s">
        <v>55</v>
      </c>
      <c>
        <f>(M23*21)/100</f>
      </c>
      <c t="s">
        <v>28</v>
      </c>
    </row>
    <row r="24" spans="1:5" ht="12.75">
      <c r="A24" s="35" t="s">
        <v>56</v>
      </c>
      <c r="E24" s="39" t="s">
        <v>2007</v>
      </c>
    </row>
    <row r="25" spans="1:5" ht="38.25">
      <c r="A25" s="35" t="s">
        <v>57</v>
      </c>
      <c r="E25" s="40" t="s">
        <v>2008</v>
      </c>
    </row>
    <row r="26" spans="1:5" ht="12.75">
      <c r="A26" t="s">
        <v>58</v>
      </c>
      <c r="E26" s="39" t="s">
        <v>5</v>
      </c>
    </row>
    <row r="27" spans="1:16" ht="38.25">
      <c r="A27" t="s">
        <v>50</v>
      </c>
      <c s="34" t="s">
        <v>101</v>
      </c>
      <c s="34" t="s">
        <v>2009</v>
      </c>
      <c s="35" t="s">
        <v>5</v>
      </c>
      <c s="6" t="s">
        <v>2010</v>
      </c>
      <c s="36" t="s">
        <v>89</v>
      </c>
      <c s="37">
        <v>29</v>
      </c>
      <c s="36">
        <v>0</v>
      </c>
      <c s="36">
        <f>ROUND(G27*H27,6)</f>
      </c>
      <c r="L27" s="38">
        <v>0</v>
      </c>
      <c s="32">
        <f>ROUND(ROUND(L27,2)*ROUND(G27,3),2)</f>
      </c>
      <c s="36" t="s">
        <v>90</v>
      </c>
      <c>
        <f>(M27*21)/100</f>
      </c>
      <c t="s">
        <v>28</v>
      </c>
    </row>
    <row r="28" spans="1:5" ht="38.25">
      <c r="A28" s="35" t="s">
        <v>56</v>
      </c>
      <c r="E28" s="39" t="s">
        <v>2011</v>
      </c>
    </row>
    <row r="29" spans="1:5" ht="12.75">
      <c r="A29" s="35" t="s">
        <v>57</v>
      </c>
      <c r="E29" s="40" t="s">
        <v>5</v>
      </c>
    </row>
    <row r="30" spans="1:5" ht="12.75">
      <c r="A30" t="s">
        <v>58</v>
      </c>
      <c r="E30" s="39" t="s">
        <v>5</v>
      </c>
    </row>
    <row r="31" spans="1:16" ht="25.5">
      <c r="A31" t="s">
        <v>50</v>
      </c>
      <c s="34" t="s">
        <v>27</v>
      </c>
      <c s="34" t="s">
        <v>2012</v>
      </c>
      <c s="35" t="s">
        <v>5</v>
      </c>
      <c s="6" t="s">
        <v>2013</v>
      </c>
      <c s="36" t="s">
        <v>89</v>
      </c>
      <c s="37">
        <v>8</v>
      </c>
      <c s="36">
        <v>0</v>
      </c>
      <c s="36">
        <f>ROUND(G31*H31,6)</f>
      </c>
      <c r="L31" s="38">
        <v>0</v>
      </c>
      <c s="32">
        <f>ROUND(ROUND(L31,2)*ROUND(G31,3),2)</f>
      </c>
      <c s="36" t="s">
        <v>291</v>
      </c>
      <c>
        <f>(M31*21)/100</f>
      </c>
      <c t="s">
        <v>28</v>
      </c>
    </row>
    <row r="32" spans="1:5" ht="38.25">
      <c r="A32" s="35" t="s">
        <v>56</v>
      </c>
      <c r="E32" s="39" t="s">
        <v>2014</v>
      </c>
    </row>
    <row r="33" spans="1:5" ht="12.75">
      <c r="A33" s="35" t="s">
        <v>57</v>
      </c>
      <c r="E33" s="40" t="s">
        <v>5</v>
      </c>
    </row>
    <row r="34" spans="1:5" ht="12.75">
      <c r="A34" t="s">
        <v>58</v>
      </c>
      <c r="E34" s="39" t="s">
        <v>5</v>
      </c>
    </row>
    <row r="35" spans="1:16" ht="12.75">
      <c r="A35" t="s">
        <v>50</v>
      </c>
      <c s="34" t="s">
        <v>106</v>
      </c>
      <c s="34" t="s">
        <v>2015</v>
      </c>
      <c s="35" t="s">
        <v>5</v>
      </c>
      <c s="6" t="s">
        <v>2016</v>
      </c>
      <c s="36" t="s">
        <v>74</v>
      </c>
      <c s="37">
        <v>161.7</v>
      </c>
      <c s="36">
        <v>0.00013</v>
      </c>
      <c s="36">
        <f>ROUND(G35*H35,6)</f>
      </c>
      <c r="L35" s="38">
        <v>0</v>
      </c>
      <c s="32">
        <f>ROUND(ROUND(L35,2)*ROUND(G35,3),2)</f>
      </c>
      <c s="36" t="s">
        <v>90</v>
      </c>
      <c>
        <f>(M35*21)/100</f>
      </c>
      <c t="s">
        <v>28</v>
      </c>
    </row>
    <row r="36" spans="1:5" ht="12.75">
      <c r="A36" s="35" t="s">
        <v>56</v>
      </c>
      <c r="E36" s="39" t="s">
        <v>2016</v>
      </c>
    </row>
    <row r="37" spans="1:5" ht="25.5">
      <c r="A37" s="35" t="s">
        <v>57</v>
      </c>
      <c r="E37" s="40" t="s">
        <v>2017</v>
      </c>
    </row>
    <row r="38" spans="1:5" ht="12.75">
      <c r="A38" t="s">
        <v>58</v>
      </c>
      <c r="E38" s="39" t="s">
        <v>5</v>
      </c>
    </row>
    <row r="39" spans="1:16" ht="12.75">
      <c r="A39" t="s">
        <v>50</v>
      </c>
      <c s="34" t="s">
        <v>111</v>
      </c>
      <c s="34" t="s">
        <v>2018</v>
      </c>
      <c s="35" t="s">
        <v>5</v>
      </c>
      <c s="6" t="s">
        <v>2019</v>
      </c>
      <c s="36" t="s">
        <v>74</v>
      </c>
      <c s="37">
        <v>51.45</v>
      </c>
      <c s="36">
        <v>0.00021</v>
      </c>
      <c s="36">
        <f>ROUND(G39*H39,6)</f>
      </c>
      <c r="L39" s="38">
        <v>0</v>
      </c>
      <c s="32">
        <f>ROUND(ROUND(L39,2)*ROUND(G39,3),2)</f>
      </c>
      <c s="36" t="s">
        <v>90</v>
      </c>
      <c>
        <f>(M39*21)/100</f>
      </c>
      <c t="s">
        <v>28</v>
      </c>
    </row>
    <row r="40" spans="1:5" ht="12.75">
      <c r="A40" s="35" t="s">
        <v>56</v>
      </c>
      <c r="E40" s="39" t="s">
        <v>2019</v>
      </c>
    </row>
    <row r="41" spans="1:5" ht="25.5">
      <c r="A41" s="35" t="s">
        <v>57</v>
      </c>
      <c r="E41" s="40" t="s">
        <v>2020</v>
      </c>
    </row>
    <row r="42" spans="1:5" ht="12.75">
      <c r="A42" t="s">
        <v>58</v>
      </c>
      <c r="E42" s="39" t="s">
        <v>5</v>
      </c>
    </row>
    <row r="43" spans="1:16" ht="25.5">
      <c r="A43" t="s">
        <v>50</v>
      </c>
      <c s="34" t="s">
        <v>114</v>
      </c>
      <c s="34" t="s">
        <v>329</v>
      </c>
      <c s="35" t="s">
        <v>5</v>
      </c>
      <c s="6" t="s">
        <v>330</v>
      </c>
      <c s="36" t="s">
        <v>74</v>
      </c>
      <c s="37">
        <v>203</v>
      </c>
      <c s="36">
        <v>0</v>
      </c>
      <c s="36">
        <f>ROUND(G43*H43,6)</f>
      </c>
      <c r="L43" s="38">
        <v>0</v>
      </c>
      <c s="32">
        <f>ROUND(ROUND(L43,2)*ROUND(G43,3),2)</f>
      </c>
      <c s="36" t="s">
        <v>90</v>
      </c>
      <c>
        <f>(M43*21)/100</f>
      </c>
      <c t="s">
        <v>28</v>
      </c>
    </row>
    <row r="44" spans="1:5" ht="25.5">
      <c r="A44" s="35" t="s">
        <v>56</v>
      </c>
      <c r="E44" s="39" t="s">
        <v>330</v>
      </c>
    </row>
    <row r="45" spans="1:5" ht="12.75">
      <c r="A45" s="35" t="s">
        <v>57</v>
      </c>
      <c r="E45" s="40" t="s">
        <v>5</v>
      </c>
    </row>
    <row r="46" spans="1:5" ht="12.75">
      <c r="A46" t="s">
        <v>58</v>
      </c>
      <c r="E46" s="39" t="s">
        <v>5</v>
      </c>
    </row>
    <row r="47" spans="1:13" ht="12.75">
      <c r="A47" t="s">
        <v>47</v>
      </c>
      <c r="C47" s="31" t="s">
        <v>185</v>
      </c>
      <c r="E47" s="33" t="s">
        <v>186</v>
      </c>
      <c r="J47" s="32">
        <f>0</f>
      </c>
      <c s="32">
        <f>0</f>
      </c>
      <c s="32">
        <f>0+L48+L52+L56+L60+L64+L68+L72+L76+L80+L84+L88+L92+L96+L100+L104+L108+L112+L116</f>
      </c>
      <c s="32">
        <f>0+M48+M52+M56+M60+M64+M68+M72+M76+M80+M84+M88+M92+M96+M100+M104+M108+M112+M116</f>
      </c>
    </row>
    <row r="48" spans="1:16" ht="25.5">
      <c r="A48" t="s">
        <v>50</v>
      </c>
      <c s="34" t="s">
        <v>120</v>
      </c>
      <c s="34" t="s">
        <v>2021</v>
      </c>
      <c s="35" t="s">
        <v>5</v>
      </c>
      <c s="6" t="s">
        <v>2022</v>
      </c>
      <c s="36" t="s">
        <v>74</v>
      </c>
      <c s="37">
        <v>42</v>
      </c>
      <c s="36">
        <v>1E-05</v>
      </c>
      <c s="36">
        <f>ROUND(G48*H48,6)</f>
      </c>
      <c r="L48" s="38">
        <v>0</v>
      </c>
      <c s="32">
        <f>ROUND(ROUND(L48,2)*ROUND(G48,3),2)</f>
      </c>
      <c s="36" t="s">
        <v>90</v>
      </c>
      <c>
        <f>(M48*21)/100</f>
      </c>
      <c t="s">
        <v>28</v>
      </c>
    </row>
    <row r="49" spans="1:5" ht="25.5">
      <c r="A49" s="35" t="s">
        <v>56</v>
      </c>
      <c r="E49" s="39" t="s">
        <v>2022</v>
      </c>
    </row>
    <row r="50" spans="1:5" ht="38.25">
      <c r="A50" s="35" t="s">
        <v>57</v>
      </c>
      <c r="E50" s="40" t="s">
        <v>2023</v>
      </c>
    </row>
    <row r="51" spans="1:5" ht="12.75">
      <c r="A51" t="s">
        <v>58</v>
      </c>
      <c r="E51" s="39" t="s">
        <v>5</v>
      </c>
    </row>
    <row r="52" spans="1:16" ht="25.5">
      <c r="A52" t="s">
        <v>50</v>
      </c>
      <c s="34" t="s">
        <v>124</v>
      </c>
      <c s="34" t="s">
        <v>2024</v>
      </c>
      <c s="35" t="s">
        <v>5</v>
      </c>
      <c s="6" t="s">
        <v>2025</v>
      </c>
      <c s="36" t="s">
        <v>74</v>
      </c>
      <c s="37">
        <v>40</v>
      </c>
      <c s="36">
        <v>0</v>
      </c>
      <c s="36">
        <f>ROUND(G52*H52,6)</f>
      </c>
      <c r="L52" s="38">
        <v>0</v>
      </c>
      <c s="32">
        <f>ROUND(ROUND(L52,2)*ROUND(G52,3),2)</f>
      </c>
      <c s="36" t="s">
        <v>90</v>
      </c>
      <c>
        <f>(M52*21)/100</f>
      </c>
      <c t="s">
        <v>28</v>
      </c>
    </row>
    <row r="53" spans="1:5" ht="25.5">
      <c r="A53" s="35" t="s">
        <v>56</v>
      </c>
      <c r="E53" s="39" t="s">
        <v>2025</v>
      </c>
    </row>
    <row r="54" spans="1:5" ht="12.75">
      <c r="A54" s="35" t="s">
        <v>57</v>
      </c>
      <c r="E54" s="40" t="s">
        <v>5</v>
      </c>
    </row>
    <row r="55" spans="1:5" ht="12.75">
      <c r="A55" t="s">
        <v>58</v>
      </c>
      <c r="E55" s="39" t="s">
        <v>5</v>
      </c>
    </row>
    <row r="56" spans="1:16" ht="12.75">
      <c r="A56" t="s">
        <v>50</v>
      </c>
      <c s="34" t="s">
        <v>127</v>
      </c>
      <c s="34" t="s">
        <v>337</v>
      </c>
      <c s="35" t="s">
        <v>5</v>
      </c>
      <c s="6" t="s">
        <v>338</v>
      </c>
      <c s="36" t="s">
        <v>74</v>
      </c>
      <c s="37">
        <v>269.85</v>
      </c>
      <c s="36">
        <v>0.00012</v>
      </c>
      <c s="36">
        <f>ROUND(G56*H56,6)</f>
      </c>
      <c r="L56" s="38">
        <v>0</v>
      </c>
      <c s="32">
        <f>ROUND(ROUND(L56,2)*ROUND(G56,3),2)</f>
      </c>
      <c s="36" t="s">
        <v>90</v>
      </c>
      <c>
        <f>(M56*21)/100</f>
      </c>
      <c t="s">
        <v>28</v>
      </c>
    </row>
    <row r="57" spans="1:5" ht="12.75">
      <c r="A57" s="35" t="s">
        <v>56</v>
      </c>
      <c r="E57" s="39" t="s">
        <v>338</v>
      </c>
    </row>
    <row r="58" spans="1:5" ht="25.5">
      <c r="A58" s="35" t="s">
        <v>57</v>
      </c>
      <c r="E58" s="40" t="s">
        <v>2026</v>
      </c>
    </row>
    <row r="59" spans="1:5" ht="12.75">
      <c r="A59" t="s">
        <v>58</v>
      </c>
      <c r="E59" s="39" t="s">
        <v>5</v>
      </c>
    </row>
    <row r="60" spans="1:16" ht="25.5">
      <c r="A60" t="s">
        <v>50</v>
      </c>
      <c s="34" t="s">
        <v>130</v>
      </c>
      <c s="34" t="s">
        <v>210</v>
      </c>
      <c s="35" t="s">
        <v>5</v>
      </c>
      <c s="6" t="s">
        <v>211</v>
      </c>
      <c s="36" t="s">
        <v>74</v>
      </c>
      <c s="37">
        <v>257</v>
      </c>
      <c s="36">
        <v>0</v>
      </c>
      <c s="36">
        <f>ROUND(G60*H60,6)</f>
      </c>
      <c r="L60" s="38">
        <v>0</v>
      </c>
      <c s="32">
        <f>ROUND(ROUND(L60,2)*ROUND(G60,3),2)</f>
      </c>
      <c s="36" t="s">
        <v>90</v>
      </c>
      <c>
        <f>(M60*21)/100</f>
      </c>
      <c t="s">
        <v>28</v>
      </c>
    </row>
    <row r="61" spans="1:5" ht="25.5">
      <c r="A61" s="35" t="s">
        <v>56</v>
      </c>
      <c r="E61" s="39" t="s">
        <v>211</v>
      </c>
    </row>
    <row r="62" spans="1:5" ht="12.75">
      <c r="A62" s="35" t="s">
        <v>57</v>
      </c>
      <c r="E62" s="40" t="s">
        <v>5</v>
      </c>
    </row>
    <row r="63" spans="1:5" ht="12.75">
      <c r="A63" t="s">
        <v>58</v>
      </c>
      <c r="E63" s="39" t="s">
        <v>5</v>
      </c>
    </row>
    <row r="64" spans="1:16" ht="12.75">
      <c r="A64" t="s">
        <v>50</v>
      </c>
      <c s="34" t="s">
        <v>133</v>
      </c>
      <c s="34" t="s">
        <v>2027</v>
      </c>
      <c s="35" t="s">
        <v>5</v>
      </c>
      <c s="6" t="s">
        <v>2028</v>
      </c>
      <c s="36" t="s">
        <v>74</v>
      </c>
      <c s="37">
        <v>157.5</v>
      </c>
      <c s="36">
        <v>0.00017</v>
      </c>
      <c s="36">
        <f>ROUND(G64*H64,6)</f>
      </c>
      <c r="L64" s="38">
        <v>0</v>
      </c>
      <c s="32">
        <f>ROUND(ROUND(L64,2)*ROUND(G64,3),2)</f>
      </c>
      <c s="36" t="s">
        <v>291</v>
      </c>
      <c>
        <f>(M64*21)/100</f>
      </c>
      <c t="s">
        <v>28</v>
      </c>
    </row>
    <row r="65" spans="1:5" ht="12.75">
      <c r="A65" s="35" t="s">
        <v>56</v>
      </c>
      <c r="E65" s="39" t="s">
        <v>2028</v>
      </c>
    </row>
    <row r="66" spans="1:5" ht="38.25">
      <c r="A66" s="35" t="s">
        <v>57</v>
      </c>
      <c r="E66" s="42" t="s">
        <v>2029</v>
      </c>
    </row>
    <row r="67" spans="1:5" ht="12.75">
      <c r="A67" t="s">
        <v>58</v>
      </c>
      <c r="E67" s="39" t="s">
        <v>5</v>
      </c>
    </row>
    <row r="68" spans="1:16" ht="25.5">
      <c r="A68" t="s">
        <v>50</v>
      </c>
      <c s="34" t="s">
        <v>136</v>
      </c>
      <c s="34" t="s">
        <v>2030</v>
      </c>
      <c s="35" t="s">
        <v>5</v>
      </c>
      <c s="6" t="s">
        <v>211</v>
      </c>
      <c s="36" t="s">
        <v>74</v>
      </c>
      <c s="37">
        <v>150</v>
      </c>
      <c s="36">
        <v>0</v>
      </c>
      <c s="36">
        <f>ROUND(G68*H68,6)</f>
      </c>
      <c r="L68" s="38">
        <v>0</v>
      </c>
      <c s="32">
        <f>ROUND(ROUND(L68,2)*ROUND(G68,3),2)</f>
      </c>
      <c s="36" t="s">
        <v>291</v>
      </c>
      <c>
        <f>(M68*21)/100</f>
      </c>
      <c t="s">
        <v>28</v>
      </c>
    </row>
    <row r="69" spans="1:5" ht="25.5">
      <c r="A69" s="35" t="s">
        <v>56</v>
      </c>
      <c r="E69" s="39" t="s">
        <v>211</v>
      </c>
    </row>
    <row r="70" spans="1:5" ht="12.75">
      <c r="A70" s="35" t="s">
        <v>57</v>
      </c>
      <c r="E70" s="40" t="s">
        <v>5</v>
      </c>
    </row>
    <row r="71" spans="1:5" ht="12.75">
      <c r="A71" t="s">
        <v>58</v>
      </c>
      <c r="E71" s="39" t="s">
        <v>5</v>
      </c>
    </row>
    <row r="72" spans="1:16" ht="12.75">
      <c r="A72" t="s">
        <v>50</v>
      </c>
      <c s="34" t="s">
        <v>139</v>
      </c>
      <c s="34" t="s">
        <v>2031</v>
      </c>
      <c s="35" t="s">
        <v>5</v>
      </c>
      <c s="6" t="s">
        <v>338</v>
      </c>
      <c s="36" t="s">
        <v>74</v>
      </c>
      <c s="37">
        <v>5.25</v>
      </c>
      <c s="36">
        <v>0.00012</v>
      </c>
      <c s="36">
        <f>ROUND(G72*H72,6)</f>
      </c>
      <c r="L72" s="38">
        <v>0</v>
      </c>
      <c s="32">
        <f>ROUND(ROUND(L72,2)*ROUND(G72,3),2)</f>
      </c>
      <c s="36" t="s">
        <v>291</v>
      </c>
      <c>
        <f>(M72*21)/100</f>
      </c>
      <c t="s">
        <v>28</v>
      </c>
    </row>
    <row r="73" spans="1:5" ht="12.75">
      <c r="A73" s="35" t="s">
        <v>56</v>
      </c>
      <c r="E73" s="39" t="s">
        <v>338</v>
      </c>
    </row>
    <row r="74" spans="1:5" ht="38.25">
      <c r="A74" s="35" t="s">
        <v>57</v>
      </c>
      <c r="E74" s="42" t="s">
        <v>2032</v>
      </c>
    </row>
    <row r="75" spans="1:5" ht="12.75">
      <c r="A75" t="s">
        <v>58</v>
      </c>
      <c r="E75" s="39" t="s">
        <v>5</v>
      </c>
    </row>
    <row r="76" spans="1:16" ht="25.5">
      <c r="A76" t="s">
        <v>50</v>
      </c>
      <c s="34" t="s">
        <v>142</v>
      </c>
      <c s="34" t="s">
        <v>2033</v>
      </c>
      <c s="35" t="s">
        <v>5</v>
      </c>
      <c s="6" t="s">
        <v>211</v>
      </c>
      <c s="36" t="s">
        <v>74</v>
      </c>
      <c s="37">
        <v>5</v>
      </c>
      <c s="36">
        <v>0</v>
      </c>
      <c s="36">
        <f>ROUND(G76*H76,6)</f>
      </c>
      <c r="L76" s="38">
        <v>0</v>
      </c>
      <c s="32">
        <f>ROUND(ROUND(L76,2)*ROUND(G76,3),2)</f>
      </c>
      <c s="36" t="s">
        <v>291</v>
      </c>
      <c>
        <f>(M76*21)/100</f>
      </c>
      <c t="s">
        <v>28</v>
      </c>
    </row>
    <row r="77" spans="1:5" ht="25.5">
      <c r="A77" s="35" t="s">
        <v>56</v>
      </c>
      <c r="E77" s="39" t="s">
        <v>211</v>
      </c>
    </row>
    <row r="78" spans="1:5" ht="12.75">
      <c r="A78" s="35" t="s">
        <v>57</v>
      </c>
      <c r="E78" s="40" t="s">
        <v>5</v>
      </c>
    </row>
    <row r="79" spans="1:5" ht="12.75">
      <c r="A79" t="s">
        <v>58</v>
      </c>
      <c r="E79" s="39" t="s">
        <v>5</v>
      </c>
    </row>
    <row r="80" spans="1:16" ht="12.75">
      <c r="A80" t="s">
        <v>50</v>
      </c>
      <c s="34" t="s">
        <v>145</v>
      </c>
      <c s="34" t="s">
        <v>2034</v>
      </c>
      <c s="35" t="s">
        <v>5</v>
      </c>
      <c s="6" t="s">
        <v>2035</v>
      </c>
      <c s="36" t="s">
        <v>89</v>
      </c>
      <c s="37">
        <v>3</v>
      </c>
      <c s="36">
        <v>0.00012</v>
      </c>
      <c s="36">
        <f>ROUND(G80*H80,6)</f>
      </c>
      <c r="L80" s="38">
        <v>0</v>
      </c>
      <c s="32">
        <f>ROUND(ROUND(L80,2)*ROUND(G80,3),2)</f>
      </c>
      <c s="36" t="s">
        <v>90</v>
      </c>
      <c>
        <f>(M80*21)/100</f>
      </c>
      <c t="s">
        <v>28</v>
      </c>
    </row>
    <row r="81" spans="1:5" ht="12.75">
      <c r="A81" s="35" t="s">
        <v>56</v>
      </c>
      <c r="E81" s="39" t="s">
        <v>2035</v>
      </c>
    </row>
    <row r="82" spans="1:5" ht="12.75">
      <c r="A82" s="35" t="s">
        <v>57</v>
      </c>
      <c r="E82" s="40" t="s">
        <v>5</v>
      </c>
    </row>
    <row r="83" spans="1:5" ht="12.75">
      <c r="A83" t="s">
        <v>58</v>
      </c>
      <c r="E83" s="39" t="s">
        <v>5</v>
      </c>
    </row>
    <row r="84" spans="1:16" ht="25.5">
      <c r="A84" t="s">
        <v>50</v>
      </c>
      <c s="34" t="s">
        <v>149</v>
      </c>
      <c s="34" t="s">
        <v>276</v>
      </c>
      <c s="35" t="s">
        <v>5</v>
      </c>
      <c s="6" t="s">
        <v>277</v>
      </c>
      <c s="36" t="s">
        <v>89</v>
      </c>
      <c s="37">
        <v>3</v>
      </c>
      <c s="36">
        <v>0</v>
      </c>
      <c s="36">
        <f>ROUND(G84*H84,6)</f>
      </c>
      <c r="L84" s="38">
        <v>0</v>
      </c>
      <c s="32">
        <f>ROUND(ROUND(L84,2)*ROUND(G84,3),2)</f>
      </c>
      <c s="36" t="s">
        <v>90</v>
      </c>
      <c>
        <f>(M84*21)/100</f>
      </c>
      <c t="s">
        <v>28</v>
      </c>
    </row>
    <row r="85" spans="1:5" ht="25.5">
      <c r="A85" s="35" t="s">
        <v>56</v>
      </c>
      <c r="E85" s="39" t="s">
        <v>277</v>
      </c>
    </row>
    <row r="86" spans="1:5" ht="12.75">
      <c r="A86" s="35" t="s">
        <v>57</v>
      </c>
      <c r="E86" s="40" t="s">
        <v>5</v>
      </c>
    </row>
    <row r="87" spans="1:5" ht="12.75">
      <c r="A87" t="s">
        <v>58</v>
      </c>
      <c r="E87" s="39" t="s">
        <v>5</v>
      </c>
    </row>
    <row r="88" spans="1:16" ht="12.75">
      <c r="A88" t="s">
        <v>50</v>
      </c>
      <c s="34" t="s">
        <v>152</v>
      </c>
      <c s="34" t="s">
        <v>202</v>
      </c>
      <c s="35" t="s">
        <v>5</v>
      </c>
      <c s="6" t="s">
        <v>203</v>
      </c>
      <c s="36" t="s">
        <v>74</v>
      </c>
      <c s="37">
        <v>147</v>
      </c>
      <c s="36">
        <v>0.00025</v>
      </c>
      <c s="36">
        <f>ROUND(G88*H88,6)</f>
      </c>
      <c r="L88" s="38">
        <v>0</v>
      </c>
      <c s="32">
        <f>ROUND(ROUND(L88,2)*ROUND(G88,3),2)</f>
      </c>
      <c s="36" t="s">
        <v>90</v>
      </c>
      <c>
        <f>(M88*21)/100</f>
      </c>
      <c t="s">
        <v>28</v>
      </c>
    </row>
    <row r="89" spans="1:5" ht="12.75">
      <c r="A89" s="35" t="s">
        <v>56</v>
      </c>
      <c r="E89" s="39" t="s">
        <v>203</v>
      </c>
    </row>
    <row r="90" spans="1:5" ht="25.5">
      <c r="A90" s="35" t="s">
        <v>57</v>
      </c>
      <c r="E90" s="40" t="s">
        <v>197</v>
      </c>
    </row>
    <row r="91" spans="1:5" ht="12.75">
      <c r="A91" t="s">
        <v>58</v>
      </c>
      <c r="E91" s="39" t="s">
        <v>5</v>
      </c>
    </row>
    <row r="92" spans="1:16" ht="38.25">
      <c r="A92" t="s">
        <v>50</v>
      </c>
      <c s="34" t="s">
        <v>155</v>
      </c>
      <c s="34" t="s">
        <v>2036</v>
      </c>
      <c s="35" t="s">
        <v>5</v>
      </c>
      <c s="6" t="s">
        <v>2037</v>
      </c>
      <c s="36" t="s">
        <v>74</v>
      </c>
      <c s="37">
        <v>15.75</v>
      </c>
      <c s="36">
        <v>0</v>
      </c>
      <c s="36">
        <f>ROUND(G92*H92,6)</f>
      </c>
      <c r="L92" s="38">
        <v>0</v>
      </c>
      <c s="32">
        <f>ROUND(ROUND(L92,2)*ROUND(G92,3),2)</f>
      </c>
      <c s="36" t="s">
        <v>55</v>
      </c>
      <c>
        <f>(M92*21)/100</f>
      </c>
      <c t="s">
        <v>28</v>
      </c>
    </row>
    <row r="93" spans="1:5" ht="38.25">
      <c r="A93" s="35" t="s">
        <v>56</v>
      </c>
      <c r="E93" s="39" t="s">
        <v>2038</v>
      </c>
    </row>
    <row r="94" spans="1:5" ht="25.5">
      <c r="A94" s="35" t="s">
        <v>57</v>
      </c>
      <c r="E94" s="40" t="s">
        <v>595</v>
      </c>
    </row>
    <row r="95" spans="1:5" ht="12.75">
      <c r="A95" t="s">
        <v>58</v>
      </c>
      <c r="E95" s="39" t="s">
        <v>5</v>
      </c>
    </row>
    <row r="96" spans="1:16" ht="38.25">
      <c r="A96" t="s">
        <v>50</v>
      </c>
      <c s="34" t="s">
        <v>159</v>
      </c>
      <c s="34" t="s">
        <v>2039</v>
      </c>
      <c s="35" t="s">
        <v>5</v>
      </c>
      <c s="6" t="s">
        <v>2040</v>
      </c>
      <c s="36" t="s">
        <v>74</v>
      </c>
      <c s="37">
        <v>8.4</v>
      </c>
      <c s="36">
        <v>0</v>
      </c>
      <c s="36">
        <f>ROUND(G96*H96,6)</f>
      </c>
      <c r="L96" s="38">
        <v>0</v>
      </c>
      <c s="32">
        <f>ROUND(ROUND(L96,2)*ROUND(G96,3),2)</f>
      </c>
      <c s="36" t="s">
        <v>55</v>
      </c>
      <c>
        <f>(M96*21)/100</f>
      </c>
      <c t="s">
        <v>28</v>
      </c>
    </row>
    <row r="97" spans="1:5" ht="38.25">
      <c r="A97" s="35" t="s">
        <v>56</v>
      </c>
      <c r="E97" s="39" t="s">
        <v>2041</v>
      </c>
    </row>
    <row r="98" spans="1:5" ht="25.5">
      <c r="A98" s="35" t="s">
        <v>57</v>
      </c>
      <c r="E98" s="40" t="s">
        <v>2042</v>
      </c>
    </row>
    <row r="99" spans="1:5" ht="12.75">
      <c r="A99" t="s">
        <v>58</v>
      </c>
      <c r="E99" s="39" t="s">
        <v>5</v>
      </c>
    </row>
    <row r="100" spans="1:16" ht="25.5">
      <c r="A100" t="s">
        <v>50</v>
      </c>
      <c s="34" t="s">
        <v>162</v>
      </c>
      <c s="34" t="s">
        <v>192</v>
      </c>
      <c s="35" t="s">
        <v>5</v>
      </c>
      <c s="6" t="s">
        <v>193</v>
      </c>
      <c s="36" t="s">
        <v>74</v>
      </c>
      <c s="37">
        <v>140</v>
      </c>
      <c s="36">
        <v>0</v>
      </c>
      <c s="36">
        <f>ROUND(G100*H100,6)</f>
      </c>
      <c r="L100" s="38">
        <v>0</v>
      </c>
      <c s="32">
        <f>ROUND(ROUND(L100,2)*ROUND(G100,3),2)</f>
      </c>
      <c s="36" t="s">
        <v>90</v>
      </c>
      <c>
        <f>(M100*21)/100</f>
      </c>
      <c t="s">
        <v>28</v>
      </c>
    </row>
    <row r="101" spans="1:5" ht="25.5">
      <c r="A101" s="35" t="s">
        <v>56</v>
      </c>
      <c r="E101" s="39" t="s">
        <v>193</v>
      </c>
    </row>
    <row r="102" spans="1:5" ht="12.75">
      <c r="A102" s="35" t="s">
        <v>57</v>
      </c>
      <c r="E102" s="40" t="s">
        <v>5</v>
      </c>
    </row>
    <row r="103" spans="1:5" ht="12.75">
      <c r="A103" t="s">
        <v>58</v>
      </c>
      <c r="E103" s="39" t="s">
        <v>5</v>
      </c>
    </row>
    <row r="104" spans="1:16" ht="25.5">
      <c r="A104" t="s">
        <v>50</v>
      </c>
      <c s="34" t="s">
        <v>165</v>
      </c>
      <c s="34" t="s">
        <v>2043</v>
      </c>
      <c s="35" t="s">
        <v>5</v>
      </c>
      <c s="6" t="s">
        <v>2044</v>
      </c>
      <c s="36" t="s">
        <v>74</v>
      </c>
      <c s="37">
        <v>23</v>
      </c>
      <c s="36">
        <v>0</v>
      </c>
      <c s="36">
        <f>ROUND(G104*H104,6)</f>
      </c>
      <c r="L104" s="38">
        <v>0</v>
      </c>
      <c s="32">
        <f>ROUND(ROUND(L104,2)*ROUND(G104,3),2)</f>
      </c>
      <c s="36" t="s">
        <v>90</v>
      </c>
      <c>
        <f>(M104*21)/100</f>
      </c>
      <c t="s">
        <v>28</v>
      </c>
    </row>
    <row r="105" spans="1:5" ht="25.5">
      <c r="A105" s="35" t="s">
        <v>56</v>
      </c>
      <c r="E105" s="39" t="s">
        <v>2044</v>
      </c>
    </row>
    <row r="106" spans="1:5" ht="12.75">
      <c r="A106" s="35" t="s">
        <v>57</v>
      </c>
      <c r="E106" s="40" t="s">
        <v>5</v>
      </c>
    </row>
    <row r="107" spans="1:5" ht="12.75">
      <c r="A107" t="s">
        <v>58</v>
      </c>
      <c r="E107" s="39" t="s">
        <v>5</v>
      </c>
    </row>
    <row r="108" spans="1:16" ht="38.25">
      <c r="A108" t="s">
        <v>50</v>
      </c>
      <c s="34" t="s">
        <v>168</v>
      </c>
      <c s="34" t="s">
        <v>2045</v>
      </c>
      <c s="35" t="s">
        <v>5</v>
      </c>
      <c s="6" t="s">
        <v>2046</v>
      </c>
      <c s="36" t="s">
        <v>74</v>
      </c>
      <c s="37">
        <v>4.2</v>
      </c>
      <c s="36">
        <v>0</v>
      </c>
      <c s="36">
        <f>ROUND(G108*H108,6)</f>
      </c>
      <c r="L108" s="38">
        <v>0</v>
      </c>
      <c s="32">
        <f>ROUND(ROUND(L108,2)*ROUND(G108,3),2)</f>
      </c>
      <c s="36" t="s">
        <v>55</v>
      </c>
      <c>
        <f>(M108*21)/100</f>
      </c>
      <c t="s">
        <v>28</v>
      </c>
    </row>
    <row r="109" spans="1:5" ht="38.25">
      <c r="A109" s="35" t="s">
        <v>56</v>
      </c>
      <c r="E109" s="39" t="s">
        <v>2047</v>
      </c>
    </row>
    <row r="110" spans="1:5" ht="25.5">
      <c r="A110" s="35" t="s">
        <v>57</v>
      </c>
      <c r="E110" s="40" t="s">
        <v>2048</v>
      </c>
    </row>
    <row r="111" spans="1:5" ht="12.75">
      <c r="A111" t="s">
        <v>58</v>
      </c>
      <c r="E111" s="39" t="s">
        <v>5</v>
      </c>
    </row>
    <row r="112" spans="1:16" ht="38.25">
      <c r="A112" t="s">
        <v>50</v>
      </c>
      <c s="34" t="s">
        <v>171</v>
      </c>
      <c s="34" t="s">
        <v>2049</v>
      </c>
      <c s="35" t="s">
        <v>5</v>
      </c>
      <c s="6" t="s">
        <v>2050</v>
      </c>
      <c s="36" t="s">
        <v>74</v>
      </c>
      <c s="37">
        <v>32.55</v>
      </c>
      <c s="36">
        <v>0</v>
      </c>
      <c s="36">
        <f>ROUND(G112*H112,6)</f>
      </c>
      <c r="L112" s="38">
        <v>0</v>
      </c>
      <c s="32">
        <f>ROUND(ROUND(L112,2)*ROUND(G112,3),2)</f>
      </c>
      <c s="36" t="s">
        <v>55</v>
      </c>
      <c>
        <f>(M112*21)/100</f>
      </c>
      <c t="s">
        <v>28</v>
      </c>
    </row>
    <row r="113" spans="1:5" ht="38.25">
      <c r="A113" s="35" t="s">
        <v>56</v>
      </c>
      <c r="E113" s="39" t="s">
        <v>2051</v>
      </c>
    </row>
    <row r="114" spans="1:5" ht="25.5">
      <c r="A114" s="35" t="s">
        <v>57</v>
      </c>
      <c r="E114" s="40" t="s">
        <v>2052</v>
      </c>
    </row>
    <row r="115" spans="1:5" ht="12.75">
      <c r="A115" t="s">
        <v>58</v>
      </c>
      <c r="E115" s="39" t="s">
        <v>5</v>
      </c>
    </row>
    <row r="116" spans="1:16" ht="25.5">
      <c r="A116" t="s">
        <v>50</v>
      </c>
      <c s="34" t="s">
        <v>174</v>
      </c>
      <c s="34" t="s">
        <v>2053</v>
      </c>
      <c s="35" t="s">
        <v>5</v>
      </c>
      <c s="6" t="s">
        <v>2054</v>
      </c>
      <c s="36" t="s">
        <v>74</v>
      </c>
      <c s="37">
        <v>35</v>
      </c>
      <c s="36">
        <v>0</v>
      </c>
      <c s="36">
        <f>ROUND(G116*H116,6)</f>
      </c>
      <c r="L116" s="38">
        <v>0</v>
      </c>
      <c s="32">
        <f>ROUND(ROUND(L116,2)*ROUND(G116,3),2)</f>
      </c>
      <c s="36" t="s">
        <v>90</v>
      </c>
      <c>
        <f>(M116*21)/100</f>
      </c>
      <c t="s">
        <v>28</v>
      </c>
    </row>
    <row r="117" spans="1:5" ht="25.5">
      <c r="A117" s="35" t="s">
        <v>56</v>
      </c>
      <c r="E117" s="39" t="s">
        <v>2054</v>
      </c>
    </row>
    <row r="118" spans="1:5" ht="12.75">
      <c r="A118" s="35" t="s">
        <v>57</v>
      </c>
      <c r="E118" s="40" t="s">
        <v>5</v>
      </c>
    </row>
    <row r="119" spans="1:5" ht="12.75">
      <c r="A119" t="s">
        <v>58</v>
      </c>
      <c r="E119" s="39" t="s">
        <v>5</v>
      </c>
    </row>
    <row r="120" spans="1:13" ht="12.75">
      <c r="A120" t="s">
        <v>47</v>
      </c>
      <c r="C120" s="31" t="s">
        <v>241</v>
      </c>
      <c r="E120" s="33" t="s">
        <v>242</v>
      </c>
      <c r="J120" s="32">
        <f>0</f>
      </c>
      <c s="32">
        <f>0</f>
      </c>
      <c s="32">
        <f>0+L121+L125+L129</f>
      </c>
      <c s="32">
        <f>0+M121+M125+M129</f>
      </c>
    </row>
    <row r="121" spans="1:16" ht="12.75">
      <c r="A121" t="s">
        <v>50</v>
      </c>
      <c s="34" t="s">
        <v>177</v>
      </c>
      <c s="34" t="s">
        <v>383</v>
      </c>
      <c s="35" t="s">
        <v>5</v>
      </c>
      <c s="6" t="s">
        <v>384</v>
      </c>
      <c s="36" t="s">
        <v>89</v>
      </c>
      <c s="37">
        <v>9</v>
      </c>
      <c s="36">
        <v>0</v>
      </c>
      <c s="36">
        <f>ROUND(G121*H121,6)</f>
      </c>
      <c r="L121" s="38">
        <v>0</v>
      </c>
      <c s="32">
        <f>ROUND(ROUND(L121,2)*ROUND(G121,3),2)</f>
      </c>
      <c s="36" t="s">
        <v>90</v>
      </c>
      <c>
        <f>(M121*21)/100</f>
      </c>
      <c t="s">
        <v>28</v>
      </c>
    </row>
    <row r="122" spans="1:5" ht="12.75">
      <c r="A122" s="35" t="s">
        <v>56</v>
      </c>
      <c r="E122" s="39" t="s">
        <v>384</v>
      </c>
    </row>
    <row r="123" spans="1:5" ht="12.75">
      <c r="A123" s="35" t="s">
        <v>57</v>
      </c>
      <c r="E123" s="40" t="s">
        <v>5</v>
      </c>
    </row>
    <row r="124" spans="1:5" ht="12.75">
      <c r="A124" t="s">
        <v>58</v>
      </c>
      <c r="E124" s="39" t="s">
        <v>5</v>
      </c>
    </row>
    <row r="125" spans="1:16" ht="12.75">
      <c r="A125" t="s">
        <v>50</v>
      </c>
      <c s="34" t="s">
        <v>181</v>
      </c>
      <c s="34" t="s">
        <v>244</v>
      </c>
      <c s="35" t="s">
        <v>5</v>
      </c>
      <c s="6" t="s">
        <v>245</v>
      </c>
      <c s="36" t="s">
        <v>89</v>
      </c>
      <c s="37">
        <v>94</v>
      </c>
      <c s="36">
        <v>0</v>
      </c>
      <c s="36">
        <f>ROUND(G125*H125,6)</f>
      </c>
      <c r="L125" s="38">
        <v>0</v>
      </c>
      <c s="32">
        <f>ROUND(ROUND(L125,2)*ROUND(G125,3),2)</f>
      </c>
      <c s="36" t="s">
        <v>90</v>
      </c>
      <c>
        <f>(M125*21)/100</f>
      </c>
      <c t="s">
        <v>28</v>
      </c>
    </row>
    <row r="126" spans="1:5" ht="12.75">
      <c r="A126" s="35" t="s">
        <v>56</v>
      </c>
      <c r="E126" s="39" t="s">
        <v>245</v>
      </c>
    </row>
    <row r="127" spans="1:5" ht="12.75">
      <c r="A127" s="35" t="s">
        <v>57</v>
      </c>
      <c r="E127" s="40" t="s">
        <v>5</v>
      </c>
    </row>
    <row r="128" spans="1:5" ht="12.75">
      <c r="A128" t="s">
        <v>58</v>
      </c>
      <c r="E128" s="39" t="s">
        <v>5</v>
      </c>
    </row>
    <row r="129" spans="1:16" ht="12.75">
      <c r="A129" t="s">
        <v>50</v>
      </c>
      <c s="34" t="s">
        <v>187</v>
      </c>
      <c s="34" t="s">
        <v>259</v>
      </c>
      <c s="35" t="s">
        <v>5</v>
      </c>
      <c s="6" t="s">
        <v>260</v>
      </c>
      <c s="36" t="s">
        <v>89</v>
      </c>
      <c s="37">
        <v>47</v>
      </c>
      <c s="36">
        <v>0</v>
      </c>
      <c s="36">
        <f>ROUND(G129*H129,6)</f>
      </c>
      <c r="L129" s="38">
        <v>0</v>
      </c>
      <c s="32">
        <f>ROUND(ROUND(L129,2)*ROUND(G129,3),2)</f>
      </c>
      <c s="36" t="s">
        <v>90</v>
      </c>
      <c>
        <f>(M129*21)/100</f>
      </c>
      <c t="s">
        <v>28</v>
      </c>
    </row>
    <row r="130" spans="1:5" ht="12.75">
      <c r="A130" s="35" t="s">
        <v>56</v>
      </c>
      <c r="E130" s="39" t="s">
        <v>260</v>
      </c>
    </row>
    <row r="131" spans="1:5" ht="12.75">
      <c r="A131" s="35" t="s">
        <v>57</v>
      </c>
      <c r="E131" s="40" t="s">
        <v>5</v>
      </c>
    </row>
    <row r="132" spans="1:5" ht="12.75">
      <c r="A132" t="s">
        <v>58</v>
      </c>
      <c r="E132" s="39" t="s">
        <v>5</v>
      </c>
    </row>
    <row r="133" spans="1:13" ht="12.75">
      <c r="A133" t="s">
        <v>47</v>
      </c>
      <c r="C133" s="31" t="s">
        <v>270</v>
      </c>
      <c r="E133" s="33" t="s">
        <v>271</v>
      </c>
      <c r="J133" s="32">
        <f>0</f>
      </c>
      <c s="32">
        <f>0</f>
      </c>
      <c s="32">
        <f>0+L134+L138+L142+L146+L150+L154+L158+L162+L166+L170+L174</f>
      </c>
      <c s="32">
        <f>0+M134+M138+M142+M146+M150+M154+M158+M162+M166+M170+M174</f>
      </c>
    </row>
    <row r="134" spans="1:16" ht="12.75">
      <c r="A134" t="s">
        <v>50</v>
      </c>
      <c s="34" t="s">
        <v>191</v>
      </c>
      <c s="34" t="s">
        <v>2055</v>
      </c>
      <c s="35" t="s">
        <v>5</v>
      </c>
      <c s="6" t="s">
        <v>2056</v>
      </c>
      <c s="36" t="s">
        <v>89</v>
      </c>
      <c s="37">
        <v>11</v>
      </c>
      <c s="36">
        <v>4E-05</v>
      </c>
      <c s="36">
        <f>ROUND(G134*H134,6)</f>
      </c>
      <c r="L134" s="38">
        <v>0</v>
      </c>
      <c s="32">
        <f>ROUND(ROUND(L134,2)*ROUND(G134,3),2)</f>
      </c>
      <c s="36" t="s">
        <v>90</v>
      </c>
      <c>
        <f>(M134*21)/100</f>
      </c>
      <c t="s">
        <v>28</v>
      </c>
    </row>
    <row r="135" spans="1:5" ht="12.75">
      <c r="A135" s="35" t="s">
        <v>56</v>
      </c>
      <c r="E135" s="39" t="s">
        <v>2056</v>
      </c>
    </row>
    <row r="136" spans="1:5" ht="12.75">
      <c r="A136" s="35" t="s">
        <v>57</v>
      </c>
      <c r="E136" s="40" t="s">
        <v>2057</v>
      </c>
    </row>
    <row r="137" spans="1:5" ht="12.75">
      <c r="A137" t="s">
        <v>58</v>
      </c>
      <c r="E137" s="39" t="s">
        <v>5</v>
      </c>
    </row>
    <row r="138" spans="1:16" ht="25.5">
      <c r="A138" t="s">
        <v>50</v>
      </c>
      <c s="34" t="s">
        <v>194</v>
      </c>
      <c s="34" t="s">
        <v>2058</v>
      </c>
      <c s="35" t="s">
        <v>5</v>
      </c>
      <c s="6" t="s">
        <v>2059</v>
      </c>
      <c s="36" t="s">
        <v>89</v>
      </c>
      <c s="37">
        <v>11</v>
      </c>
      <c s="36">
        <v>0</v>
      </c>
      <c s="36">
        <f>ROUND(G138*H138,6)</f>
      </c>
      <c r="L138" s="38">
        <v>0</v>
      </c>
      <c s="32">
        <f>ROUND(ROUND(L138,2)*ROUND(G138,3),2)</f>
      </c>
      <c s="36" t="s">
        <v>90</v>
      </c>
      <c>
        <f>(M138*21)/100</f>
      </c>
      <c t="s">
        <v>28</v>
      </c>
    </row>
    <row r="139" spans="1:5" ht="25.5">
      <c r="A139" s="35" t="s">
        <v>56</v>
      </c>
      <c r="E139" s="39" t="s">
        <v>2059</v>
      </c>
    </row>
    <row r="140" spans="1:5" ht="12.75">
      <c r="A140" s="35" t="s">
        <v>57</v>
      </c>
      <c r="E140" s="40" t="s">
        <v>5</v>
      </c>
    </row>
    <row r="141" spans="1:5" ht="12.75">
      <c r="A141" t="s">
        <v>58</v>
      </c>
      <c r="E141" s="39" t="s">
        <v>5</v>
      </c>
    </row>
    <row r="142" spans="1:16" ht="12.75">
      <c r="A142" t="s">
        <v>50</v>
      </c>
      <c s="34" t="s">
        <v>198</v>
      </c>
      <c s="34" t="s">
        <v>2060</v>
      </c>
      <c s="35" t="s">
        <v>5</v>
      </c>
      <c s="6" t="s">
        <v>2061</v>
      </c>
      <c s="36" t="s">
        <v>89</v>
      </c>
      <c s="37">
        <v>1</v>
      </c>
      <c s="36">
        <v>5E-05</v>
      </c>
      <c s="36">
        <f>ROUND(G142*H142,6)</f>
      </c>
      <c r="L142" s="38">
        <v>0</v>
      </c>
      <c s="32">
        <f>ROUND(ROUND(L142,2)*ROUND(G142,3),2)</f>
      </c>
      <c s="36" t="s">
        <v>90</v>
      </c>
      <c>
        <f>(M142*21)/100</f>
      </c>
      <c t="s">
        <v>28</v>
      </c>
    </row>
    <row r="143" spans="1:5" ht="12.75">
      <c r="A143" s="35" t="s">
        <v>56</v>
      </c>
      <c r="E143" s="39" t="s">
        <v>2061</v>
      </c>
    </row>
    <row r="144" spans="1:5" ht="12.75">
      <c r="A144" s="35" t="s">
        <v>57</v>
      </c>
      <c r="E144" s="40" t="s">
        <v>5</v>
      </c>
    </row>
    <row r="145" spans="1:5" ht="12.75">
      <c r="A145" t="s">
        <v>58</v>
      </c>
      <c r="E145" s="39" t="s">
        <v>5</v>
      </c>
    </row>
    <row r="146" spans="1:16" ht="25.5">
      <c r="A146" t="s">
        <v>50</v>
      </c>
      <c s="34" t="s">
        <v>201</v>
      </c>
      <c s="34" t="s">
        <v>2062</v>
      </c>
      <c s="35" t="s">
        <v>5</v>
      </c>
      <c s="6" t="s">
        <v>2063</v>
      </c>
      <c s="36" t="s">
        <v>89</v>
      </c>
      <c s="37">
        <v>1</v>
      </c>
      <c s="36">
        <v>0</v>
      </c>
      <c s="36">
        <f>ROUND(G146*H146,6)</f>
      </c>
      <c r="L146" s="38">
        <v>0</v>
      </c>
      <c s="32">
        <f>ROUND(ROUND(L146,2)*ROUND(G146,3),2)</f>
      </c>
      <c s="36" t="s">
        <v>90</v>
      </c>
      <c>
        <f>(M146*21)/100</f>
      </c>
      <c t="s">
        <v>28</v>
      </c>
    </row>
    <row r="147" spans="1:5" ht="25.5">
      <c r="A147" s="35" t="s">
        <v>56</v>
      </c>
      <c r="E147" s="39" t="s">
        <v>2063</v>
      </c>
    </row>
    <row r="148" spans="1:5" ht="12.75">
      <c r="A148" s="35" t="s">
        <v>57</v>
      </c>
      <c r="E148" s="40" t="s">
        <v>5</v>
      </c>
    </row>
    <row r="149" spans="1:5" ht="12.75">
      <c r="A149" t="s">
        <v>58</v>
      </c>
      <c r="E149" s="39" t="s">
        <v>5</v>
      </c>
    </row>
    <row r="150" spans="1:16" ht="12.75">
      <c r="A150" t="s">
        <v>50</v>
      </c>
      <c s="34" t="s">
        <v>205</v>
      </c>
      <c s="34" t="s">
        <v>2064</v>
      </c>
      <c s="35" t="s">
        <v>5</v>
      </c>
      <c s="6" t="s">
        <v>2065</v>
      </c>
      <c s="36" t="s">
        <v>89</v>
      </c>
      <c s="37">
        <v>3</v>
      </c>
      <c s="36">
        <v>0.0001</v>
      </c>
      <c s="36">
        <f>ROUND(G150*H150,6)</f>
      </c>
      <c r="L150" s="38">
        <v>0</v>
      </c>
      <c s="32">
        <f>ROUND(ROUND(L150,2)*ROUND(G150,3),2)</f>
      </c>
      <c s="36" t="s">
        <v>90</v>
      </c>
      <c>
        <f>(M150*21)/100</f>
      </c>
      <c t="s">
        <v>28</v>
      </c>
    </row>
    <row r="151" spans="1:5" ht="12.75">
      <c r="A151" s="35" t="s">
        <v>56</v>
      </c>
      <c r="E151" s="39" t="s">
        <v>2065</v>
      </c>
    </row>
    <row r="152" spans="1:5" ht="12.75">
      <c r="A152" s="35" t="s">
        <v>57</v>
      </c>
      <c r="E152" s="40" t="s">
        <v>5</v>
      </c>
    </row>
    <row r="153" spans="1:5" ht="12.75">
      <c r="A153" t="s">
        <v>58</v>
      </c>
      <c r="E153" s="39" t="s">
        <v>5</v>
      </c>
    </row>
    <row r="154" spans="1:16" ht="25.5">
      <c r="A154" t="s">
        <v>50</v>
      </c>
      <c s="34" t="s">
        <v>209</v>
      </c>
      <c s="34" t="s">
        <v>335</v>
      </c>
      <c s="35" t="s">
        <v>5</v>
      </c>
      <c s="6" t="s">
        <v>336</v>
      </c>
      <c s="36" t="s">
        <v>89</v>
      </c>
      <c s="37">
        <v>3</v>
      </c>
      <c s="36">
        <v>0</v>
      </c>
      <c s="36">
        <f>ROUND(G154*H154,6)</f>
      </c>
      <c r="L154" s="38">
        <v>0</v>
      </c>
      <c s="32">
        <f>ROUND(ROUND(L154,2)*ROUND(G154,3),2)</f>
      </c>
      <c s="36" t="s">
        <v>90</v>
      </c>
      <c>
        <f>(M154*21)/100</f>
      </c>
      <c t="s">
        <v>28</v>
      </c>
    </row>
    <row r="155" spans="1:5" ht="25.5">
      <c r="A155" s="35" t="s">
        <v>56</v>
      </c>
      <c r="E155" s="39" t="s">
        <v>336</v>
      </c>
    </row>
    <row r="156" spans="1:5" ht="12.75">
      <c r="A156" s="35" t="s">
        <v>57</v>
      </c>
      <c r="E156" s="40" t="s">
        <v>5</v>
      </c>
    </row>
    <row r="157" spans="1:5" ht="12.75">
      <c r="A157" t="s">
        <v>58</v>
      </c>
      <c r="E157" s="39" t="s">
        <v>5</v>
      </c>
    </row>
    <row r="158" spans="1:16" ht="12.75">
      <c r="A158" t="s">
        <v>50</v>
      </c>
      <c s="34" t="s">
        <v>212</v>
      </c>
      <c s="34" t="s">
        <v>2066</v>
      </c>
      <c s="35" t="s">
        <v>5</v>
      </c>
      <c s="6" t="s">
        <v>2067</v>
      </c>
      <c s="36" t="s">
        <v>89</v>
      </c>
      <c s="37">
        <v>3</v>
      </c>
      <c s="36">
        <v>0.00033</v>
      </c>
      <c s="36">
        <f>ROUND(G158*H158,6)</f>
      </c>
      <c r="L158" s="38">
        <v>0</v>
      </c>
      <c s="32">
        <f>ROUND(ROUND(L158,2)*ROUND(G158,3),2)</f>
      </c>
      <c s="36" t="s">
        <v>90</v>
      </c>
      <c>
        <f>(M158*21)/100</f>
      </c>
      <c t="s">
        <v>28</v>
      </c>
    </row>
    <row r="159" spans="1:5" ht="12.75">
      <c r="A159" s="35" t="s">
        <v>56</v>
      </c>
      <c r="E159" s="39" t="s">
        <v>2067</v>
      </c>
    </row>
    <row r="160" spans="1:5" ht="12.75">
      <c r="A160" s="35" t="s">
        <v>57</v>
      </c>
      <c r="E160" s="40" t="s">
        <v>5</v>
      </c>
    </row>
    <row r="161" spans="1:5" ht="12.75">
      <c r="A161" t="s">
        <v>58</v>
      </c>
      <c r="E161" s="39" t="s">
        <v>5</v>
      </c>
    </row>
    <row r="162" spans="1:16" ht="25.5">
      <c r="A162" t="s">
        <v>50</v>
      </c>
      <c s="34" t="s">
        <v>216</v>
      </c>
      <c s="34" t="s">
        <v>2068</v>
      </c>
      <c s="35" t="s">
        <v>5</v>
      </c>
      <c s="6" t="s">
        <v>2069</v>
      </c>
      <c s="36" t="s">
        <v>89</v>
      </c>
      <c s="37">
        <v>3</v>
      </c>
      <c s="36">
        <v>0</v>
      </c>
      <c s="36">
        <f>ROUND(G162*H162,6)</f>
      </c>
      <c r="L162" s="38">
        <v>0</v>
      </c>
      <c s="32">
        <f>ROUND(ROUND(L162,2)*ROUND(G162,3),2)</f>
      </c>
      <c s="36" t="s">
        <v>90</v>
      </c>
      <c>
        <f>(M162*21)/100</f>
      </c>
      <c t="s">
        <v>28</v>
      </c>
    </row>
    <row r="163" spans="1:5" ht="25.5">
      <c r="A163" s="35" t="s">
        <v>56</v>
      </c>
      <c r="E163" s="39" t="s">
        <v>2069</v>
      </c>
    </row>
    <row r="164" spans="1:5" ht="12.75">
      <c r="A164" s="35" t="s">
        <v>57</v>
      </c>
      <c r="E164" s="40" t="s">
        <v>5</v>
      </c>
    </row>
    <row r="165" spans="1:5" ht="12.75">
      <c r="A165" t="s">
        <v>58</v>
      </c>
      <c r="E165" s="39" t="s">
        <v>5</v>
      </c>
    </row>
    <row r="166" spans="1:16" ht="12.75">
      <c r="A166" t="s">
        <v>50</v>
      </c>
      <c s="34" t="s">
        <v>219</v>
      </c>
      <c s="34" t="s">
        <v>2070</v>
      </c>
      <c s="35" t="s">
        <v>5</v>
      </c>
      <c s="6" t="s">
        <v>2071</v>
      </c>
      <c s="36" t="s">
        <v>89</v>
      </c>
      <c s="37">
        <v>1</v>
      </c>
      <c s="36">
        <v>0.0004</v>
      </c>
      <c s="36">
        <f>ROUND(G166*H166,6)</f>
      </c>
      <c r="L166" s="38">
        <v>0</v>
      </c>
      <c s="32">
        <f>ROUND(ROUND(L166,2)*ROUND(G166,3),2)</f>
      </c>
      <c s="36" t="s">
        <v>90</v>
      </c>
      <c>
        <f>(M166*21)/100</f>
      </c>
      <c t="s">
        <v>28</v>
      </c>
    </row>
    <row r="167" spans="1:5" ht="12.75">
      <c r="A167" s="35" t="s">
        <v>56</v>
      </c>
      <c r="E167" s="39" t="s">
        <v>2071</v>
      </c>
    </row>
    <row r="168" spans="1:5" ht="12.75">
      <c r="A168" s="35" t="s">
        <v>57</v>
      </c>
      <c r="E168" s="40" t="s">
        <v>5</v>
      </c>
    </row>
    <row r="169" spans="1:5" ht="12.75">
      <c r="A169" t="s">
        <v>58</v>
      </c>
      <c r="E169" s="39" t="s">
        <v>5</v>
      </c>
    </row>
    <row r="170" spans="1:16" ht="12.75">
      <c r="A170" t="s">
        <v>50</v>
      </c>
      <c s="34" t="s">
        <v>223</v>
      </c>
      <c s="34" t="s">
        <v>2072</v>
      </c>
      <c s="35" t="s">
        <v>5</v>
      </c>
      <c s="6" t="s">
        <v>2073</v>
      </c>
      <c s="36" t="s">
        <v>89</v>
      </c>
      <c s="37">
        <v>2</v>
      </c>
      <c s="36">
        <v>0.00105</v>
      </c>
      <c s="36">
        <f>ROUND(G170*H170,6)</f>
      </c>
      <c r="L170" s="38">
        <v>0</v>
      </c>
      <c s="32">
        <f>ROUND(ROUND(L170,2)*ROUND(G170,3),2)</f>
      </c>
      <c s="36" t="s">
        <v>90</v>
      </c>
      <c>
        <f>(M170*21)/100</f>
      </c>
      <c t="s">
        <v>28</v>
      </c>
    </row>
    <row r="171" spans="1:5" ht="12.75">
      <c r="A171" s="35" t="s">
        <v>56</v>
      </c>
      <c r="E171" s="39" t="s">
        <v>2073</v>
      </c>
    </row>
    <row r="172" spans="1:5" ht="12.75">
      <c r="A172" s="35" t="s">
        <v>57</v>
      </c>
      <c r="E172" s="40" t="s">
        <v>5</v>
      </c>
    </row>
    <row r="173" spans="1:5" ht="12.75">
      <c r="A173" t="s">
        <v>58</v>
      </c>
      <c r="E173" s="39" t="s">
        <v>5</v>
      </c>
    </row>
    <row r="174" spans="1:16" ht="12.75">
      <c r="A174" t="s">
        <v>50</v>
      </c>
      <c s="34" t="s">
        <v>226</v>
      </c>
      <c s="34" t="s">
        <v>2074</v>
      </c>
      <c s="35" t="s">
        <v>5</v>
      </c>
      <c s="6" t="s">
        <v>2075</v>
      </c>
      <c s="36" t="s">
        <v>89</v>
      </c>
      <c s="37">
        <v>3</v>
      </c>
      <c s="36">
        <v>0</v>
      </c>
      <c s="36">
        <f>ROUND(G174*H174,6)</f>
      </c>
      <c r="L174" s="38">
        <v>0</v>
      </c>
      <c s="32">
        <f>ROUND(ROUND(L174,2)*ROUND(G174,3),2)</f>
      </c>
      <c s="36" t="s">
        <v>90</v>
      </c>
      <c>
        <f>(M174*21)/100</f>
      </c>
      <c t="s">
        <v>28</v>
      </c>
    </row>
    <row r="175" spans="1:5" ht="12.75">
      <c r="A175" s="35" t="s">
        <v>56</v>
      </c>
      <c r="E175" s="39" t="s">
        <v>2075</v>
      </c>
    </row>
    <row r="176" spans="1:5" ht="12.75">
      <c r="A176" s="35" t="s">
        <v>57</v>
      </c>
      <c r="E176" s="40" t="s">
        <v>5</v>
      </c>
    </row>
    <row r="177" spans="1:5" ht="12.75">
      <c r="A177" t="s">
        <v>58</v>
      </c>
      <c r="E177" s="39" t="s">
        <v>5</v>
      </c>
    </row>
    <row r="178" spans="1:13" ht="12.75">
      <c r="A178" t="s">
        <v>47</v>
      </c>
      <c r="C178" s="31" t="s">
        <v>2076</v>
      </c>
      <c r="E178" s="33" t="s">
        <v>2077</v>
      </c>
      <c r="J178" s="32">
        <f>0</f>
      </c>
      <c s="32">
        <f>0</f>
      </c>
      <c s="32">
        <f>0+L179+L183+L187+L191+L195+L199+L203+L207+L211</f>
      </c>
      <c s="32">
        <f>0+M179+M183+M187+M191+M195+M199+M203+M207+M211</f>
      </c>
    </row>
    <row r="179" spans="1:16" ht="25.5">
      <c r="A179" t="s">
        <v>50</v>
      </c>
      <c s="34" t="s">
        <v>230</v>
      </c>
      <c s="34" t="s">
        <v>2078</v>
      </c>
      <c s="35" t="s">
        <v>5</v>
      </c>
      <c s="6" t="s">
        <v>2079</v>
      </c>
      <c s="36" t="s">
        <v>89</v>
      </c>
      <c s="37">
        <v>92</v>
      </c>
      <c s="36">
        <v>0</v>
      </c>
      <c s="36">
        <f>ROUND(G179*H179,6)</f>
      </c>
      <c r="L179" s="38">
        <v>0</v>
      </c>
      <c s="32">
        <f>ROUND(ROUND(L179,2)*ROUND(G179,3),2)</f>
      </c>
      <c s="36" t="s">
        <v>90</v>
      </c>
      <c>
        <f>(M179*21)/100</f>
      </c>
      <c t="s">
        <v>28</v>
      </c>
    </row>
    <row r="180" spans="1:5" ht="25.5">
      <c r="A180" s="35" t="s">
        <v>56</v>
      </c>
      <c r="E180" s="39" t="s">
        <v>2079</v>
      </c>
    </row>
    <row r="181" spans="1:5" ht="12.75">
      <c r="A181" s="35" t="s">
        <v>57</v>
      </c>
      <c r="E181" s="40" t="s">
        <v>5</v>
      </c>
    </row>
    <row r="182" spans="1:5" ht="12.75">
      <c r="A182" t="s">
        <v>58</v>
      </c>
      <c r="E182" s="39" t="s">
        <v>5</v>
      </c>
    </row>
    <row r="183" spans="1:16" ht="12.75">
      <c r="A183" t="s">
        <v>50</v>
      </c>
      <c s="34" t="s">
        <v>234</v>
      </c>
      <c s="34" t="s">
        <v>2080</v>
      </c>
      <c s="35" t="s">
        <v>5</v>
      </c>
      <c s="6" t="s">
        <v>2081</v>
      </c>
      <c s="36" t="s">
        <v>89</v>
      </c>
      <c s="37">
        <v>13</v>
      </c>
      <c s="36">
        <v>0</v>
      </c>
      <c s="36">
        <f>ROUND(G183*H183,6)</f>
      </c>
      <c r="L183" s="38">
        <v>0</v>
      </c>
      <c s="32">
        <f>ROUND(ROUND(L183,2)*ROUND(G183,3),2)</f>
      </c>
      <c s="36" t="s">
        <v>55</v>
      </c>
      <c>
        <f>(M183*21)/100</f>
      </c>
      <c t="s">
        <v>28</v>
      </c>
    </row>
    <row r="184" spans="1:5" ht="12.75">
      <c r="A184" s="35" t="s">
        <v>56</v>
      </c>
      <c r="E184" s="39" t="s">
        <v>2081</v>
      </c>
    </row>
    <row r="185" spans="1:5" ht="12.75">
      <c r="A185" s="35" t="s">
        <v>57</v>
      </c>
      <c r="E185" s="40" t="s">
        <v>5</v>
      </c>
    </row>
    <row r="186" spans="1:5" ht="12.75">
      <c r="A186" t="s">
        <v>58</v>
      </c>
      <c r="E186" s="39" t="s">
        <v>5</v>
      </c>
    </row>
    <row r="187" spans="1:16" ht="12.75">
      <c r="A187" t="s">
        <v>50</v>
      </c>
      <c s="34" t="s">
        <v>238</v>
      </c>
      <c s="34" t="s">
        <v>2082</v>
      </c>
      <c s="35" t="s">
        <v>5</v>
      </c>
      <c s="6" t="s">
        <v>2083</v>
      </c>
      <c s="36" t="s">
        <v>89</v>
      </c>
      <c s="37">
        <v>16</v>
      </c>
      <c s="36">
        <v>0</v>
      </c>
      <c s="36">
        <f>ROUND(G187*H187,6)</f>
      </c>
      <c r="L187" s="38">
        <v>0</v>
      </c>
      <c s="32">
        <f>ROUND(ROUND(L187,2)*ROUND(G187,3),2)</f>
      </c>
      <c s="36" t="s">
        <v>55</v>
      </c>
      <c>
        <f>(M187*21)/100</f>
      </c>
      <c t="s">
        <v>28</v>
      </c>
    </row>
    <row r="188" spans="1:5" ht="12.75">
      <c r="A188" s="35" t="s">
        <v>56</v>
      </c>
      <c r="E188" s="39" t="s">
        <v>2083</v>
      </c>
    </row>
    <row r="189" spans="1:5" ht="12.75">
      <c r="A189" s="35" t="s">
        <v>57</v>
      </c>
      <c r="E189" s="40" t="s">
        <v>5</v>
      </c>
    </row>
    <row r="190" spans="1:5" ht="12.75">
      <c r="A190" t="s">
        <v>58</v>
      </c>
      <c r="E190" s="39" t="s">
        <v>5</v>
      </c>
    </row>
    <row r="191" spans="1:16" ht="12.75">
      <c r="A191" t="s">
        <v>50</v>
      </c>
      <c s="34" t="s">
        <v>243</v>
      </c>
      <c s="34" t="s">
        <v>2084</v>
      </c>
      <c s="35" t="s">
        <v>5</v>
      </c>
      <c s="6" t="s">
        <v>2085</v>
      </c>
      <c s="36" t="s">
        <v>89</v>
      </c>
      <c s="37">
        <v>53</v>
      </c>
      <c s="36">
        <v>0</v>
      </c>
      <c s="36">
        <f>ROUND(G191*H191,6)</f>
      </c>
      <c r="L191" s="38">
        <v>0</v>
      </c>
      <c s="32">
        <f>ROUND(ROUND(L191,2)*ROUND(G191,3),2)</f>
      </c>
      <c s="36" t="s">
        <v>55</v>
      </c>
      <c>
        <f>(M191*21)/100</f>
      </c>
      <c t="s">
        <v>28</v>
      </c>
    </row>
    <row r="192" spans="1:5" ht="12.75">
      <c r="A192" s="35" t="s">
        <v>56</v>
      </c>
      <c r="E192" s="39" t="s">
        <v>2085</v>
      </c>
    </row>
    <row r="193" spans="1:5" ht="12.75">
      <c r="A193" s="35" t="s">
        <v>57</v>
      </c>
      <c r="E193" s="40" t="s">
        <v>5</v>
      </c>
    </row>
    <row r="194" spans="1:5" ht="12.75">
      <c r="A194" t="s">
        <v>58</v>
      </c>
      <c r="E194" s="39" t="s">
        <v>5</v>
      </c>
    </row>
    <row r="195" spans="1:16" ht="12.75">
      <c r="A195" t="s">
        <v>50</v>
      </c>
      <c s="34" t="s">
        <v>246</v>
      </c>
      <c s="34" t="s">
        <v>2086</v>
      </c>
      <c s="35" t="s">
        <v>5</v>
      </c>
      <c s="6" t="s">
        <v>2087</v>
      </c>
      <c s="36" t="s">
        <v>89</v>
      </c>
      <c s="37">
        <v>10</v>
      </c>
      <c s="36">
        <v>0</v>
      </c>
      <c s="36">
        <f>ROUND(G195*H195,6)</f>
      </c>
      <c r="L195" s="38">
        <v>0</v>
      </c>
      <c s="32">
        <f>ROUND(ROUND(L195,2)*ROUND(G195,3),2)</f>
      </c>
      <c s="36" t="s">
        <v>55</v>
      </c>
      <c>
        <f>(M195*21)/100</f>
      </c>
      <c t="s">
        <v>28</v>
      </c>
    </row>
    <row r="196" spans="1:5" ht="12.75">
      <c r="A196" s="35" t="s">
        <v>56</v>
      </c>
      <c r="E196" s="39" t="s">
        <v>2087</v>
      </c>
    </row>
    <row r="197" spans="1:5" ht="12.75">
      <c r="A197" s="35" t="s">
        <v>57</v>
      </c>
      <c r="E197" s="40" t="s">
        <v>5</v>
      </c>
    </row>
    <row r="198" spans="1:5" ht="12.75">
      <c r="A198" t="s">
        <v>58</v>
      </c>
      <c r="E198" s="39" t="s">
        <v>5</v>
      </c>
    </row>
    <row r="199" spans="1:16" ht="12.75">
      <c r="A199" t="s">
        <v>50</v>
      </c>
      <c s="34" t="s">
        <v>249</v>
      </c>
      <c s="34" t="s">
        <v>2088</v>
      </c>
      <c s="35" t="s">
        <v>5</v>
      </c>
      <c s="6" t="s">
        <v>2089</v>
      </c>
      <c s="36" t="s">
        <v>455</v>
      </c>
      <c s="37">
        <v>1</v>
      </c>
      <c s="36">
        <v>0</v>
      </c>
      <c s="36">
        <f>ROUND(G199*H199,6)</f>
      </c>
      <c r="L199" s="38">
        <v>0</v>
      </c>
      <c s="32">
        <f>ROUND(ROUND(L199,2)*ROUND(G199,3),2)</f>
      </c>
      <c s="36" t="s">
        <v>291</v>
      </c>
      <c>
        <f>(M199*21)/100</f>
      </c>
      <c t="s">
        <v>28</v>
      </c>
    </row>
    <row r="200" spans="1:5" ht="12.75">
      <c r="A200" s="35" t="s">
        <v>56</v>
      </c>
      <c r="E200" s="39" t="s">
        <v>2089</v>
      </c>
    </row>
    <row r="201" spans="1:5" ht="12.75">
      <c r="A201" s="35" t="s">
        <v>57</v>
      </c>
      <c r="E201" s="40" t="s">
        <v>5</v>
      </c>
    </row>
    <row r="202" spans="1:5" ht="12.75">
      <c r="A202" t="s">
        <v>58</v>
      </c>
      <c r="E202" s="39" t="s">
        <v>5</v>
      </c>
    </row>
    <row r="203" spans="1:16" ht="12.75">
      <c r="A203" t="s">
        <v>50</v>
      </c>
      <c s="34" t="s">
        <v>252</v>
      </c>
      <c s="34" t="s">
        <v>2090</v>
      </c>
      <c s="35" t="s">
        <v>5</v>
      </c>
      <c s="6" t="s">
        <v>2091</v>
      </c>
      <c s="36" t="s">
        <v>455</v>
      </c>
      <c s="37">
        <v>2</v>
      </c>
      <c s="36">
        <v>0</v>
      </c>
      <c s="36">
        <f>ROUND(G203*H203,6)</f>
      </c>
      <c r="L203" s="38">
        <v>0</v>
      </c>
      <c s="32">
        <f>ROUND(ROUND(L203,2)*ROUND(G203,3),2)</f>
      </c>
      <c s="36" t="s">
        <v>291</v>
      </c>
      <c>
        <f>(M203*21)/100</f>
      </c>
      <c t="s">
        <v>28</v>
      </c>
    </row>
    <row r="204" spans="1:5" ht="12.75">
      <c r="A204" s="35" t="s">
        <v>56</v>
      </c>
      <c r="E204" s="39" t="s">
        <v>2091</v>
      </c>
    </row>
    <row r="205" spans="1:5" ht="12.75">
      <c r="A205" s="35" t="s">
        <v>57</v>
      </c>
      <c r="E205" s="40" t="s">
        <v>5</v>
      </c>
    </row>
    <row r="206" spans="1:5" ht="12.75">
      <c r="A206" t="s">
        <v>58</v>
      </c>
      <c r="E206" s="39" t="s">
        <v>5</v>
      </c>
    </row>
    <row r="207" spans="1:16" ht="12.75">
      <c r="A207" t="s">
        <v>50</v>
      </c>
      <c s="34" t="s">
        <v>255</v>
      </c>
      <c s="34" t="s">
        <v>2092</v>
      </c>
      <c s="35" t="s">
        <v>5</v>
      </c>
      <c s="6" t="s">
        <v>2093</v>
      </c>
      <c s="36" t="s">
        <v>89</v>
      </c>
      <c s="37">
        <v>8</v>
      </c>
      <c s="36">
        <v>0</v>
      </c>
      <c s="36">
        <f>ROUND(G207*H207,6)</f>
      </c>
      <c r="L207" s="38">
        <v>0</v>
      </c>
      <c s="32">
        <f>ROUND(ROUND(L207,2)*ROUND(G207,3),2)</f>
      </c>
      <c s="36" t="s">
        <v>55</v>
      </c>
      <c>
        <f>(M207*21)/100</f>
      </c>
      <c t="s">
        <v>28</v>
      </c>
    </row>
    <row r="208" spans="1:5" ht="12.75">
      <c r="A208" s="35" t="s">
        <v>56</v>
      </c>
      <c r="E208" s="39" t="s">
        <v>2093</v>
      </c>
    </row>
    <row r="209" spans="1:5" ht="12.75">
      <c r="A209" s="35" t="s">
        <v>57</v>
      </c>
      <c r="E209" s="40" t="s">
        <v>5</v>
      </c>
    </row>
    <row r="210" spans="1:5" ht="12.75">
      <c r="A210" t="s">
        <v>58</v>
      </c>
      <c r="E210" s="39" t="s">
        <v>5</v>
      </c>
    </row>
    <row r="211" spans="1:16" ht="25.5">
      <c r="A211" t="s">
        <v>50</v>
      </c>
      <c s="34" t="s">
        <v>258</v>
      </c>
      <c s="34" t="s">
        <v>2094</v>
      </c>
      <c s="35" t="s">
        <v>5</v>
      </c>
      <c s="6" t="s">
        <v>2095</v>
      </c>
      <c s="36" t="s">
        <v>89</v>
      </c>
      <c s="37">
        <v>8</v>
      </c>
      <c s="36">
        <v>0</v>
      </c>
      <c s="36">
        <f>ROUND(G211*H211,6)</f>
      </c>
      <c r="L211" s="38">
        <v>0</v>
      </c>
      <c s="32">
        <f>ROUND(ROUND(L211,2)*ROUND(G211,3),2)</f>
      </c>
      <c s="36" t="s">
        <v>90</v>
      </c>
      <c>
        <f>(M211*21)/100</f>
      </c>
      <c t="s">
        <v>28</v>
      </c>
    </row>
    <row r="212" spans="1:5" ht="25.5">
      <c r="A212" s="35" t="s">
        <v>56</v>
      </c>
      <c r="E212" s="39" t="s">
        <v>2095</v>
      </c>
    </row>
    <row r="213" spans="1:5" ht="12.75">
      <c r="A213" s="35" t="s">
        <v>57</v>
      </c>
      <c r="E213" s="40" t="s">
        <v>5</v>
      </c>
    </row>
    <row r="214" spans="1:5" ht="12.75">
      <c r="A214" t="s">
        <v>58</v>
      </c>
      <c r="E214" s="39" t="s">
        <v>5</v>
      </c>
    </row>
    <row r="215" spans="1:13" ht="12.75">
      <c r="A215" t="s">
        <v>47</v>
      </c>
      <c r="C215" s="31" t="s">
        <v>278</v>
      </c>
      <c r="E215" s="33" t="s">
        <v>279</v>
      </c>
      <c r="J215" s="32">
        <f>0</f>
      </c>
      <c s="32">
        <f>0</f>
      </c>
      <c s="32">
        <f>0+L216+L220</f>
      </c>
      <c s="32">
        <f>0+M216+M220</f>
      </c>
    </row>
    <row r="216" spans="1:16" ht="12.75">
      <c r="A216" t="s">
        <v>50</v>
      </c>
      <c s="34" t="s">
        <v>261</v>
      </c>
      <c s="34" t="s">
        <v>2096</v>
      </c>
      <c s="35" t="s">
        <v>5</v>
      </c>
      <c s="6" t="s">
        <v>2097</v>
      </c>
      <c s="36" t="s">
        <v>89</v>
      </c>
      <c s="37">
        <v>6</v>
      </c>
      <c s="36">
        <v>0</v>
      </c>
      <c s="36">
        <f>ROUND(G216*H216,6)</f>
      </c>
      <c r="L216" s="38">
        <v>0</v>
      </c>
      <c s="32">
        <f>ROUND(ROUND(L216,2)*ROUND(G216,3),2)</f>
      </c>
      <c s="36" t="s">
        <v>55</v>
      </c>
      <c>
        <f>(M216*21)/100</f>
      </c>
      <c t="s">
        <v>28</v>
      </c>
    </row>
    <row r="217" spans="1:5" ht="12.75">
      <c r="A217" s="35" t="s">
        <v>56</v>
      </c>
      <c r="E217" s="39" t="s">
        <v>2097</v>
      </c>
    </row>
    <row r="218" spans="1:5" ht="12.75">
      <c r="A218" s="35" t="s">
        <v>57</v>
      </c>
      <c r="E218" s="40" t="s">
        <v>5</v>
      </c>
    </row>
    <row r="219" spans="1:5" ht="12.75">
      <c r="A219" t="s">
        <v>58</v>
      </c>
      <c r="E219" s="39" t="s">
        <v>5</v>
      </c>
    </row>
    <row r="220" spans="1:16" ht="12.75">
      <c r="A220" t="s">
        <v>50</v>
      </c>
      <c s="34" t="s">
        <v>264</v>
      </c>
      <c s="34" t="s">
        <v>2098</v>
      </c>
      <c s="35" t="s">
        <v>5</v>
      </c>
      <c s="6" t="s">
        <v>2099</v>
      </c>
      <c s="36" t="s">
        <v>89</v>
      </c>
      <c s="37">
        <v>6</v>
      </c>
      <c s="36">
        <v>0</v>
      </c>
      <c s="36">
        <f>ROUND(G220*H220,6)</f>
      </c>
      <c r="L220" s="38">
        <v>0</v>
      </c>
      <c s="32">
        <f>ROUND(ROUND(L220,2)*ROUND(G220,3),2)</f>
      </c>
      <c s="36" t="s">
        <v>55</v>
      </c>
      <c>
        <f>(M220*21)/100</f>
      </c>
      <c t="s">
        <v>28</v>
      </c>
    </row>
    <row r="221" spans="1:5" ht="12.75">
      <c r="A221" s="35" t="s">
        <v>56</v>
      </c>
      <c r="E221" s="39" t="s">
        <v>2099</v>
      </c>
    </row>
    <row r="222" spans="1:5" ht="12.75">
      <c r="A222" s="35" t="s">
        <v>57</v>
      </c>
      <c r="E222" s="40" t="s">
        <v>5</v>
      </c>
    </row>
    <row r="223" spans="1:5" ht="12.75">
      <c r="A223" t="s">
        <v>58</v>
      </c>
      <c r="E22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COUNTIFS(L8:L249,"=0",A8:A249,"P")+COUNTIFS(L8:L249,"",A8:A249,"P")+SUM(Q8:Q249)</f>
      </c>
    </row>
    <row r="8" spans="1:13" ht="12.75">
      <c r="A8" t="s">
        <v>45</v>
      </c>
      <c r="C8" s="28" t="s">
        <v>2102</v>
      </c>
      <c r="E8" s="30" t="s">
        <v>2101</v>
      </c>
      <c r="J8" s="29">
        <f>0+J9+J30+J243+J248</f>
      </c>
      <c s="29">
        <f>0+K9+K30+K243+K248</f>
      </c>
      <c s="29">
        <f>0+L9+L30+L243+L248</f>
      </c>
      <c s="29">
        <f>0+M9+M30+M243+M248</f>
      </c>
    </row>
    <row r="9" spans="1:13" ht="12.75">
      <c r="A9" t="s">
        <v>47</v>
      </c>
      <c r="C9" s="31" t="s">
        <v>85</v>
      </c>
      <c r="E9" s="33" t="s">
        <v>86</v>
      </c>
      <c r="J9" s="32">
        <f>0</f>
      </c>
      <c s="32">
        <f>0</f>
      </c>
      <c s="32">
        <f>0+L10+L14+L18+L22+L26</f>
      </c>
      <c s="32">
        <f>0+M10+M14+M18+M22+M26</f>
      </c>
    </row>
    <row r="10" spans="1:16" ht="12.75">
      <c r="A10" t="s">
        <v>50</v>
      </c>
      <c s="34" t="s">
        <v>51</v>
      </c>
      <c s="34" t="s">
        <v>2103</v>
      </c>
      <c s="35" t="s">
        <v>5</v>
      </c>
      <c s="6" t="s">
        <v>2104</v>
      </c>
      <c s="36" t="s">
        <v>89</v>
      </c>
      <c s="37">
        <v>9</v>
      </c>
      <c s="36">
        <v>0</v>
      </c>
      <c s="36">
        <f>ROUND(G10*H10,6)</f>
      </c>
      <c r="L10" s="38">
        <v>0</v>
      </c>
      <c s="32">
        <f>ROUND(ROUND(L10,2)*ROUND(G10,3),2)</f>
      </c>
      <c s="36" t="s">
        <v>90</v>
      </c>
      <c>
        <f>(M10*21)/100</f>
      </c>
      <c t="s">
        <v>28</v>
      </c>
    </row>
    <row r="11" spans="1:5" ht="12.75">
      <c r="A11" s="35" t="s">
        <v>56</v>
      </c>
      <c r="E11" s="39" t="s">
        <v>2104</v>
      </c>
    </row>
    <row r="12" spans="1:5" ht="12.75">
      <c r="A12" s="35" t="s">
        <v>57</v>
      </c>
      <c r="E12" s="40" t="s">
        <v>5</v>
      </c>
    </row>
    <row r="13" spans="1:5" ht="12.75">
      <c r="A13" t="s">
        <v>58</v>
      </c>
      <c r="E13" s="39" t="s">
        <v>5</v>
      </c>
    </row>
    <row r="14" spans="1:16" ht="25.5">
      <c r="A14" t="s">
        <v>50</v>
      </c>
      <c s="34" t="s">
        <v>28</v>
      </c>
      <c s="34" t="s">
        <v>2105</v>
      </c>
      <c s="35" t="s">
        <v>5</v>
      </c>
      <c s="6" t="s">
        <v>2106</v>
      </c>
      <c s="36" t="s">
        <v>89</v>
      </c>
      <c s="37">
        <v>1</v>
      </c>
      <c s="36">
        <v>0</v>
      </c>
      <c s="36">
        <f>ROUND(G14*H14,6)</f>
      </c>
      <c r="L14" s="38">
        <v>0</v>
      </c>
      <c s="32">
        <f>ROUND(ROUND(L14,2)*ROUND(G14,3),2)</f>
      </c>
      <c s="36" t="s">
        <v>90</v>
      </c>
      <c>
        <f>(M14*21)/100</f>
      </c>
      <c t="s">
        <v>28</v>
      </c>
    </row>
    <row r="15" spans="1:5" ht="25.5">
      <c r="A15" s="35" t="s">
        <v>56</v>
      </c>
      <c r="E15" s="39" t="s">
        <v>2106</v>
      </c>
    </row>
    <row r="16" spans="1:5" ht="12.75">
      <c r="A16" s="35" t="s">
        <v>57</v>
      </c>
      <c r="E16" s="40" t="s">
        <v>5</v>
      </c>
    </row>
    <row r="17" spans="1:5" ht="12.75">
      <c r="A17" t="s">
        <v>58</v>
      </c>
      <c r="E17" s="39" t="s">
        <v>5</v>
      </c>
    </row>
    <row r="18" spans="1:16" ht="25.5">
      <c r="A18" t="s">
        <v>50</v>
      </c>
      <c s="34" t="s">
        <v>26</v>
      </c>
      <c s="34" t="s">
        <v>2107</v>
      </c>
      <c s="35" t="s">
        <v>5</v>
      </c>
      <c s="6" t="s">
        <v>2108</v>
      </c>
      <c s="36" t="s">
        <v>89</v>
      </c>
      <c s="37">
        <v>1</v>
      </c>
      <c s="36">
        <v>0</v>
      </c>
      <c s="36">
        <f>ROUND(G18*H18,6)</f>
      </c>
      <c r="L18" s="38">
        <v>0</v>
      </c>
      <c s="32">
        <f>ROUND(ROUND(L18,2)*ROUND(G18,3),2)</f>
      </c>
      <c s="36" t="s">
        <v>90</v>
      </c>
      <c>
        <f>(M18*21)/100</f>
      </c>
      <c t="s">
        <v>28</v>
      </c>
    </row>
    <row r="19" spans="1:5" ht="38.25">
      <c r="A19" s="35" t="s">
        <v>56</v>
      </c>
      <c r="E19" s="39" t="s">
        <v>2109</v>
      </c>
    </row>
    <row r="20" spans="1:5" ht="12.75">
      <c r="A20" s="35" t="s">
        <v>57</v>
      </c>
      <c r="E20" s="40" t="s">
        <v>5</v>
      </c>
    </row>
    <row r="21" spans="1:5" ht="12.75">
      <c r="A21" t="s">
        <v>58</v>
      </c>
      <c r="E21" s="39" t="s">
        <v>5</v>
      </c>
    </row>
    <row r="22" spans="1:16" ht="25.5">
      <c r="A22" t="s">
        <v>50</v>
      </c>
      <c s="34" t="s">
        <v>79</v>
      </c>
      <c s="34" t="s">
        <v>94</v>
      </c>
      <c s="35" t="s">
        <v>5</v>
      </c>
      <c s="6" t="s">
        <v>95</v>
      </c>
      <c s="36" t="s">
        <v>89</v>
      </c>
      <c s="37">
        <v>1</v>
      </c>
      <c s="36">
        <v>0</v>
      </c>
      <c s="36">
        <f>ROUND(G22*H22,6)</f>
      </c>
      <c r="L22" s="38">
        <v>0</v>
      </c>
      <c s="32">
        <f>ROUND(ROUND(L22,2)*ROUND(G22,3),2)</f>
      </c>
      <c s="36" t="s">
        <v>90</v>
      </c>
      <c>
        <f>(M22*21)/100</f>
      </c>
      <c t="s">
        <v>28</v>
      </c>
    </row>
    <row r="23" spans="1:5" ht="51">
      <c r="A23" s="35" t="s">
        <v>56</v>
      </c>
      <c r="E23" s="39" t="s">
        <v>96</v>
      </c>
    </row>
    <row r="24" spans="1:5" ht="12.75">
      <c r="A24" s="35" t="s">
        <v>57</v>
      </c>
      <c r="E24" s="40" t="s">
        <v>5</v>
      </c>
    </row>
    <row r="25" spans="1:5" ht="12.75">
      <c r="A25" t="s">
        <v>58</v>
      </c>
      <c r="E25" s="39" t="s">
        <v>5</v>
      </c>
    </row>
    <row r="26" spans="1:16" ht="25.5">
      <c r="A26" t="s">
        <v>50</v>
      </c>
      <c s="34" t="s">
        <v>101</v>
      </c>
      <c s="34" t="s">
        <v>2110</v>
      </c>
      <c s="35" t="s">
        <v>5</v>
      </c>
      <c s="6" t="s">
        <v>95</v>
      </c>
      <c s="36" t="s">
        <v>89</v>
      </c>
      <c s="37">
        <v>1</v>
      </c>
      <c s="36">
        <v>0</v>
      </c>
      <c s="36">
        <f>ROUND(G26*H26,6)</f>
      </c>
      <c r="L26" s="38">
        <v>0</v>
      </c>
      <c s="32">
        <f>ROUND(ROUND(L26,2)*ROUND(G26,3),2)</f>
      </c>
      <c s="36" t="s">
        <v>90</v>
      </c>
      <c>
        <f>(M26*21)/100</f>
      </c>
      <c t="s">
        <v>28</v>
      </c>
    </row>
    <row r="27" spans="1:5" ht="51">
      <c r="A27" s="35" t="s">
        <v>56</v>
      </c>
      <c r="E27" s="39" t="s">
        <v>2111</v>
      </c>
    </row>
    <row r="28" spans="1:5" ht="12.75">
      <c r="A28" s="35" t="s">
        <v>57</v>
      </c>
      <c r="E28" s="40" t="s">
        <v>5</v>
      </c>
    </row>
    <row r="29" spans="1:5" ht="12.75">
      <c r="A29" t="s">
        <v>58</v>
      </c>
      <c r="E29" s="39" t="s">
        <v>5</v>
      </c>
    </row>
    <row r="30" spans="1:13" ht="12.75">
      <c r="A30" t="s">
        <v>47</v>
      </c>
      <c r="C30" s="31" t="s">
        <v>118</v>
      </c>
      <c r="E30" s="33" t="s">
        <v>119</v>
      </c>
      <c r="J30" s="32">
        <f>0</f>
      </c>
      <c s="32">
        <f>0</f>
      </c>
      <c s="32">
        <f>0+L31+L35+L39+L43+L47+L51+L55+L59+L63+L67+L71+L75+L79+L83+L87+L91+L95+L99+L103+L107+L111+L115+L119+L123+L127+L131+L135+L139+L143+L147+L151+L155+L159+L163+L167+L171+L175+L179+L183+L187+L191+L195+L199+L203+L207+L211+L215+L219+L223+L227+L231+L235+L239</f>
      </c>
      <c s="32">
        <f>0+M31+M35+M39+M43+M47+M51+M55+M59+M63+M67+M71+M75+M79+M83+M87+M91+M95+M99+M103+M107+M111+M115+M119+M123+M127+M131+M135+M139+M143+M147+M151+M155+M159+M163+M167+M171+M175+M179+M183+M187+M191+M195+M199+M203+M207+M211+M215+M219+M223+M227+M231+M235+M239</f>
      </c>
    </row>
    <row r="31" spans="1:16" ht="38.25">
      <c r="A31" t="s">
        <v>50</v>
      </c>
      <c s="34" t="s">
        <v>27</v>
      </c>
      <c s="34" t="s">
        <v>2112</v>
      </c>
      <c s="35" t="s">
        <v>5</v>
      </c>
      <c s="6" t="s">
        <v>2113</v>
      </c>
      <c s="36" t="s">
        <v>74</v>
      </c>
      <c s="37">
        <v>165</v>
      </c>
      <c s="36">
        <v>0</v>
      </c>
      <c s="36">
        <f>ROUND(G31*H31,6)</f>
      </c>
      <c r="L31" s="38">
        <v>0</v>
      </c>
      <c s="32">
        <f>ROUND(ROUND(L31,2)*ROUND(G31,3),2)</f>
      </c>
      <c s="36" t="s">
        <v>55</v>
      </c>
      <c>
        <f>(M31*21)/100</f>
      </c>
      <c t="s">
        <v>28</v>
      </c>
    </row>
    <row r="32" spans="1:5" ht="38.25">
      <c r="A32" s="35" t="s">
        <v>56</v>
      </c>
      <c r="E32" s="39" t="s">
        <v>2114</v>
      </c>
    </row>
    <row r="33" spans="1:5" ht="25.5">
      <c r="A33" s="35" t="s">
        <v>57</v>
      </c>
      <c r="E33" s="40" t="s">
        <v>2115</v>
      </c>
    </row>
    <row r="34" spans="1:5" ht="12.75">
      <c r="A34" t="s">
        <v>58</v>
      </c>
      <c r="E34" s="39" t="s">
        <v>5</v>
      </c>
    </row>
    <row r="35" spans="1:16" ht="12.75">
      <c r="A35" t="s">
        <v>50</v>
      </c>
      <c s="34" t="s">
        <v>106</v>
      </c>
      <c s="34" t="s">
        <v>2116</v>
      </c>
      <c s="35" t="s">
        <v>5</v>
      </c>
      <c s="6" t="s">
        <v>2117</v>
      </c>
      <c s="36" t="s">
        <v>74</v>
      </c>
      <c s="37">
        <v>150</v>
      </c>
      <c s="36">
        <v>0</v>
      </c>
      <c s="36">
        <f>ROUND(G35*H35,6)</f>
      </c>
      <c r="L35" s="38">
        <v>0</v>
      </c>
      <c s="32">
        <f>ROUND(ROUND(L35,2)*ROUND(G35,3),2)</f>
      </c>
      <c s="36" t="s">
        <v>90</v>
      </c>
      <c>
        <f>(M35*21)/100</f>
      </c>
      <c t="s">
        <v>28</v>
      </c>
    </row>
    <row r="36" spans="1:5" ht="12.75">
      <c r="A36" s="35" t="s">
        <v>56</v>
      </c>
      <c r="E36" s="39" t="s">
        <v>2117</v>
      </c>
    </row>
    <row r="37" spans="1:5" ht="12.75">
      <c r="A37" s="35" t="s">
        <v>57</v>
      </c>
      <c r="E37" s="40" t="s">
        <v>5</v>
      </c>
    </row>
    <row r="38" spans="1:5" ht="12.75">
      <c r="A38" t="s">
        <v>58</v>
      </c>
      <c r="E38" s="39" t="s">
        <v>5</v>
      </c>
    </row>
    <row r="39" spans="1:16" ht="25.5">
      <c r="A39" t="s">
        <v>50</v>
      </c>
      <c s="34" t="s">
        <v>111</v>
      </c>
      <c s="34" t="s">
        <v>2118</v>
      </c>
      <c s="35" t="s">
        <v>5</v>
      </c>
      <c s="6" t="s">
        <v>2119</v>
      </c>
      <c s="36" t="s">
        <v>89</v>
      </c>
      <c s="37">
        <v>9</v>
      </c>
      <c s="36">
        <v>0</v>
      </c>
      <c s="36">
        <f>ROUND(G39*H39,6)</f>
      </c>
      <c r="L39" s="38">
        <v>0</v>
      </c>
      <c s="32">
        <f>ROUND(ROUND(L39,2)*ROUND(G39,3),2)</f>
      </c>
      <c s="36" t="s">
        <v>55</v>
      </c>
      <c>
        <f>(M39*21)/100</f>
      </c>
      <c t="s">
        <v>28</v>
      </c>
    </row>
    <row r="40" spans="1:5" ht="38.25">
      <c r="A40" s="35" t="s">
        <v>56</v>
      </c>
      <c r="E40" s="39" t="s">
        <v>2120</v>
      </c>
    </row>
    <row r="41" spans="1:5" ht="12.75">
      <c r="A41" s="35" t="s">
        <v>57</v>
      </c>
      <c r="E41" s="40" t="s">
        <v>5</v>
      </c>
    </row>
    <row r="42" spans="1:5" ht="12.75">
      <c r="A42" t="s">
        <v>58</v>
      </c>
      <c r="E42" s="39" t="s">
        <v>5</v>
      </c>
    </row>
    <row r="43" spans="1:16" ht="38.25">
      <c r="A43" t="s">
        <v>50</v>
      </c>
      <c s="34" t="s">
        <v>114</v>
      </c>
      <c s="34" t="s">
        <v>2121</v>
      </c>
      <c s="35" t="s">
        <v>5</v>
      </c>
      <c s="6" t="s">
        <v>2122</v>
      </c>
      <c s="36" t="s">
        <v>89</v>
      </c>
      <c s="37">
        <v>6</v>
      </c>
      <c s="36">
        <v>0</v>
      </c>
      <c s="36">
        <f>ROUND(G43*H43,6)</f>
      </c>
      <c r="L43" s="38">
        <v>0</v>
      </c>
      <c s="32">
        <f>ROUND(ROUND(L43,2)*ROUND(G43,3),2)</f>
      </c>
      <c s="36" t="s">
        <v>55</v>
      </c>
      <c>
        <f>(M43*21)/100</f>
      </c>
      <c t="s">
        <v>28</v>
      </c>
    </row>
    <row r="44" spans="1:5" ht="38.25">
      <c r="A44" s="35" t="s">
        <v>56</v>
      </c>
      <c r="E44" s="39" t="s">
        <v>2123</v>
      </c>
    </row>
    <row r="45" spans="1:5" ht="12.75">
      <c r="A45" s="35" t="s">
        <v>57</v>
      </c>
      <c r="E45" s="40" t="s">
        <v>5</v>
      </c>
    </row>
    <row r="46" spans="1:5" ht="12.75">
      <c r="A46" t="s">
        <v>58</v>
      </c>
      <c r="E46" s="39" t="s">
        <v>5</v>
      </c>
    </row>
    <row r="47" spans="1:16" ht="12.75">
      <c r="A47" t="s">
        <v>50</v>
      </c>
      <c s="34" t="s">
        <v>120</v>
      </c>
      <c s="34" t="s">
        <v>2124</v>
      </c>
      <c s="35" t="s">
        <v>5</v>
      </c>
      <c s="6" t="s">
        <v>2125</v>
      </c>
      <c s="36" t="s">
        <v>89</v>
      </c>
      <c s="37">
        <v>6</v>
      </c>
      <c s="36">
        <v>0</v>
      </c>
      <c s="36">
        <f>ROUND(G47*H47,6)</f>
      </c>
      <c r="L47" s="38">
        <v>0</v>
      </c>
      <c s="32">
        <f>ROUND(ROUND(L47,2)*ROUND(G47,3),2)</f>
      </c>
      <c s="36" t="s">
        <v>90</v>
      </c>
      <c>
        <f>(M47*21)/100</f>
      </c>
      <c t="s">
        <v>28</v>
      </c>
    </row>
    <row r="48" spans="1:5" ht="12.75">
      <c r="A48" s="35" t="s">
        <v>56</v>
      </c>
      <c r="E48" s="39" t="s">
        <v>2125</v>
      </c>
    </row>
    <row r="49" spans="1:5" ht="12.75">
      <c r="A49" s="35" t="s">
        <v>57</v>
      </c>
      <c r="E49" s="40" t="s">
        <v>5</v>
      </c>
    </row>
    <row r="50" spans="1:5" ht="12.75">
      <c r="A50" t="s">
        <v>58</v>
      </c>
      <c r="E50" s="39" t="s">
        <v>5</v>
      </c>
    </row>
    <row r="51" spans="1:16" ht="25.5">
      <c r="A51" t="s">
        <v>50</v>
      </c>
      <c s="34" t="s">
        <v>124</v>
      </c>
      <c s="34" t="s">
        <v>2126</v>
      </c>
      <c s="35" t="s">
        <v>5</v>
      </c>
      <c s="6" t="s">
        <v>2127</v>
      </c>
      <c s="36" t="s">
        <v>89</v>
      </c>
      <c s="37">
        <v>3</v>
      </c>
      <c s="36">
        <v>0</v>
      </c>
      <c s="36">
        <f>ROUND(G51*H51,6)</f>
      </c>
      <c r="L51" s="38">
        <v>0</v>
      </c>
      <c s="32">
        <f>ROUND(ROUND(L51,2)*ROUND(G51,3),2)</f>
      </c>
      <c s="36" t="s">
        <v>55</v>
      </c>
      <c>
        <f>(M51*21)/100</f>
      </c>
      <c t="s">
        <v>28</v>
      </c>
    </row>
    <row r="52" spans="1:5" ht="25.5">
      <c r="A52" s="35" t="s">
        <v>56</v>
      </c>
      <c r="E52" s="39" t="s">
        <v>2127</v>
      </c>
    </row>
    <row r="53" spans="1:5" ht="12.75">
      <c r="A53" s="35" t="s">
        <v>57</v>
      </c>
      <c r="E53" s="40" t="s">
        <v>5</v>
      </c>
    </row>
    <row r="54" spans="1:5" ht="12.75">
      <c r="A54" t="s">
        <v>58</v>
      </c>
      <c r="E54" s="39" t="s">
        <v>5</v>
      </c>
    </row>
    <row r="55" spans="1:16" ht="12.75">
      <c r="A55" t="s">
        <v>50</v>
      </c>
      <c s="34" t="s">
        <v>127</v>
      </c>
      <c s="34" t="s">
        <v>2128</v>
      </c>
      <c s="35" t="s">
        <v>5</v>
      </c>
      <c s="6" t="s">
        <v>2129</v>
      </c>
      <c s="36" t="s">
        <v>89</v>
      </c>
      <c s="37">
        <v>6</v>
      </c>
      <c s="36">
        <v>0</v>
      </c>
      <c s="36">
        <f>ROUND(G55*H55,6)</f>
      </c>
      <c r="L55" s="38">
        <v>0</v>
      </c>
      <c s="32">
        <f>ROUND(ROUND(L55,2)*ROUND(G55,3),2)</f>
      </c>
      <c s="36" t="s">
        <v>55</v>
      </c>
      <c>
        <f>(M55*21)/100</f>
      </c>
      <c t="s">
        <v>28</v>
      </c>
    </row>
    <row r="56" spans="1:5" ht="12.75">
      <c r="A56" s="35" t="s">
        <v>56</v>
      </c>
      <c r="E56" s="39" t="s">
        <v>2129</v>
      </c>
    </row>
    <row r="57" spans="1:5" ht="12.75">
      <c r="A57" s="35" t="s">
        <v>57</v>
      </c>
      <c r="E57" s="40" t="s">
        <v>5</v>
      </c>
    </row>
    <row r="58" spans="1:5" ht="12.75">
      <c r="A58" t="s">
        <v>58</v>
      </c>
      <c r="E58" s="39" t="s">
        <v>5</v>
      </c>
    </row>
    <row r="59" spans="1:16" ht="25.5">
      <c r="A59" t="s">
        <v>50</v>
      </c>
      <c s="34" t="s">
        <v>130</v>
      </c>
      <c s="34" t="s">
        <v>2130</v>
      </c>
      <c s="35" t="s">
        <v>5</v>
      </c>
      <c s="6" t="s">
        <v>2131</v>
      </c>
      <c s="36" t="s">
        <v>89</v>
      </c>
      <c s="37">
        <v>48</v>
      </c>
      <c s="36">
        <v>0</v>
      </c>
      <c s="36">
        <f>ROUND(G59*H59,6)</f>
      </c>
      <c r="L59" s="38">
        <v>0</v>
      </c>
      <c s="32">
        <f>ROUND(ROUND(L59,2)*ROUND(G59,3),2)</f>
      </c>
      <c s="36" t="s">
        <v>55</v>
      </c>
      <c>
        <f>(M59*21)/100</f>
      </c>
      <c t="s">
        <v>28</v>
      </c>
    </row>
    <row r="60" spans="1:5" ht="25.5">
      <c r="A60" s="35" t="s">
        <v>56</v>
      </c>
      <c r="E60" s="39" t="s">
        <v>2131</v>
      </c>
    </row>
    <row r="61" spans="1:5" ht="12.75">
      <c r="A61" s="35" t="s">
        <v>57</v>
      </c>
      <c r="E61" s="40" t="s">
        <v>5</v>
      </c>
    </row>
    <row r="62" spans="1:5" ht="12.75">
      <c r="A62" t="s">
        <v>58</v>
      </c>
      <c r="E62" s="39" t="s">
        <v>5</v>
      </c>
    </row>
    <row r="63" spans="1:16" ht="12.75">
      <c r="A63" t="s">
        <v>50</v>
      </c>
      <c s="34" t="s">
        <v>133</v>
      </c>
      <c s="34" t="s">
        <v>2132</v>
      </c>
      <c s="35" t="s">
        <v>5</v>
      </c>
      <c s="6" t="s">
        <v>2133</v>
      </c>
      <c s="36" t="s">
        <v>89</v>
      </c>
      <c s="37">
        <v>96</v>
      </c>
      <c s="36">
        <v>0</v>
      </c>
      <c s="36">
        <f>ROUND(G63*H63,6)</f>
      </c>
      <c r="L63" s="38">
        <v>0</v>
      </c>
      <c s="32">
        <f>ROUND(ROUND(L63,2)*ROUND(G63,3),2)</f>
      </c>
      <c s="36" t="s">
        <v>55</v>
      </c>
      <c>
        <f>(M63*21)/100</f>
      </c>
      <c t="s">
        <v>28</v>
      </c>
    </row>
    <row r="64" spans="1:5" ht="12.75">
      <c r="A64" s="35" t="s">
        <v>56</v>
      </c>
      <c r="E64" s="39" t="s">
        <v>2133</v>
      </c>
    </row>
    <row r="65" spans="1:5" ht="12.75">
      <c r="A65" s="35" t="s">
        <v>57</v>
      </c>
      <c r="E65" s="40" t="s">
        <v>5</v>
      </c>
    </row>
    <row r="66" spans="1:5" ht="12.75">
      <c r="A66" t="s">
        <v>58</v>
      </c>
      <c r="E66" s="39" t="s">
        <v>5</v>
      </c>
    </row>
    <row r="67" spans="1:16" ht="12.75">
      <c r="A67" t="s">
        <v>50</v>
      </c>
      <c s="34" t="s">
        <v>136</v>
      </c>
      <c s="34" t="s">
        <v>2134</v>
      </c>
      <c s="35" t="s">
        <v>5</v>
      </c>
      <c s="6" t="s">
        <v>2135</v>
      </c>
      <c s="36" t="s">
        <v>89</v>
      </c>
      <c s="37">
        <v>96</v>
      </c>
      <c s="36">
        <v>0</v>
      </c>
      <c s="36">
        <f>ROUND(G67*H67,6)</f>
      </c>
      <c r="L67" s="38">
        <v>0</v>
      </c>
      <c s="32">
        <f>ROUND(ROUND(L67,2)*ROUND(G67,3),2)</f>
      </c>
      <c s="36" t="s">
        <v>55</v>
      </c>
      <c>
        <f>(M67*21)/100</f>
      </c>
      <c t="s">
        <v>28</v>
      </c>
    </row>
    <row r="68" spans="1:5" ht="12.75">
      <c r="A68" s="35" t="s">
        <v>56</v>
      </c>
      <c r="E68" s="39" t="s">
        <v>2135</v>
      </c>
    </row>
    <row r="69" spans="1:5" ht="12.75">
      <c r="A69" s="35" t="s">
        <v>57</v>
      </c>
      <c r="E69" s="40" t="s">
        <v>5</v>
      </c>
    </row>
    <row r="70" spans="1:5" ht="12.75">
      <c r="A70" t="s">
        <v>58</v>
      </c>
      <c r="E70" s="39" t="s">
        <v>5</v>
      </c>
    </row>
    <row r="71" spans="1:16" ht="12.75">
      <c r="A71" t="s">
        <v>50</v>
      </c>
      <c s="34" t="s">
        <v>139</v>
      </c>
      <c s="34" t="s">
        <v>2136</v>
      </c>
      <c s="35" t="s">
        <v>5</v>
      </c>
      <c s="6" t="s">
        <v>2137</v>
      </c>
      <c s="36" t="s">
        <v>89</v>
      </c>
      <c s="37">
        <v>48</v>
      </c>
      <c s="36">
        <v>0</v>
      </c>
      <c s="36">
        <f>ROUND(G71*H71,6)</f>
      </c>
      <c r="L71" s="38">
        <v>0</v>
      </c>
      <c s="32">
        <f>ROUND(ROUND(L71,2)*ROUND(G71,3),2)</f>
      </c>
      <c s="36" t="s">
        <v>55</v>
      </c>
      <c>
        <f>(M71*21)/100</f>
      </c>
      <c t="s">
        <v>28</v>
      </c>
    </row>
    <row r="72" spans="1:5" ht="12.75">
      <c r="A72" s="35" t="s">
        <v>56</v>
      </c>
      <c r="E72" s="39" t="s">
        <v>2137</v>
      </c>
    </row>
    <row r="73" spans="1:5" ht="12.75">
      <c r="A73" s="35" t="s">
        <v>57</v>
      </c>
      <c r="E73" s="40" t="s">
        <v>5</v>
      </c>
    </row>
    <row r="74" spans="1:5" ht="12.75">
      <c r="A74" t="s">
        <v>58</v>
      </c>
      <c r="E74" s="39" t="s">
        <v>5</v>
      </c>
    </row>
    <row r="75" spans="1:16" ht="25.5">
      <c r="A75" t="s">
        <v>50</v>
      </c>
      <c s="34" t="s">
        <v>142</v>
      </c>
      <c s="34" t="s">
        <v>2138</v>
      </c>
      <c s="35" t="s">
        <v>5</v>
      </c>
      <c s="6" t="s">
        <v>2139</v>
      </c>
      <c s="36" t="s">
        <v>89</v>
      </c>
      <c s="37">
        <v>9</v>
      </c>
      <c s="36">
        <v>0</v>
      </c>
      <c s="36">
        <f>ROUND(G75*H75,6)</f>
      </c>
      <c r="L75" s="38">
        <v>0</v>
      </c>
      <c s="32">
        <f>ROUND(ROUND(L75,2)*ROUND(G75,3),2)</f>
      </c>
      <c s="36" t="s">
        <v>55</v>
      </c>
      <c>
        <f>(M75*21)/100</f>
      </c>
      <c t="s">
        <v>28</v>
      </c>
    </row>
    <row r="76" spans="1:5" ht="25.5">
      <c r="A76" s="35" t="s">
        <v>56</v>
      </c>
      <c r="E76" s="39" t="s">
        <v>2139</v>
      </c>
    </row>
    <row r="77" spans="1:5" ht="12.75">
      <c r="A77" s="35" t="s">
        <v>57</v>
      </c>
      <c r="E77" s="40" t="s">
        <v>5</v>
      </c>
    </row>
    <row r="78" spans="1:5" ht="12.75">
      <c r="A78" t="s">
        <v>58</v>
      </c>
      <c r="E78" s="39" t="s">
        <v>5</v>
      </c>
    </row>
    <row r="79" spans="1:16" ht="12.75">
      <c r="A79" t="s">
        <v>50</v>
      </c>
      <c s="34" t="s">
        <v>145</v>
      </c>
      <c s="34" t="s">
        <v>2140</v>
      </c>
      <c s="35" t="s">
        <v>5</v>
      </c>
      <c s="6" t="s">
        <v>2141</v>
      </c>
      <c s="36" t="s">
        <v>89</v>
      </c>
      <c s="37">
        <v>3</v>
      </c>
      <c s="36">
        <v>0.00062</v>
      </c>
      <c s="36">
        <f>ROUND(G79*H79,6)</f>
      </c>
      <c r="L79" s="38">
        <v>0</v>
      </c>
      <c s="32">
        <f>ROUND(ROUND(L79,2)*ROUND(G79,3),2)</f>
      </c>
      <c s="36" t="s">
        <v>55</v>
      </c>
      <c>
        <f>(M79*21)/100</f>
      </c>
      <c t="s">
        <v>28</v>
      </c>
    </row>
    <row r="80" spans="1:5" ht="12.75">
      <c r="A80" s="35" t="s">
        <v>56</v>
      </c>
      <c r="E80" s="39" t="s">
        <v>2141</v>
      </c>
    </row>
    <row r="81" spans="1:5" ht="12.75">
      <c r="A81" s="35" t="s">
        <v>57</v>
      </c>
      <c r="E81" s="40" t="s">
        <v>5</v>
      </c>
    </row>
    <row r="82" spans="1:5" ht="12.75">
      <c r="A82" t="s">
        <v>58</v>
      </c>
      <c r="E82" s="39" t="s">
        <v>5</v>
      </c>
    </row>
    <row r="83" spans="1:16" ht="12.75">
      <c r="A83" t="s">
        <v>50</v>
      </c>
      <c s="34" t="s">
        <v>149</v>
      </c>
      <c s="34" t="s">
        <v>2142</v>
      </c>
      <c s="35" t="s">
        <v>5</v>
      </c>
      <c s="6" t="s">
        <v>2143</v>
      </c>
      <c s="36" t="s">
        <v>89</v>
      </c>
      <c s="37">
        <v>3</v>
      </c>
      <c s="36">
        <v>0</v>
      </c>
      <c s="36">
        <f>ROUND(G83*H83,6)</f>
      </c>
      <c r="L83" s="38">
        <v>0</v>
      </c>
      <c s="32">
        <f>ROUND(ROUND(L83,2)*ROUND(G83,3),2)</f>
      </c>
      <c s="36" t="s">
        <v>90</v>
      </c>
      <c>
        <f>(M83*21)/100</f>
      </c>
      <c t="s">
        <v>28</v>
      </c>
    </row>
    <row r="84" spans="1:5" ht="12.75">
      <c r="A84" s="35" t="s">
        <v>56</v>
      </c>
      <c r="E84" s="39" t="s">
        <v>2143</v>
      </c>
    </row>
    <row r="85" spans="1:5" ht="12.75">
      <c r="A85" s="35" t="s">
        <v>57</v>
      </c>
      <c r="E85" s="40" t="s">
        <v>5</v>
      </c>
    </row>
    <row r="86" spans="1:5" ht="12.75">
      <c r="A86" t="s">
        <v>58</v>
      </c>
      <c r="E86" s="39" t="s">
        <v>5</v>
      </c>
    </row>
    <row r="87" spans="1:16" ht="25.5">
      <c r="A87" t="s">
        <v>50</v>
      </c>
      <c s="34" t="s">
        <v>152</v>
      </c>
      <c s="34" t="s">
        <v>2144</v>
      </c>
      <c s="35" t="s">
        <v>5</v>
      </c>
      <c s="6" t="s">
        <v>2145</v>
      </c>
      <c s="36" t="s">
        <v>89</v>
      </c>
      <c s="37">
        <v>24</v>
      </c>
      <c s="36">
        <v>0</v>
      </c>
      <c s="36">
        <f>ROUND(G87*H87,6)</f>
      </c>
      <c r="L87" s="38">
        <v>0</v>
      </c>
      <c s="32">
        <f>ROUND(ROUND(L87,2)*ROUND(G87,3),2)</f>
      </c>
      <c s="36" t="s">
        <v>55</v>
      </c>
      <c>
        <f>(M87*21)/100</f>
      </c>
      <c t="s">
        <v>28</v>
      </c>
    </row>
    <row r="88" spans="1:5" ht="25.5">
      <c r="A88" s="35" t="s">
        <v>56</v>
      </c>
      <c r="E88" s="39" t="s">
        <v>2145</v>
      </c>
    </row>
    <row r="89" spans="1:5" ht="12.75">
      <c r="A89" s="35" t="s">
        <v>57</v>
      </c>
      <c r="E89" s="40" t="s">
        <v>5</v>
      </c>
    </row>
    <row r="90" spans="1:5" ht="12.75">
      <c r="A90" t="s">
        <v>58</v>
      </c>
      <c r="E90" s="39" t="s">
        <v>5</v>
      </c>
    </row>
    <row r="91" spans="1:16" ht="12.75">
      <c r="A91" t="s">
        <v>50</v>
      </c>
      <c s="34" t="s">
        <v>155</v>
      </c>
      <c s="34" t="s">
        <v>2146</v>
      </c>
      <c s="35" t="s">
        <v>5</v>
      </c>
      <c s="6" t="s">
        <v>2147</v>
      </c>
      <c s="36" t="s">
        <v>283</v>
      </c>
      <c s="37">
        <v>85</v>
      </c>
      <c s="36">
        <v>0.001</v>
      </c>
      <c s="36">
        <f>ROUND(G91*H91,6)</f>
      </c>
      <c r="L91" s="38">
        <v>0</v>
      </c>
      <c s="32">
        <f>ROUND(ROUND(L91,2)*ROUND(G91,3),2)</f>
      </c>
      <c s="36" t="s">
        <v>90</v>
      </c>
      <c>
        <f>(M91*21)/100</f>
      </c>
      <c t="s">
        <v>28</v>
      </c>
    </row>
    <row r="92" spans="1:5" ht="12.75">
      <c r="A92" s="35" t="s">
        <v>56</v>
      </c>
      <c r="E92" s="39" t="s">
        <v>2147</v>
      </c>
    </row>
    <row r="93" spans="1:5" ht="12.75">
      <c r="A93" s="35" t="s">
        <v>57</v>
      </c>
      <c r="E93" s="40" t="s">
        <v>5</v>
      </c>
    </row>
    <row r="94" spans="1:5" ht="12.75">
      <c r="A94" t="s">
        <v>58</v>
      </c>
      <c r="E94" s="39" t="s">
        <v>5</v>
      </c>
    </row>
    <row r="95" spans="1:16" ht="12.75">
      <c r="A95" t="s">
        <v>50</v>
      </c>
      <c s="34" t="s">
        <v>159</v>
      </c>
      <c s="34" t="s">
        <v>2148</v>
      </c>
      <c s="35" t="s">
        <v>5</v>
      </c>
      <c s="6" t="s">
        <v>2149</v>
      </c>
      <c s="36" t="s">
        <v>74</v>
      </c>
      <c s="37">
        <v>190</v>
      </c>
      <c s="36">
        <v>0</v>
      </c>
      <c s="36">
        <f>ROUND(G95*H95,6)</f>
      </c>
      <c r="L95" s="38">
        <v>0</v>
      </c>
      <c s="32">
        <f>ROUND(ROUND(L95,2)*ROUND(G95,3),2)</f>
      </c>
      <c s="36" t="s">
        <v>90</v>
      </c>
      <c>
        <f>(M95*21)/100</f>
      </c>
      <c t="s">
        <v>28</v>
      </c>
    </row>
    <row r="96" spans="1:5" ht="12.75">
      <c r="A96" s="35" t="s">
        <v>56</v>
      </c>
      <c r="E96" s="39" t="s">
        <v>2149</v>
      </c>
    </row>
    <row r="97" spans="1:5" ht="12.75">
      <c r="A97" s="35" t="s">
        <v>57</v>
      </c>
      <c r="E97" s="40" t="s">
        <v>5</v>
      </c>
    </row>
    <row r="98" spans="1:5" ht="12.75">
      <c r="A98" t="s">
        <v>58</v>
      </c>
      <c r="E98" s="39" t="s">
        <v>5</v>
      </c>
    </row>
    <row r="99" spans="1:16" ht="12.75">
      <c r="A99" t="s">
        <v>50</v>
      </c>
      <c s="34" t="s">
        <v>162</v>
      </c>
      <c s="34" t="s">
        <v>2150</v>
      </c>
      <c s="35" t="s">
        <v>5</v>
      </c>
      <c s="6" t="s">
        <v>2151</v>
      </c>
      <c s="36" t="s">
        <v>89</v>
      </c>
      <c s="37">
        <v>90</v>
      </c>
      <c s="36">
        <v>0.00018</v>
      </c>
      <c s="36">
        <f>ROUND(G99*H99,6)</f>
      </c>
      <c r="L99" s="38">
        <v>0</v>
      </c>
      <c s="32">
        <f>ROUND(ROUND(L99,2)*ROUND(G99,3),2)</f>
      </c>
      <c s="36" t="s">
        <v>90</v>
      </c>
      <c>
        <f>(M99*21)/100</f>
      </c>
      <c t="s">
        <v>28</v>
      </c>
    </row>
    <row r="100" spans="1:5" ht="12.75">
      <c r="A100" s="35" t="s">
        <v>56</v>
      </c>
      <c r="E100" s="39" t="s">
        <v>2151</v>
      </c>
    </row>
    <row r="101" spans="1:5" ht="12.75">
      <c r="A101" s="35" t="s">
        <v>57</v>
      </c>
      <c r="E101" s="40" t="s">
        <v>5</v>
      </c>
    </row>
    <row r="102" spans="1:5" ht="12.75">
      <c r="A102" t="s">
        <v>58</v>
      </c>
      <c r="E102" s="39" t="s">
        <v>5</v>
      </c>
    </row>
    <row r="103" spans="1:16" ht="25.5">
      <c r="A103" t="s">
        <v>50</v>
      </c>
      <c s="34" t="s">
        <v>165</v>
      </c>
      <c s="34" t="s">
        <v>2152</v>
      </c>
      <c s="35" t="s">
        <v>5</v>
      </c>
      <c s="6" t="s">
        <v>2153</v>
      </c>
      <c s="36" t="s">
        <v>89</v>
      </c>
      <c s="37">
        <v>60</v>
      </c>
      <c s="36">
        <v>0</v>
      </c>
      <c s="36">
        <f>ROUND(G103*H103,6)</f>
      </c>
      <c r="L103" s="38">
        <v>0</v>
      </c>
      <c s="32">
        <f>ROUND(ROUND(L103,2)*ROUND(G103,3),2)</f>
      </c>
      <c s="36" t="s">
        <v>55</v>
      </c>
      <c>
        <f>(M103*21)/100</f>
      </c>
      <c t="s">
        <v>28</v>
      </c>
    </row>
    <row r="104" spans="1:5" ht="25.5">
      <c r="A104" s="35" t="s">
        <v>56</v>
      </c>
      <c r="E104" s="39" t="s">
        <v>2153</v>
      </c>
    </row>
    <row r="105" spans="1:5" ht="12.75">
      <c r="A105" s="35" t="s">
        <v>57</v>
      </c>
      <c r="E105" s="40" t="s">
        <v>5</v>
      </c>
    </row>
    <row r="106" spans="1:5" ht="12.75">
      <c r="A106" t="s">
        <v>58</v>
      </c>
      <c r="E106" s="39" t="s">
        <v>5</v>
      </c>
    </row>
    <row r="107" spans="1:16" ht="12.75">
      <c r="A107" t="s">
        <v>50</v>
      </c>
      <c s="34" t="s">
        <v>168</v>
      </c>
      <c s="34" t="s">
        <v>2154</v>
      </c>
      <c s="35" t="s">
        <v>5</v>
      </c>
      <c s="6" t="s">
        <v>2155</v>
      </c>
      <c s="36" t="s">
        <v>89</v>
      </c>
      <c s="37">
        <v>10</v>
      </c>
      <c s="36">
        <v>0.00022</v>
      </c>
      <c s="36">
        <f>ROUND(G107*H107,6)</f>
      </c>
      <c r="L107" s="38">
        <v>0</v>
      </c>
      <c s="32">
        <f>ROUND(ROUND(L107,2)*ROUND(G107,3),2)</f>
      </c>
      <c s="36" t="s">
        <v>90</v>
      </c>
      <c>
        <f>(M107*21)/100</f>
      </c>
      <c t="s">
        <v>28</v>
      </c>
    </row>
    <row r="108" spans="1:5" ht="12.75">
      <c r="A108" s="35" t="s">
        <v>56</v>
      </c>
      <c r="E108" s="39" t="s">
        <v>2155</v>
      </c>
    </row>
    <row r="109" spans="1:5" ht="12.75">
      <c r="A109" s="35" t="s">
        <v>57</v>
      </c>
      <c r="E109" s="40" t="s">
        <v>5</v>
      </c>
    </row>
    <row r="110" spans="1:5" ht="12.75">
      <c r="A110" t="s">
        <v>58</v>
      </c>
      <c r="E110" s="39" t="s">
        <v>5</v>
      </c>
    </row>
    <row r="111" spans="1:16" ht="12.75">
      <c r="A111" t="s">
        <v>50</v>
      </c>
      <c s="34" t="s">
        <v>171</v>
      </c>
      <c s="34" t="s">
        <v>2156</v>
      </c>
      <c s="35" t="s">
        <v>5</v>
      </c>
      <c s="6" t="s">
        <v>2157</v>
      </c>
      <c s="36" t="s">
        <v>89</v>
      </c>
      <c s="37">
        <v>10</v>
      </c>
      <c s="36">
        <v>0</v>
      </c>
      <c s="36">
        <f>ROUND(G111*H111,6)</f>
      </c>
      <c r="L111" s="38">
        <v>0</v>
      </c>
      <c s="32">
        <f>ROUND(ROUND(L111,2)*ROUND(G111,3),2)</f>
      </c>
      <c s="36" t="s">
        <v>55</v>
      </c>
      <c>
        <f>(M111*21)/100</f>
      </c>
      <c t="s">
        <v>28</v>
      </c>
    </row>
    <row r="112" spans="1:5" ht="12.75">
      <c r="A112" s="35" t="s">
        <v>56</v>
      </c>
      <c r="E112" s="39" t="s">
        <v>2157</v>
      </c>
    </row>
    <row r="113" spans="1:5" ht="12.75">
      <c r="A113" s="35" t="s">
        <v>57</v>
      </c>
      <c r="E113" s="40" t="s">
        <v>5</v>
      </c>
    </row>
    <row r="114" spans="1:5" ht="12.75">
      <c r="A114" t="s">
        <v>58</v>
      </c>
      <c r="E114" s="39" t="s">
        <v>5</v>
      </c>
    </row>
    <row r="115" spans="1:16" ht="25.5">
      <c r="A115" t="s">
        <v>50</v>
      </c>
      <c s="34" t="s">
        <v>174</v>
      </c>
      <c s="34" t="s">
        <v>2158</v>
      </c>
      <c s="35" t="s">
        <v>5</v>
      </c>
      <c s="6" t="s">
        <v>2159</v>
      </c>
      <c s="36" t="s">
        <v>89</v>
      </c>
      <c s="37">
        <v>45</v>
      </c>
      <c s="36">
        <v>0.00035</v>
      </c>
      <c s="36">
        <f>ROUND(G115*H115,6)</f>
      </c>
      <c r="L115" s="38">
        <v>0</v>
      </c>
      <c s="32">
        <f>ROUND(ROUND(L115,2)*ROUND(G115,3),2)</f>
      </c>
      <c s="36" t="s">
        <v>90</v>
      </c>
      <c>
        <f>(M115*21)/100</f>
      </c>
      <c t="s">
        <v>28</v>
      </c>
    </row>
    <row r="116" spans="1:5" ht="25.5">
      <c r="A116" s="35" t="s">
        <v>56</v>
      </c>
      <c r="E116" s="39" t="s">
        <v>2159</v>
      </c>
    </row>
    <row r="117" spans="1:5" ht="12.75">
      <c r="A117" s="35" t="s">
        <v>57</v>
      </c>
      <c r="E117" s="40" t="s">
        <v>5</v>
      </c>
    </row>
    <row r="118" spans="1:5" ht="12.75">
      <c r="A118" t="s">
        <v>58</v>
      </c>
      <c r="E118" s="39" t="s">
        <v>5</v>
      </c>
    </row>
    <row r="119" spans="1:16" ht="12.75">
      <c r="A119" t="s">
        <v>50</v>
      </c>
      <c s="34" t="s">
        <v>177</v>
      </c>
      <c s="34" t="s">
        <v>2160</v>
      </c>
      <c s="35" t="s">
        <v>5</v>
      </c>
      <c s="6" t="s">
        <v>2161</v>
      </c>
      <c s="36" t="s">
        <v>89</v>
      </c>
      <c s="37">
        <v>55</v>
      </c>
      <c s="36">
        <v>0</v>
      </c>
      <c s="36">
        <f>ROUND(G119*H119,6)</f>
      </c>
      <c r="L119" s="38">
        <v>0</v>
      </c>
      <c s="32">
        <f>ROUND(ROUND(L119,2)*ROUND(G119,3),2)</f>
      </c>
      <c s="36" t="s">
        <v>55</v>
      </c>
      <c>
        <f>(M119*21)/100</f>
      </c>
      <c t="s">
        <v>28</v>
      </c>
    </row>
    <row r="120" spans="1:5" ht="12.75">
      <c r="A120" s="35" t="s">
        <v>56</v>
      </c>
      <c r="E120" s="39" t="s">
        <v>2161</v>
      </c>
    </row>
    <row r="121" spans="1:5" ht="12.75">
      <c r="A121" s="35" t="s">
        <v>57</v>
      </c>
      <c r="E121" s="40" t="s">
        <v>5</v>
      </c>
    </row>
    <row r="122" spans="1:5" ht="12.75">
      <c r="A122" t="s">
        <v>58</v>
      </c>
      <c r="E122" s="39" t="s">
        <v>5</v>
      </c>
    </row>
    <row r="123" spans="1:16" ht="25.5">
      <c r="A123" t="s">
        <v>50</v>
      </c>
      <c s="34" t="s">
        <v>181</v>
      </c>
      <c s="34" t="s">
        <v>2162</v>
      </c>
      <c s="35" t="s">
        <v>5</v>
      </c>
      <c s="6" t="s">
        <v>2163</v>
      </c>
      <c s="36" t="s">
        <v>89</v>
      </c>
      <c s="37">
        <v>30</v>
      </c>
      <c s="36">
        <v>0</v>
      </c>
      <c s="36">
        <f>ROUND(G123*H123,6)</f>
      </c>
      <c r="L123" s="38">
        <v>0</v>
      </c>
      <c s="32">
        <f>ROUND(ROUND(L123,2)*ROUND(G123,3),2)</f>
      </c>
      <c s="36" t="s">
        <v>55</v>
      </c>
      <c>
        <f>(M123*21)/100</f>
      </c>
      <c t="s">
        <v>28</v>
      </c>
    </row>
    <row r="124" spans="1:5" ht="25.5">
      <c r="A124" s="35" t="s">
        <v>56</v>
      </c>
      <c r="E124" s="39" t="s">
        <v>2163</v>
      </c>
    </row>
    <row r="125" spans="1:5" ht="12.75">
      <c r="A125" s="35" t="s">
        <v>57</v>
      </c>
      <c r="E125" s="40" t="s">
        <v>5</v>
      </c>
    </row>
    <row r="126" spans="1:5" ht="12.75">
      <c r="A126" t="s">
        <v>58</v>
      </c>
      <c r="E126" s="39" t="s">
        <v>5</v>
      </c>
    </row>
    <row r="127" spans="1:16" ht="12.75">
      <c r="A127" t="s">
        <v>50</v>
      </c>
      <c s="34" t="s">
        <v>187</v>
      </c>
      <c s="34" t="s">
        <v>2164</v>
      </c>
      <c s="35" t="s">
        <v>5</v>
      </c>
      <c s="6" t="s">
        <v>2165</v>
      </c>
      <c s="36" t="s">
        <v>89</v>
      </c>
      <c s="37">
        <v>20</v>
      </c>
      <c s="36">
        <v>0</v>
      </c>
      <c s="36">
        <f>ROUND(G127*H127,6)</f>
      </c>
      <c r="L127" s="38">
        <v>0</v>
      </c>
      <c s="32">
        <f>ROUND(ROUND(L127,2)*ROUND(G127,3),2)</f>
      </c>
      <c s="36" t="s">
        <v>55</v>
      </c>
      <c>
        <f>(M127*21)/100</f>
      </c>
      <c t="s">
        <v>28</v>
      </c>
    </row>
    <row r="128" spans="1:5" ht="12.75">
      <c r="A128" s="35" t="s">
        <v>56</v>
      </c>
      <c r="E128" s="39" t="s">
        <v>2165</v>
      </c>
    </row>
    <row r="129" spans="1:5" ht="12.75">
      <c r="A129" s="35" t="s">
        <v>57</v>
      </c>
      <c r="E129" s="40" t="s">
        <v>5</v>
      </c>
    </row>
    <row r="130" spans="1:5" ht="12.75">
      <c r="A130" t="s">
        <v>58</v>
      </c>
      <c r="E130" s="39" t="s">
        <v>5</v>
      </c>
    </row>
    <row r="131" spans="1:16" ht="25.5">
      <c r="A131" t="s">
        <v>50</v>
      </c>
      <c s="34" t="s">
        <v>191</v>
      </c>
      <c s="34" t="s">
        <v>2166</v>
      </c>
      <c s="35" t="s">
        <v>5</v>
      </c>
      <c s="6" t="s">
        <v>2167</v>
      </c>
      <c s="36" t="s">
        <v>89</v>
      </c>
      <c s="37">
        <v>20</v>
      </c>
      <c s="36">
        <v>0</v>
      </c>
      <c s="36">
        <f>ROUND(G131*H131,6)</f>
      </c>
      <c r="L131" s="38">
        <v>0</v>
      </c>
      <c s="32">
        <f>ROUND(ROUND(L131,2)*ROUND(G131,3),2)</f>
      </c>
      <c s="36" t="s">
        <v>55</v>
      </c>
      <c>
        <f>(M131*21)/100</f>
      </c>
      <c t="s">
        <v>28</v>
      </c>
    </row>
    <row r="132" spans="1:5" ht="25.5">
      <c r="A132" s="35" t="s">
        <v>56</v>
      </c>
      <c r="E132" s="39" t="s">
        <v>2167</v>
      </c>
    </row>
    <row r="133" spans="1:5" ht="12.75">
      <c r="A133" s="35" t="s">
        <v>57</v>
      </c>
      <c r="E133" s="40" t="s">
        <v>5</v>
      </c>
    </row>
    <row r="134" spans="1:5" ht="12.75">
      <c r="A134" t="s">
        <v>58</v>
      </c>
      <c r="E134" s="39" t="s">
        <v>5</v>
      </c>
    </row>
    <row r="135" spans="1:16" ht="12.75">
      <c r="A135" t="s">
        <v>50</v>
      </c>
      <c s="34" t="s">
        <v>194</v>
      </c>
      <c s="34" t="s">
        <v>2168</v>
      </c>
      <c s="35" t="s">
        <v>5</v>
      </c>
      <c s="6" t="s">
        <v>2169</v>
      </c>
      <c s="36" t="s">
        <v>89</v>
      </c>
      <c s="37">
        <v>70</v>
      </c>
      <c s="36">
        <v>0</v>
      </c>
      <c s="36">
        <f>ROUND(G135*H135,6)</f>
      </c>
      <c r="L135" s="38">
        <v>0</v>
      </c>
      <c s="32">
        <f>ROUND(ROUND(L135,2)*ROUND(G135,3),2)</f>
      </c>
      <c s="36" t="s">
        <v>55</v>
      </c>
      <c>
        <f>(M135*21)/100</f>
      </c>
      <c t="s">
        <v>28</v>
      </c>
    </row>
    <row r="136" spans="1:5" ht="12.75">
      <c r="A136" s="35" t="s">
        <v>56</v>
      </c>
      <c r="E136" s="39" t="s">
        <v>2169</v>
      </c>
    </row>
    <row r="137" spans="1:5" ht="12.75">
      <c r="A137" s="35" t="s">
        <v>57</v>
      </c>
      <c r="E137" s="40" t="s">
        <v>5</v>
      </c>
    </row>
    <row r="138" spans="1:5" ht="12.75">
      <c r="A138" t="s">
        <v>58</v>
      </c>
      <c r="E138" s="39" t="s">
        <v>5</v>
      </c>
    </row>
    <row r="139" spans="1:16" ht="25.5">
      <c r="A139" t="s">
        <v>50</v>
      </c>
      <c s="34" t="s">
        <v>198</v>
      </c>
      <c s="34" t="s">
        <v>2170</v>
      </c>
      <c s="35" t="s">
        <v>5</v>
      </c>
      <c s="6" t="s">
        <v>2171</v>
      </c>
      <c s="36" t="s">
        <v>1721</v>
      </c>
      <c s="37">
        <v>11</v>
      </c>
      <c s="36">
        <v>0</v>
      </c>
      <c s="36">
        <f>ROUND(G139*H139,6)</f>
      </c>
      <c r="L139" s="38">
        <v>0</v>
      </c>
      <c s="32">
        <f>ROUND(ROUND(L139,2)*ROUND(G139,3),2)</f>
      </c>
      <c s="36" t="s">
        <v>55</v>
      </c>
      <c>
        <f>(M139*21)/100</f>
      </c>
      <c t="s">
        <v>28</v>
      </c>
    </row>
    <row r="140" spans="1:5" ht="25.5">
      <c r="A140" s="35" t="s">
        <v>56</v>
      </c>
      <c r="E140" s="39" t="s">
        <v>2171</v>
      </c>
    </row>
    <row r="141" spans="1:5" ht="12.75">
      <c r="A141" s="35" t="s">
        <v>57</v>
      </c>
      <c r="E141" s="40" t="s">
        <v>5</v>
      </c>
    </row>
    <row r="142" spans="1:5" ht="12.75">
      <c r="A142" t="s">
        <v>58</v>
      </c>
      <c r="E142" s="39" t="s">
        <v>5</v>
      </c>
    </row>
    <row r="143" spans="1:16" ht="25.5">
      <c r="A143" t="s">
        <v>50</v>
      </c>
      <c s="34" t="s">
        <v>201</v>
      </c>
      <c s="34" t="s">
        <v>2172</v>
      </c>
      <c s="35" t="s">
        <v>5</v>
      </c>
      <c s="6" t="s">
        <v>2173</v>
      </c>
      <c s="36" t="s">
        <v>74</v>
      </c>
      <c s="37">
        <v>11</v>
      </c>
      <c s="36">
        <v>0</v>
      </c>
      <c s="36">
        <f>ROUND(G143*H143,6)</f>
      </c>
      <c r="L143" s="38">
        <v>0</v>
      </c>
      <c s="32">
        <f>ROUND(ROUND(L143,2)*ROUND(G143,3),2)</f>
      </c>
      <c s="36" t="s">
        <v>90</v>
      </c>
      <c>
        <f>(M143*21)/100</f>
      </c>
      <c t="s">
        <v>28</v>
      </c>
    </row>
    <row r="144" spans="1:5" ht="25.5">
      <c r="A144" s="35" t="s">
        <v>56</v>
      </c>
      <c r="E144" s="39" t="s">
        <v>2173</v>
      </c>
    </row>
    <row r="145" spans="1:5" ht="12.75">
      <c r="A145" s="35" t="s">
        <v>57</v>
      </c>
      <c r="E145" s="40" t="s">
        <v>5</v>
      </c>
    </row>
    <row r="146" spans="1:5" ht="12.75">
      <c r="A146" t="s">
        <v>58</v>
      </c>
      <c r="E146" s="39" t="s">
        <v>5</v>
      </c>
    </row>
    <row r="147" spans="1:16" ht="12.75">
      <c r="A147" t="s">
        <v>50</v>
      </c>
      <c s="34" t="s">
        <v>205</v>
      </c>
      <c s="34" t="s">
        <v>2174</v>
      </c>
      <c s="35" t="s">
        <v>5</v>
      </c>
      <c s="6" t="s">
        <v>2175</v>
      </c>
      <c s="36" t="s">
        <v>89</v>
      </c>
      <c s="37">
        <v>125</v>
      </c>
      <c s="36">
        <v>0</v>
      </c>
      <c s="36">
        <f>ROUND(G147*H147,6)</f>
      </c>
      <c r="L147" s="38">
        <v>0</v>
      </c>
      <c s="32">
        <f>ROUND(ROUND(L147,2)*ROUND(G147,3),2)</f>
      </c>
      <c s="36" t="s">
        <v>55</v>
      </c>
      <c>
        <f>(M147*21)/100</f>
      </c>
      <c t="s">
        <v>28</v>
      </c>
    </row>
    <row r="148" spans="1:5" ht="12.75">
      <c r="A148" s="35" t="s">
        <v>56</v>
      </c>
      <c r="E148" s="39" t="s">
        <v>2175</v>
      </c>
    </row>
    <row r="149" spans="1:5" ht="12.75">
      <c r="A149" s="35" t="s">
        <v>57</v>
      </c>
      <c r="E149" s="40" t="s">
        <v>5</v>
      </c>
    </row>
    <row r="150" spans="1:5" ht="12.75">
      <c r="A150" t="s">
        <v>58</v>
      </c>
      <c r="E150" s="39" t="s">
        <v>5</v>
      </c>
    </row>
    <row r="151" spans="1:16" ht="25.5">
      <c r="A151" t="s">
        <v>50</v>
      </c>
      <c s="34" t="s">
        <v>209</v>
      </c>
      <c s="34" t="s">
        <v>2176</v>
      </c>
      <c s="35" t="s">
        <v>5</v>
      </c>
      <c s="6" t="s">
        <v>2177</v>
      </c>
      <c s="36" t="s">
        <v>89</v>
      </c>
      <c s="37">
        <v>125</v>
      </c>
      <c s="36">
        <v>0</v>
      </c>
      <c s="36">
        <f>ROUND(G151*H151,6)</f>
      </c>
      <c r="L151" s="38">
        <v>0</v>
      </c>
      <c s="32">
        <f>ROUND(ROUND(L151,2)*ROUND(G151,3),2)</f>
      </c>
      <c s="36" t="s">
        <v>55</v>
      </c>
      <c>
        <f>(M151*21)/100</f>
      </c>
      <c t="s">
        <v>28</v>
      </c>
    </row>
    <row r="152" spans="1:5" ht="25.5">
      <c r="A152" s="35" t="s">
        <v>56</v>
      </c>
      <c r="E152" s="39" t="s">
        <v>2177</v>
      </c>
    </row>
    <row r="153" spans="1:5" ht="12.75">
      <c r="A153" s="35" t="s">
        <v>57</v>
      </c>
      <c r="E153" s="40" t="s">
        <v>5</v>
      </c>
    </row>
    <row r="154" spans="1:5" ht="12.75">
      <c r="A154" t="s">
        <v>58</v>
      </c>
      <c r="E154" s="39" t="s">
        <v>5</v>
      </c>
    </row>
    <row r="155" spans="1:16" ht="12.75">
      <c r="A155" t="s">
        <v>50</v>
      </c>
      <c s="34" t="s">
        <v>212</v>
      </c>
      <c s="34" t="s">
        <v>2178</v>
      </c>
      <c s="35" t="s">
        <v>5</v>
      </c>
      <c s="6" t="s">
        <v>2179</v>
      </c>
      <c s="36" t="s">
        <v>89</v>
      </c>
      <c s="37">
        <v>11</v>
      </c>
      <c s="36">
        <v>0.0069</v>
      </c>
      <c s="36">
        <f>ROUND(G155*H155,6)</f>
      </c>
      <c r="L155" s="38">
        <v>0</v>
      </c>
      <c s="32">
        <f>ROUND(ROUND(L155,2)*ROUND(G155,3),2)</f>
      </c>
      <c s="36" t="s">
        <v>90</v>
      </c>
      <c>
        <f>(M155*21)/100</f>
      </c>
      <c t="s">
        <v>28</v>
      </c>
    </row>
    <row r="156" spans="1:5" ht="12.75">
      <c r="A156" s="35" t="s">
        <v>56</v>
      </c>
      <c r="E156" s="39" t="s">
        <v>2179</v>
      </c>
    </row>
    <row r="157" spans="1:5" ht="12.75">
      <c r="A157" s="35" t="s">
        <v>57</v>
      </c>
      <c r="E157" s="40" t="s">
        <v>5</v>
      </c>
    </row>
    <row r="158" spans="1:5" ht="12.75">
      <c r="A158" t="s">
        <v>58</v>
      </c>
      <c r="E158" s="39" t="s">
        <v>5</v>
      </c>
    </row>
    <row r="159" spans="1:16" ht="12.75">
      <c r="A159" t="s">
        <v>50</v>
      </c>
      <c s="34" t="s">
        <v>216</v>
      </c>
      <c s="34" t="s">
        <v>2180</v>
      </c>
      <c s="35" t="s">
        <v>5</v>
      </c>
      <c s="6" t="s">
        <v>2181</v>
      </c>
      <c s="36" t="s">
        <v>89</v>
      </c>
      <c s="37">
        <v>11</v>
      </c>
      <c s="36">
        <v>0</v>
      </c>
      <c s="36">
        <f>ROUND(G159*H159,6)</f>
      </c>
      <c r="L159" s="38">
        <v>0</v>
      </c>
      <c s="32">
        <f>ROUND(ROUND(L159,2)*ROUND(G159,3),2)</f>
      </c>
      <c s="36" t="s">
        <v>90</v>
      </c>
      <c>
        <f>(M159*21)/100</f>
      </c>
      <c t="s">
        <v>28</v>
      </c>
    </row>
    <row r="160" spans="1:5" ht="12.75">
      <c r="A160" s="35" t="s">
        <v>56</v>
      </c>
      <c r="E160" s="39" t="s">
        <v>2181</v>
      </c>
    </row>
    <row r="161" spans="1:5" ht="12.75">
      <c r="A161" s="35" t="s">
        <v>57</v>
      </c>
      <c r="E161" s="40" t="s">
        <v>5</v>
      </c>
    </row>
    <row r="162" spans="1:5" ht="12.75">
      <c r="A162" t="s">
        <v>58</v>
      </c>
      <c r="E162" s="39" t="s">
        <v>5</v>
      </c>
    </row>
    <row r="163" spans="1:16" ht="12.75">
      <c r="A163" t="s">
        <v>50</v>
      </c>
      <c s="34" t="s">
        <v>219</v>
      </c>
      <c s="34" t="s">
        <v>2182</v>
      </c>
      <c s="35" t="s">
        <v>5</v>
      </c>
      <c s="6" t="s">
        <v>2183</v>
      </c>
      <c s="36" t="s">
        <v>89</v>
      </c>
      <c s="37">
        <v>33</v>
      </c>
      <c s="36">
        <v>0.00029</v>
      </c>
      <c s="36">
        <f>ROUND(G163*H163,6)</f>
      </c>
      <c r="L163" s="38">
        <v>0</v>
      </c>
      <c s="32">
        <f>ROUND(ROUND(L163,2)*ROUND(G163,3),2)</f>
      </c>
      <c s="36" t="s">
        <v>90</v>
      </c>
      <c>
        <f>(M163*21)/100</f>
      </c>
      <c t="s">
        <v>28</v>
      </c>
    </row>
    <row r="164" spans="1:5" ht="12.75">
      <c r="A164" s="35" t="s">
        <v>56</v>
      </c>
      <c r="E164" s="39" t="s">
        <v>2183</v>
      </c>
    </row>
    <row r="165" spans="1:5" ht="12.75">
      <c r="A165" s="35" t="s">
        <v>57</v>
      </c>
      <c r="E165" s="40" t="s">
        <v>5</v>
      </c>
    </row>
    <row r="166" spans="1:5" ht="12.75">
      <c r="A166" t="s">
        <v>58</v>
      </c>
      <c r="E166" s="39" t="s">
        <v>5</v>
      </c>
    </row>
    <row r="167" spans="1:16" ht="25.5">
      <c r="A167" t="s">
        <v>50</v>
      </c>
      <c s="34" t="s">
        <v>223</v>
      </c>
      <c s="34" t="s">
        <v>2184</v>
      </c>
      <c s="35" t="s">
        <v>5</v>
      </c>
      <c s="6" t="s">
        <v>2185</v>
      </c>
      <c s="36" t="s">
        <v>89</v>
      </c>
      <c s="37">
        <v>33</v>
      </c>
      <c s="36">
        <v>0</v>
      </c>
      <c s="36">
        <f>ROUND(G167*H167,6)</f>
      </c>
      <c r="L167" s="38">
        <v>0</v>
      </c>
      <c s="32">
        <f>ROUND(ROUND(L167,2)*ROUND(G167,3),2)</f>
      </c>
      <c s="36" t="s">
        <v>55</v>
      </c>
      <c>
        <f>(M167*21)/100</f>
      </c>
      <c t="s">
        <v>28</v>
      </c>
    </row>
    <row r="168" spans="1:5" ht="25.5">
      <c r="A168" s="35" t="s">
        <v>56</v>
      </c>
      <c r="E168" s="39" t="s">
        <v>2185</v>
      </c>
    </row>
    <row r="169" spans="1:5" ht="12.75">
      <c r="A169" s="35" t="s">
        <v>57</v>
      </c>
      <c r="E169" s="40" t="s">
        <v>5</v>
      </c>
    </row>
    <row r="170" spans="1:5" ht="12.75">
      <c r="A170" t="s">
        <v>58</v>
      </c>
      <c r="E170" s="39" t="s">
        <v>5</v>
      </c>
    </row>
    <row r="171" spans="1:16" ht="12.75">
      <c r="A171" t="s">
        <v>50</v>
      </c>
      <c s="34" t="s">
        <v>226</v>
      </c>
      <c s="34" t="s">
        <v>2186</v>
      </c>
      <c s="35" t="s">
        <v>5</v>
      </c>
      <c s="6" t="s">
        <v>2187</v>
      </c>
      <c s="36" t="s">
        <v>89</v>
      </c>
      <c s="37">
        <v>11</v>
      </c>
      <c s="36">
        <v>0.00026</v>
      </c>
      <c s="36">
        <f>ROUND(G171*H171,6)</f>
      </c>
      <c r="L171" s="38">
        <v>0</v>
      </c>
      <c s="32">
        <f>ROUND(ROUND(L171,2)*ROUND(G171,3),2)</f>
      </c>
      <c s="36" t="s">
        <v>90</v>
      </c>
      <c>
        <f>(M171*21)/100</f>
      </c>
      <c t="s">
        <v>28</v>
      </c>
    </row>
    <row r="172" spans="1:5" ht="12.75">
      <c r="A172" s="35" t="s">
        <v>56</v>
      </c>
      <c r="E172" s="39" t="s">
        <v>2187</v>
      </c>
    </row>
    <row r="173" spans="1:5" ht="12.75">
      <c r="A173" s="35" t="s">
        <v>57</v>
      </c>
      <c r="E173" s="40" t="s">
        <v>5</v>
      </c>
    </row>
    <row r="174" spans="1:5" ht="12.75">
      <c r="A174" t="s">
        <v>58</v>
      </c>
      <c r="E174" s="39" t="s">
        <v>5</v>
      </c>
    </row>
    <row r="175" spans="1:16" ht="25.5">
      <c r="A175" t="s">
        <v>50</v>
      </c>
      <c s="34" t="s">
        <v>230</v>
      </c>
      <c s="34" t="s">
        <v>2188</v>
      </c>
      <c s="35" t="s">
        <v>5</v>
      </c>
      <c s="6" t="s">
        <v>2189</v>
      </c>
      <c s="36" t="s">
        <v>89</v>
      </c>
      <c s="37">
        <v>1</v>
      </c>
      <c s="36">
        <v>0</v>
      </c>
      <c s="36">
        <f>ROUND(G175*H175,6)</f>
      </c>
      <c r="L175" s="38">
        <v>0</v>
      </c>
      <c s="32">
        <f>ROUND(ROUND(L175,2)*ROUND(G175,3),2)</f>
      </c>
      <c s="36" t="s">
        <v>55</v>
      </c>
      <c>
        <f>(M175*21)/100</f>
      </c>
      <c t="s">
        <v>28</v>
      </c>
    </row>
    <row r="176" spans="1:5" ht="25.5">
      <c r="A176" s="35" t="s">
        <v>56</v>
      </c>
      <c r="E176" s="39" t="s">
        <v>2189</v>
      </c>
    </row>
    <row r="177" spans="1:5" ht="12.75">
      <c r="A177" s="35" t="s">
        <v>57</v>
      </c>
      <c r="E177" s="40" t="s">
        <v>5</v>
      </c>
    </row>
    <row r="178" spans="1:5" ht="12.75">
      <c r="A178" t="s">
        <v>58</v>
      </c>
      <c r="E178" s="39" t="s">
        <v>5</v>
      </c>
    </row>
    <row r="179" spans="1:16" ht="25.5">
      <c r="A179" t="s">
        <v>50</v>
      </c>
      <c s="34" t="s">
        <v>234</v>
      </c>
      <c s="34" t="s">
        <v>2190</v>
      </c>
      <c s="35" t="s">
        <v>5</v>
      </c>
      <c s="6" t="s">
        <v>2191</v>
      </c>
      <c s="36" t="s">
        <v>89</v>
      </c>
      <c s="37">
        <v>1</v>
      </c>
      <c s="36">
        <v>0</v>
      </c>
      <c s="36">
        <f>ROUND(G179*H179,6)</f>
      </c>
      <c r="L179" s="38">
        <v>0</v>
      </c>
      <c s="32">
        <f>ROUND(ROUND(L179,2)*ROUND(G179,3),2)</f>
      </c>
      <c s="36" t="s">
        <v>90</v>
      </c>
      <c>
        <f>(M179*21)/100</f>
      </c>
      <c t="s">
        <v>28</v>
      </c>
    </row>
    <row r="180" spans="1:5" ht="25.5">
      <c r="A180" s="35" t="s">
        <v>56</v>
      </c>
      <c r="E180" s="39" t="s">
        <v>2191</v>
      </c>
    </row>
    <row r="181" spans="1:5" ht="12.75">
      <c r="A181" s="35" t="s">
        <v>57</v>
      </c>
      <c r="E181" s="40" t="s">
        <v>5</v>
      </c>
    </row>
    <row r="182" spans="1:5" ht="12.75">
      <c r="A182" t="s">
        <v>58</v>
      </c>
      <c r="E182" s="39" t="s">
        <v>5</v>
      </c>
    </row>
    <row r="183" spans="1:16" ht="12.75">
      <c r="A183" t="s">
        <v>50</v>
      </c>
      <c s="34" t="s">
        <v>238</v>
      </c>
      <c s="34" t="s">
        <v>2192</v>
      </c>
      <c s="35" t="s">
        <v>5</v>
      </c>
      <c s="6" t="s">
        <v>2193</v>
      </c>
      <c s="36" t="s">
        <v>283</v>
      </c>
      <c s="37">
        <v>229.32</v>
      </c>
      <c s="36">
        <v>0.001</v>
      </c>
      <c s="36">
        <f>ROUND(G183*H183,6)</f>
      </c>
      <c r="L183" s="38">
        <v>0</v>
      </c>
      <c s="32">
        <f>ROUND(ROUND(L183,2)*ROUND(G183,3),2)</f>
      </c>
      <c s="36" t="s">
        <v>90</v>
      </c>
      <c>
        <f>(M183*21)/100</f>
      </c>
      <c t="s">
        <v>28</v>
      </c>
    </row>
    <row r="184" spans="1:5" ht="12.75">
      <c r="A184" s="35" t="s">
        <v>56</v>
      </c>
      <c r="E184" s="39" t="s">
        <v>2193</v>
      </c>
    </row>
    <row r="185" spans="1:5" ht="25.5">
      <c r="A185" s="35" t="s">
        <v>57</v>
      </c>
      <c r="E185" s="40" t="s">
        <v>2194</v>
      </c>
    </row>
    <row r="186" spans="1:5" ht="12.75">
      <c r="A186" t="s">
        <v>58</v>
      </c>
      <c r="E186" s="39" t="s">
        <v>5</v>
      </c>
    </row>
    <row r="187" spans="1:16" ht="25.5">
      <c r="A187" t="s">
        <v>50</v>
      </c>
      <c s="34" t="s">
        <v>243</v>
      </c>
      <c s="34" t="s">
        <v>2195</v>
      </c>
      <c s="35" t="s">
        <v>5</v>
      </c>
      <c s="6" t="s">
        <v>2196</v>
      </c>
      <c s="36" t="s">
        <v>74</v>
      </c>
      <c s="37">
        <v>260</v>
      </c>
      <c s="36">
        <v>0</v>
      </c>
      <c s="36">
        <f>ROUND(G187*H187,6)</f>
      </c>
      <c r="L187" s="38">
        <v>0</v>
      </c>
      <c s="32">
        <f>ROUND(ROUND(L187,2)*ROUND(G187,3),2)</f>
      </c>
      <c s="36" t="s">
        <v>90</v>
      </c>
      <c>
        <f>(M187*21)/100</f>
      </c>
      <c t="s">
        <v>28</v>
      </c>
    </row>
    <row r="188" spans="1:5" ht="25.5">
      <c r="A188" s="35" t="s">
        <v>56</v>
      </c>
      <c r="E188" s="39" t="s">
        <v>2196</v>
      </c>
    </row>
    <row r="189" spans="1:5" ht="12.75">
      <c r="A189" s="35" t="s">
        <v>57</v>
      </c>
      <c r="E189" s="40" t="s">
        <v>5</v>
      </c>
    </row>
    <row r="190" spans="1:5" ht="12.75">
      <c r="A190" t="s">
        <v>58</v>
      </c>
      <c r="E190" s="39" t="s">
        <v>5</v>
      </c>
    </row>
    <row r="191" spans="1:16" ht="12.75">
      <c r="A191" t="s">
        <v>50</v>
      </c>
      <c s="34" t="s">
        <v>246</v>
      </c>
      <c s="34" t="s">
        <v>2197</v>
      </c>
      <c s="35" t="s">
        <v>5</v>
      </c>
      <c s="6" t="s">
        <v>2198</v>
      </c>
      <c s="36" t="s">
        <v>89</v>
      </c>
      <c s="37">
        <v>15</v>
      </c>
      <c s="36">
        <v>0</v>
      </c>
      <c s="36">
        <f>ROUND(G191*H191,6)</f>
      </c>
      <c r="L191" s="38">
        <v>0</v>
      </c>
      <c s="32">
        <f>ROUND(ROUND(L191,2)*ROUND(G191,3),2)</f>
      </c>
      <c s="36" t="s">
        <v>55</v>
      </c>
      <c>
        <f>(M191*21)/100</f>
      </c>
      <c t="s">
        <v>28</v>
      </c>
    </row>
    <row r="192" spans="1:5" ht="12.75">
      <c r="A192" s="35" t="s">
        <v>56</v>
      </c>
      <c r="E192" s="39" t="s">
        <v>2198</v>
      </c>
    </row>
    <row r="193" spans="1:5" ht="12.75">
      <c r="A193" s="35" t="s">
        <v>57</v>
      </c>
      <c r="E193" s="40" t="s">
        <v>5</v>
      </c>
    </row>
    <row r="194" spans="1:5" ht="12.75">
      <c r="A194" t="s">
        <v>58</v>
      </c>
      <c r="E194" s="39" t="s">
        <v>5</v>
      </c>
    </row>
    <row r="195" spans="1:16" ht="25.5">
      <c r="A195" t="s">
        <v>50</v>
      </c>
      <c s="34" t="s">
        <v>249</v>
      </c>
      <c s="34" t="s">
        <v>2199</v>
      </c>
      <c s="35" t="s">
        <v>5</v>
      </c>
      <c s="6" t="s">
        <v>2200</v>
      </c>
      <c s="36" t="s">
        <v>89</v>
      </c>
      <c s="37">
        <v>11</v>
      </c>
      <c s="36">
        <v>0</v>
      </c>
      <c s="36">
        <f>ROUND(G195*H195,6)</f>
      </c>
      <c r="L195" s="38">
        <v>0</v>
      </c>
      <c s="32">
        <f>ROUND(ROUND(L195,2)*ROUND(G195,3),2)</f>
      </c>
      <c s="36" t="s">
        <v>55</v>
      </c>
      <c>
        <f>(M195*21)/100</f>
      </c>
      <c t="s">
        <v>28</v>
      </c>
    </row>
    <row r="196" spans="1:5" ht="25.5">
      <c r="A196" s="35" t="s">
        <v>56</v>
      </c>
      <c r="E196" s="39" t="s">
        <v>2200</v>
      </c>
    </row>
    <row r="197" spans="1:5" ht="12.75">
      <c r="A197" s="35" t="s">
        <v>57</v>
      </c>
      <c r="E197" s="40" t="s">
        <v>5</v>
      </c>
    </row>
    <row r="198" spans="1:5" ht="12.75">
      <c r="A198" t="s">
        <v>58</v>
      </c>
      <c r="E198" s="39" t="s">
        <v>5</v>
      </c>
    </row>
    <row r="199" spans="1:16" ht="12.75">
      <c r="A199" t="s">
        <v>50</v>
      </c>
      <c s="34" t="s">
        <v>252</v>
      </c>
      <c s="34" t="s">
        <v>2201</v>
      </c>
      <c s="35" t="s">
        <v>5</v>
      </c>
      <c s="6" t="s">
        <v>2202</v>
      </c>
      <c s="36" t="s">
        <v>89</v>
      </c>
      <c s="37">
        <v>134</v>
      </c>
      <c s="36">
        <v>0</v>
      </c>
      <c s="36">
        <f>ROUND(G199*H199,6)</f>
      </c>
      <c r="L199" s="38">
        <v>0</v>
      </c>
      <c s="32">
        <f>ROUND(ROUND(L199,2)*ROUND(G199,3),2)</f>
      </c>
      <c s="36" t="s">
        <v>90</v>
      </c>
      <c>
        <f>(M199*21)/100</f>
      </c>
      <c t="s">
        <v>28</v>
      </c>
    </row>
    <row r="200" spans="1:5" ht="12.75">
      <c r="A200" s="35" t="s">
        <v>56</v>
      </c>
      <c r="E200" s="39" t="s">
        <v>2202</v>
      </c>
    </row>
    <row r="201" spans="1:5" ht="12.75">
      <c r="A201" s="35" t="s">
        <v>57</v>
      </c>
      <c r="E201" s="40" t="s">
        <v>5</v>
      </c>
    </row>
    <row r="202" spans="1:5" ht="12.75">
      <c r="A202" t="s">
        <v>58</v>
      </c>
      <c r="E202" s="39" t="s">
        <v>5</v>
      </c>
    </row>
    <row r="203" spans="1:16" ht="12.75">
      <c r="A203" t="s">
        <v>50</v>
      </c>
      <c s="34" t="s">
        <v>255</v>
      </c>
      <c s="34" t="s">
        <v>2203</v>
      </c>
      <c s="35" t="s">
        <v>5</v>
      </c>
      <c s="6" t="s">
        <v>2204</v>
      </c>
      <c s="36" t="s">
        <v>89</v>
      </c>
      <c s="37">
        <v>371</v>
      </c>
      <c s="36">
        <v>0</v>
      </c>
      <c s="36">
        <f>ROUND(G203*H203,6)</f>
      </c>
      <c r="L203" s="38">
        <v>0</v>
      </c>
      <c s="32">
        <f>ROUND(ROUND(L203,2)*ROUND(G203,3),2)</f>
      </c>
      <c s="36" t="s">
        <v>90</v>
      </c>
      <c>
        <f>(M203*21)/100</f>
      </c>
      <c t="s">
        <v>28</v>
      </c>
    </row>
    <row r="204" spans="1:5" ht="12.75">
      <c r="A204" s="35" t="s">
        <v>56</v>
      </c>
      <c r="E204" s="39" t="s">
        <v>2204</v>
      </c>
    </row>
    <row r="205" spans="1:5" ht="12.75">
      <c r="A205" s="35" t="s">
        <v>57</v>
      </c>
      <c r="E205" s="40" t="s">
        <v>5</v>
      </c>
    </row>
    <row r="206" spans="1:5" ht="12.75">
      <c r="A206" t="s">
        <v>58</v>
      </c>
      <c r="E206" s="39" t="s">
        <v>5</v>
      </c>
    </row>
    <row r="207" spans="1:16" ht="25.5">
      <c r="A207" t="s">
        <v>50</v>
      </c>
      <c s="34" t="s">
        <v>258</v>
      </c>
      <c s="34" t="s">
        <v>2205</v>
      </c>
      <c s="35" t="s">
        <v>5</v>
      </c>
      <c s="6" t="s">
        <v>2206</v>
      </c>
      <c s="36" t="s">
        <v>89</v>
      </c>
      <c s="37">
        <v>130</v>
      </c>
      <c s="36">
        <v>0</v>
      </c>
      <c s="36">
        <f>ROUND(G207*H207,6)</f>
      </c>
      <c r="L207" s="38">
        <v>0</v>
      </c>
      <c s="32">
        <f>ROUND(ROUND(L207,2)*ROUND(G207,3),2)</f>
      </c>
      <c s="36" t="s">
        <v>55</v>
      </c>
      <c>
        <f>(M207*21)/100</f>
      </c>
      <c t="s">
        <v>28</v>
      </c>
    </row>
    <row r="208" spans="1:5" ht="25.5">
      <c r="A208" s="35" t="s">
        <v>56</v>
      </c>
      <c r="E208" s="39" t="s">
        <v>2206</v>
      </c>
    </row>
    <row r="209" spans="1:5" ht="12.75">
      <c r="A209" s="35" t="s">
        <v>57</v>
      </c>
      <c r="E209" s="40" t="s">
        <v>5</v>
      </c>
    </row>
    <row r="210" spans="1:5" ht="12.75">
      <c r="A210" t="s">
        <v>58</v>
      </c>
      <c r="E210" s="39" t="s">
        <v>5</v>
      </c>
    </row>
    <row r="211" spans="1:16" ht="12.75">
      <c r="A211" t="s">
        <v>50</v>
      </c>
      <c s="34" t="s">
        <v>261</v>
      </c>
      <c s="34" t="s">
        <v>2207</v>
      </c>
      <c s="35" t="s">
        <v>5</v>
      </c>
      <c s="6" t="s">
        <v>2208</v>
      </c>
      <c s="36" t="s">
        <v>89</v>
      </c>
      <c s="37">
        <v>9</v>
      </c>
      <c s="36">
        <v>0</v>
      </c>
      <c s="36">
        <f>ROUND(G211*H211,6)</f>
      </c>
      <c r="L211" s="38">
        <v>0</v>
      </c>
      <c s="32">
        <f>ROUND(ROUND(L211,2)*ROUND(G211,3),2)</f>
      </c>
      <c s="36" t="s">
        <v>90</v>
      </c>
      <c>
        <f>(M211*21)/100</f>
      </c>
      <c t="s">
        <v>28</v>
      </c>
    </row>
    <row r="212" spans="1:5" ht="12.75">
      <c r="A212" s="35" t="s">
        <v>56</v>
      </c>
      <c r="E212" s="39" t="s">
        <v>2208</v>
      </c>
    </row>
    <row r="213" spans="1:5" ht="127.5">
      <c r="A213" s="35" t="s">
        <v>57</v>
      </c>
      <c r="E213" s="40" t="s">
        <v>2209</v>
      </c>
    </row>
    <row r="214" spans="1:5" ht="12.75">
      <c r="A214" t="s">
        <v>58</v>
      </c>
      <c r="E214" s="39" t="s">
        <v>5</v>
      </c>
    </row>
    <row r="215" spans="1:16" ht="12.75">
      <c r="A215" t="s">
        <v>50</v>
      </c>
      <c s="34" t="s">
        <v>264</v>
      </c>
      <c s="34" t="s">
        <v>2210</v>
      </c>
      <c s="35" t="s">
        <v>5</v>
      </c>
      <c s="6" t="s">
        <v>2211</v>
      </c>
      <c s="36" t="s">
        <v>89</v>
      </c>
      <c s="37">
        <v>9</v>
      </c>
      <c s="36">
        <v>0</v>
      </c>
      <c s="36">
        <f>ROUND(G215*H215,6)</f>
      </c>
      <c r="L215" s="38">
        <v>0</v>
      </c>
      <c s="32">
        <f>ROUND(ROUND(L215,2)*ROUND(G215,3),2)</f>
      </c>
      <c s="36" t="s">
        <v>90</v>
      </c>
      <c>
        <f>(M215*21)/100</f>
      </c>
      <c t="s">
        <v>28</v>
      </c>
    </row>
    <row r="216" spans="1:5" ht="12.75">
      <c r="A216" s="35" t="s">
        <v>56</v>
      </c>
      <c r="E216" s="39" t="s">
        <v>2211</v>
      </c>
    </row>
    <row r="217" spans="1:5" ht="12.75">
      <c r="A217" s="35" t="s">
        <v>57</v>
      </c>
      <c r="E217" s="40" t="s">
        <v>5</v>
      </c>
    </row>
    <row r="218" spans="1:5" ht="12.75">
      <c r="A218" t="s">
        <v>58</v>
      </c>
      <c r="E218" s="39" t="s">
        <v>5</v>
      </c>
    </row>
    <row r="219" spans="1:16" ht="25.5">
      <c r="A219" t="s">
        <v>50</v>
      </c>
      <c s="34" t="s">
        <v>267</v>
      </c>
      <c s="34" t="s">
        <v>2212</v>
      </c>
      <c s="35" t="s">
        <v>5</v>
      </c>
      <c s="6" t="s">
        <v>2213</v>
      </c>
      <c s="36" t="s">
        <v>74</v>
      </c>
      <c s="37">
        <v>1</v>
      </c>
      <c s="36">
        <v>0</v>
      </c>
      <c s="36">
        <f>ROUND(G219*H219,6)</f>
      </c>
      <c r="L219" s="38">
        <v>0</v>
      </c>
      <c s="32">
        <f>ROUND(ROUND(L219,2)*ROUND(G219,3),2)</f>
      </c>
      <c s="36" t="s">
        <v>90</v>
      </c>
      <c>
        <f>(M219*21)/100</f>
      </c>
      <c t="s">
        <v>28</v>
      </c>
    </row>
    <row r="220" spans="1:5" ht="25.5">
      <c r="A220" s="35" t="s">
        <v>56</v>
      </c>
      <c r="E220" s="39" t="s">
        <v>2213</v>
      </c>
    </row>
    <row r="221" spans="1:5" ht="12.75">
      <c r="A221" s="35" t="s">
        <v>57</v>
      </c>
      <c r="E221" s="40" t="s">
        <v>5</v>
      </c>
    </row>
    <row r="222" spans="1:5" ht="12.75">
      <c r="A222" t="s">
        <v>58</v>
      </c>
      <c r="E222" s="39" t="s">
        <v>5</v>
      </c>
    </row>
    <row r="223" spans="1:16" ht="25.5">
      <c r="A223" t="s">
        <v>50</v>
      </c>
      <c s="34" t="s">
        <v>272</v>
      </c>
      <c s="34" t="s">
        <v>2214</v>
      </c>
      <c s="35" t="s">
        <v>5</v>
      </c>
      <c s="6" t="s">
        <v>2215</v>
      </c>
      <c s="36" t="s">
        <v>89</v>
      </c>
      <c s="37">
        <v>32</v>
      </c>
      <c s="36">
        <v>0</v>
      </c>
      <c s="36">
        <f>ROUND(G223*H223,6)</f>
      </c>
      <c r="L223" s="38">
        <v>0</v>
      </c>
      <c s="32">
        <f>ROUND(ROUND(L223,2)*ROUND(G223,3),2)</f>
      </c>
      <c s="36" t="s">
        <v>291</v>
      </c>
      <c>
        <f>(M223*21)/100</f>
      </c>
      <c t="s">
        <v>28</v>
      </c>
    </row>
    <row r="224" spans="1:5" ht="25.5">
      <c r="A224" s="35" t="s">
        <v>56</v>
      </c>
      <c r="E224" s="39" t="s">
        <v>2215</v>
      </c>
    </row>
    <row r="225" spans="1:5" ht="12.75">
      <c r="A225" s="35" t="s">
        <v>57</v>
      </c>
      <c r="E225" s="40" t="s">
        <v>5</v>
      </c>
    </row>
    <row r="226" spans="1:5" ht="12.75">
      <c r="A226" t="s">
        <v>58</v>
      </c>
      <c r="E226" s="39" t="s">
        <v>5</v>
      </c>
    </row>
    <row r="227" spans="1:16" ht="12.75">
      <c r="A227" t="s">
        <v>50</v>
      </c>
      <c s="34" t="s">
        <v>275</v>
      </c>
      <c s="34" t="s">
        <v>2216</v>
      </c>
      <c s="35" t="s">
        <v>5</v>
      </c>
      <c s="6" t="s">
        <v>2217</v>
      </c>
      <c s="36" t="s">
        <v>283</v>
      </c>
      <c s="37">
        <v>60000</v>
      </c>
      <c s="36">
        <v>0.001</v>
      </c>
      <c s="36">
        <f>ROUND(G227*H227,6)</f>
      </c>
      <c r="L227" s="38">
        <v>0</v>
      </c>
      <c s="32">
        <f>ROUND(ROUND(L227,2)*ROUND(G227,3),2)</f>
      </c>
      <c s="36" t="s">
        <v>90</v>
      </c>
      <c>
        <f>(M227*21)/100</f>
      </c>
      <c t="s">
        <v>28</v>
      </c>
    </row>
    <row r="228" spans="1:5" ht="12.75">
      <c r="A228" s="35" t="s">
        <v>56</v>
      </c>
      <c r="E228" s="39" t="s">
        <v>2217</v>
      </c>
    </row>
    <row r="229" spans="1:5" ht="12.75">
      <c r="A229" s="35" t="s">
        <v>57</v>
      </c>
      <c r="E229" s="40" t="s">
        <v>5</v>
      </c>
    </row>
    <row r="230" spans="1:5" ht="12.75">
      <c r="A230" t="s">
        <v>58</v>
      </c>
      <c r="E230" s="39" t="s">
        <v>5</v>
      </c>
    </row>
    <row r="231" spans="1:16" ht="25.5">
      <c r="A231" t="s">
        <v>50</v>
      </c>
      <c s="34" t="s">
        <v>280</v>
      </c>
      <c s="34" t="s">
        <v>2218</v>
      </c>
      <c s="35" t="s">
        <v>5</v>
      </c>
      <c s="6" t="s">
        <v>2219</v>
      </c>
      <c s="36" t="s">
        <v>401</v>
      </c>
      <c s="37">
        <v>41</v>
      </c>
      <c s="36">
        <v>0</v>
      </c>
      <c s="36">
        <f>ROUND(G231*H231,6)</f>
      </c>
      <c r="L231" s="38">
        <v>0</v>
      </c>
      <c s="32">
        <f>ROUND(ROUND(L231,2)*ROUND(G231,3),2)</f>
      </c>
      <c s="36" t="s">
        <v>90</v>
      </c>
      <c>
        <f>(M231*21)/100</f>
      </c>
      <c t="s">
        <v>28</v>
      </c>
    </row>
    <row r="232" spans="1:5" ht="25.5">
      <c r="A232" s="35" t="s">
        <v>56</v>
      </c>
      <c r="E232" s="39" t="s">
        <v>2219</v>
      </c>
    </row>
    <row r="233" spans="1:5" ht="38.25">
      <c r="A233" s="35" t="s">
        <v>57</v>
      </c>
      <c r="E233" s="40" t="s">
        <v>2220</v>
      </c>
    </row>
    <row r="234" spans="1:5" ht="12.75">
      <c r="A234" t="s">
        <v>58</v>
      </c>
      <c r="E234" s="39" t="s">
        <v>5</v>
      </c>
    </row>
    <row r="235" spans="1:16" ht="12.75">
      <c r="A235" t="s">
        <v>50</v>
      </c>
      <c s="34" t="s">
        <v>284</v>
      </c>
      <c s="34" t="s">
        <v>632</v>
      </c>
      <c s="35" t="s">
        <v>5</v>
      </c>
      <c s="6" t="s">
        <v>633</v>
      </c>
      <c s="36" t="s">
        <v>409</v>
      </c>
      <c s="37">
        <v>60</v>
      </c>
      <c s="36">
        <v>1</v>
      </c>
      <c s="36">
        <f>ROUND(G235*H235,6)</f>
      </c>
      <c r="L235" s="38">
        <v>0</v>
      </c>
      <c s="32">
        <f>ROUND(ROUND(L235,2)*ROUND(G235,3),2)</f>
      </c>
      <c s="36" t="s">
        <v>90</v>
      </c>
      <c>
        <f>(M235*21)/100</f>
      </c>
      <c t="s">
        <v>28</v>
      </c>
    </row>
    <row r="236" spans="1:5" ht="12.75">
      <c r="A236" s="35" t="s">
        <v>56</v>
      </c>
      <c r="E236" s="39" t="s">
        <v>633</v>
      </c>
    </row>
    <row r="237" spans="1:5" ht="12.75">
      <c r="A237" s="35" t="s">
        <v>57</v>
      </c>
      <c r="E237" s="40" t="s">
        <v>2221</v>
      </c>
    </row>
    <row r="238" spans="1:5" ht="12.75">
      <c r="A238" t="s">
        <v>58</v>
      </c>
      <c r="E238" s="39" t="s">
        <v>5</v>
      </c>
    </row>
    <row r="239" spans="1:16" ht="12.75">
      <c r="A239" t="s">
        <v>50</v>
      </c>
      <c s="34" t="s">
        <v>287</v>
      </c>
      <c s="34" t="s">
        <v>182</v>
      </c>
      <c s="35" t="s">
        <v>5</v>
      </c>
      <c s="6" t="s">
        <v>183</v>
      </c>
      <c s="36" t="s">
        <v>184</v>
      </c>
      <c s="37">
        <v>60</v>
      </c>
      <c s="36">
        <v>0</v>
      </c>
      <c s="36">
        <f>ROUND(G239*H239,6)</f>
      </c>
      <c r="L239" s="38">
        <v>0</v>
      </c>
      <c s="32">
        <f>ROUND(ROUND(L239,2)*ROUND(G239,3),2)</f>
      </c>
      <c s="36" t="s">
        <v>90</v>
      </c>
      <c>
        <f>(M239*21)/100</f>
      </c>
      <c t="s">
        <v>28</v>
      </c>
    </row>
    <row r="240" spans="1:5" ht="12.75">
      <c r="A240" s="35" t="s">
        <v>56</v>
      </c>
      <c r="E240" s="39" t="s">
        <v>183</v>
      </c>
    </row>
    <row r="241" spans="1:5" ht="12.75">
      <c r="A241" s="35" t="s">
        <v>57</v>
      </c>
      <c r="E241" s="40" t="s">
        <v>5</v>
      </c>
    </row>
    <row r="242" spans="1:5" ht="12.75">
      <c r="A242" t="s">
        <v>58</v>
      </c>
      <c r="E242" s="39" t="s">
        <v>5</v>
      </c>
    </row>
    <row r="243" spans="1:13" ht="12.75">
      <c r="A243" t="s">
        <v>47</v>
      </c>
      <c r="C243" s="31" t="s">
        <v>278</v>
      </c>
      <c r="E243" s="33" t="s">
        <v>279</v>
      </c>
      <c r="J243" s="32">
        <f>0</f>
      </c>
      <c s="32">
        <f>0</f>
      </c>
      <c s="32">
        <f>0+L244</f>
      </c>
      <c s="32">
        <f>0+M244</f>
      </c>
    </row>
    <row r="244" spans="1:16" ht="12.75">
      <c r="A244" t="s">
        <v>50</v>
      </c>
      <c s="34" t="s">
        <v>787</v>
      </c>
      <c s="34" t="s">
        <v>2222</v>
      </c>
      <c s="35" t="s">
        <v>5</v>
      </c>
      <c s="6" t="s">
        <v>2223</v>
      </c>
      <c s="36" t="s">
        <v>54</v>
      </c>
      <c s="37">
        <v>1</v>
      </c>
      <c s="36">
        <v>0</v>
      </c>
      <c s="36">
        <f>ROUND(G244*H244,6)</f>
      </c>
      <c r="L244" s="38">
        <v>0</v>
      </c>
      <c s="32">
        <f>ROUND(ROUND(L244,2)*ROUND(G244,3),2)</f>
      </c>
      <c s="36" t="s">
        <v>55</v>
      </c>
      <c>
        <f>(M244*21)/100</f>
      </c>
      <c t="s">
        <v>28</v>
      </c>
    </row>
    <row r="245" spans="1:5" ht="12.75">
      <c r="A245" s="35" t="s">
        <v>56</v>
      </c>
      <c r="E245" s="39" t="s">
        <v>2223</v>
      </c>
    </row>
    <row r="246" spans="1:5" ht="12.75">
      <c r="A246" s="35" t="s">
        <v>57</v>
      </c>
      <c r="E246" s="40" t="s">
        <v>5</v>
      </c>
    </row>
    <row r="247" spans="1:5" ht="12.75">
      <c r="A247" t="s">
        <v>58</v>
      </c>
      <c r="E247" s="39" t="s">
        <v>5</v>
      </c>
    </row>
    <row r="248" spans="1:13" ht="12.75">
      <c r="A248" t="s">
        <v>47</v>
      </c>
      <c r="C248" s="31" t="s">
        <v>2224</v>
      </c>
      <c r="E248" s="33" t="s">
        <v>2225</v>
      </c>
      <c r="J248" s="32">
        <f>0</f>
      </c>
      <c s="32">
        <f>0</f>
      </c>
      <c s="32">
        <f>0+L249</f>
      </c>
      <c s="32">
        <f>0+M249</f>
      </c>
    </row>
    <row r="249" spans="1:16" ht="12.75">
      <c r="A249" t="s">
        <v>50</v>
      </c>
      <c s="34" t="s">
        <v>791</v>
      </c>
      <c s="34" t="s">
        <v>2226</v>
      </c>
      <c s="35" t="s">
        <v>5</v>
      </c>
      <c s="6" t="s">
        <v>2227</v>
      </c>
      <c s="36" t="s">
        <v>184</v>
      </c>
      <c s="37">
        <v>70</v>
      </c>
      <c s="36">
        <v>0</v>
      </c>
      <c s="36">
        <f>ROUND(G249*H249,6)</f>
      </c>
      <c r="L249" s="38">
        <v>0</v>
      </c>
      <c s="32">
        <f>ROUND(ROUND(L249,2)*ROUND(G249,3),2)</f>
      </c>
      <c s="36" t="s">
        <v>90</v>
      </c>
      <c>
        <f>(M249*21)/100</f>
      </c>
      <c t="s">
        <v>28</v>
      </c>
    </row>
    <row r="250" spans="1:5" ht="12.75">
      <c r="A250" s="35" t="s">
        <v>56</v>
      </c>
      <c r="E250" s="39" t="s">
        <v>2227</v>
      </c>
    </row>
    <row r="251" spans="1:5" ht="12.75">
      <c r="A251" s="35" t="s">
        <v>57</v>
      </c>
      <c r="E251" s="40" t="s">
        <v>2228</v>
      </c>
    </row>
    <row r="252" spans="1:5" ht="12.75">
      <c r="A252" t="s">
        <v>58</v>
      </c>
      <c r="E25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COUNTIFS(L8:L194,"=0",A8:A194,"P")+COUNTIFS(L8:L194,"",A8:A194,"P")+SUM(Q8:Q194)</f>
      </c>
    </row>
    <row r="8" spans="1:13" ht="12.75">
      <c r="A8" t="s">
        <v>45</v>
      </c>
      <c r="C8" s="28" t="s">
        <v>2231</v>
      </c>
      <c r="E8" s="30" t="s">
        <v>2230</v>
      </c>
      <c r="J8" s="29">
        <f>0+J9</f>
      </c>
      <c s="29">
        <f>0+K9</f>
      </c>
      <c s="29">
        <f>0+L9</f>
      </c>
      <c s="29">
        <f>0+M9</f>
      </c>
    </row>
    <row r="9" spans="1:13" ht="12.75">
      <c r="A9" t="s">
        <v>47</v>
      </c>
      <c r="C9" s="31" t="s">
        <v>2232</v>
      </c>
      <c r="E9" s="33" t="s">
        <v>2233</v>
      </c>
      <c r="J9" s="32">
        <f>0</f>
      </c>
      <c s="32">
        <f>0</f>
      </c>
      <c s="32">
        <f>0+L10+L14+L18+L22+L26+L30+L34+L38+L42+L46+L50+L54+L58+L62+L66+L70+L74+L78+L82+L86+L90+L94+L98+L102+L106+L110+L114+L118+L122+L126+L130+L134+L138+L142+L146+L150+L154+L158+L162+L166+L170+L174+L178+L182+L186+L190+L194</f>
      </c>
      <c s="32">
        <f>0+M10+M14+M18+M22+M26+M30+M34+M38+M42+M46+M50+M54+M58+M62+M66+M70+M74+M78+M82+M86+M90+M94+M98+M102+M106+M110+M114+M118+M122+M126+M130+M134+M138+M142+M146+M150+M154+M158+M162+M166+M170+M174+M178+M182+M186+M190+M194</f>
      </c>
    </row>
    <row r="10" spans="1:16" ht="12.75">
      <c r="A10" t="s">
        <v>50</v>
      </c>
      <c s="34" t="s">
        <v>51</v>
      </c>
      <c s="34" t="s">
        <v>2234</v>
      </c>
      <c s="35" t="s">
        <v>5</v>
      </c>
      <c s="6" t="s">
        <v>2235</v>
      </c>
      <c s="36" t="s">
        <v>89</v>
      </c>
      <c s="37">
        <v>1</v>
      </c>
      <c s="36">
        <v>0</v>
      </c>
      <c s="36">
        <f>ROUND(G10*H10,6)</f>
      </c>
      <c r="L10" s="38">
        <v>0</v>
      </c>
      <c s="32">
        <f>ROUND(ROUND(L10,2)*ROUND(G10,3),2)</f>
      </c>
      <c s="36" t="s">
        <v>2236</v>
      </c>
      <c>
        <f>(M10*21)/100</f>
      </c>
      <c t="s">
        <v>28</v>
      </c>
    </row>
    <row r="11" spans="1:5" ht="12.75">
      <c r="A11" s="35" t="s">
        <v>56</v>
      </c>
      <c r="E11" s="39" t="s">
        <v>2235</v>
      </c>
    </row>
    <row r="12" spans="1:5" ht="12.75">
      <c r="A12" s="35" t="s">
        <v>57</v>
      </c>
      <c r="E12" s="40" t="s">
        <v>5</v>
      </c>
    </row>
    <row r="13" spans="1:5" ht="12.75">
      <c r="A13" t="s">
        <v>58</v>
      </c>
      <c r="E13" s="39" t="s">
        <v>5</v>
      </c>
    </row>
    <row r="14" spans="1:16" ht="12.75">
      <c r="A14" t="s">
        <v>50</v>
      </c>
      <c s="34" t="s">
        <v>28</v>
      </c>
      <c s="34" t="s">
        <v>2237</v>
      </c>
      <c s="35" t="s">
        <v>5</v>
      </c>
      <c s="6" t="s">
        <v>2238</v>
      </c>
      <c s="36" t="s">
        <v>89</v>
      </c>
      <c s="37">
        <v>1</v>
      </c>
      <c s="36">
        <v>0</v>
      </c>
      <c s="36">
        <f>ROUND(G14*H14,6)</f>
      </c>
      <c r="L14" s="38">
        <v>0</v>
      </c>
      <c s="32">
        <f>ROUND(ROUND(L14,2)*ROUND(G14,3),2)</f>
      </c>
      <c s="36" t="s">
        <v>2236</v>
      </c>
      <c>
        <f>(M14*21)/100</f>
      </c>
      <c t="s">
        <v>28</v>
      </c>
    </row>
    <row r="15" spans="1:5" ht="12.75">
      <c r="A15" s="35" t="s">
        <v>56</v>
      </c>
      <c r="E15" s="39" t="s">
        <v>2238</v>
      </c>
    </row>
    <row r="16" spans="1:5" ht="12.75">
      <c r="A16" s="35" t="s">
        <v>57</v>
      </c>
      <c r="E16" s="40" t="s">
        <v>5</v>
      </c>
    </row>
    <row r="17" spans="1:5" ht="12.75">
      <c r="A17" t="s">
        <v>58</v>
      </c>
      <c r="E17" s="39" t="s">
        <v>5</v>
      </c>
    </row>
    <row r="18" spans="1:16" ht="12.75">
      <c r="A18" t="s">
        <v>50</v>
      </c>
      <c s="34" t="s">
        <v>26</v>
      </c>
      <c s="34" t="s">
        <v>2239</v>
      </c>
      <c s="35" t="s">
        <v>5</v>
      </c>
      <c s="6" t="s">
        <v>2240</v>
      </c>
      <c s="36" t="s">
        <v>89</v>
      </c>
      <c s="37">
        <v>1</v>
      </c>
      <c s="36">
        <v>0</v>
      </c>
      <c s="36">
        <f>ROUND(G18*H18,6)</f>
      </c>
      <c r="L18" s="38">
        <v>0</v>
      </c>
      <c s="32">
        <f>ROUND(ROUND(L18,2)*ROUND(G18,3),2)</f>
      </c>
      <c s="36" t="s">
        <v>2236</v>
      </c>
      <c>
        <f>(M18*21)/100</f>
      </c>
      <c t="s">
        <v>28</v>
      </c>
    </row>
    <row r="19" spans="1:5" ht="12.75">
      <c r="A19" s="35" t="s">
        <v>56</v>
      </c>
      <c r="E19" s="39" t="s">
        <v>2240</v>
      </c>
    </row>
    <row r="20" spans="1:5" ht="12.75">
      <c r="A20" s="35" t="s">
        <v>57</v>
      </c>
      <c r="E20" s="40" t="s">
        <v>5</v>
      </c>
    </row>
    <row r="21" spans="1:5" ht="12.75">
      <c r="A21" t="s">
        <v>58</v>
      </c>
      <c r="E21" s="39" t="s">
        <v>5</v>
      </c>
    </row>
    <row r="22" spans="1:16" ht="12.75">
      <c r="A22" t="s">
        <v>50</v>
      </c>
      <c s="34" t="s">
        <v>79</v>
      </c>
      <c s="34" t="s">
        <v>2241</v>
      </c>
      <c s="35" t="s">
        <v>5</v>
      </c>
      <c s="6" t="s">
        <v>2242</v>
      </c>
      <c s="36" t="s">
        <v>89</v>
      </c>
      <c s="37">
        <v>1</v>
      </c>
      <c s="36">
        <v>0</v>
      </c>
      <c s="36">
        <f>ROUND(G22*H22,6)</f>
      </c>
      <c r="L22" s="38">
        <v>0</v>
      </c>
      <c s="32">
        <f>ROUND(ROUND(L22,2)*ROUND(G22,3),2)</f>
      </c>
      <c s="36" t="s">
        <v>2236</v>
      </c>
      <c>
        <f>(M22*21)/100</f>
      </c>
      <c t="s">
        <v>28</v>
      </c>
    </row>
    <row r="23" spans="1:5" ht="12.75">
      <c r="A23" s="35" t="s">
        <v>56</v>
      </c>
      <c r="E23" s="39" t="s">
        <v>2242</v>
      </c>
    </row>
    <row r="24" spans="1:5" ht="12.75">
      <c r="A24" s="35" t="s">
        <v>57</v>
      </c>
      <c r="E24" s="40" t="s">
        <v>5</v>
      </c>
    </row>
    <row r="25" spans="1:5" ht="12.75">
      <c r="A25" t="s">
        <v>58</v>
      </c>
      <c r="E25" s="39" t="s">
        <v>5</v>
      </c>
    </row>
    <row r="26" spans="1:16" ht="25.5">
      <c r="A26" t="s">
        <v>50</v>
      </c>
      <c s="34" t="s">
        <v>101</v>
      </c>
      <c s="34" t="s">
        <v>2243</v>
      </c>
      <c s="35" t="s">
        <v>5</v>
      </c>
      <c s="6" t="s">
        <v>2244</v>
      </c>
      <c s="36" t="s">
        <v>89</v>
      </c>
      <c s="37">
        <v>10</v>
      </c>
      <c s="36">
        <v>0</v>
      </c>
      <c s="36">
        <f>ROUND(G26*H26,6)</f>
      </c>
      <c r="L26" s="38">
        <v>0</v>
      </c>
      <c s="32">
        <f>ROUND(ROUND(L26,2)*ROUND(G26,3),2)</f>
      </c>
      <c s="36" t="s">
        <v>2236</v>
      </c>
      <c>
        <f>(M26*21)/100</f>
      </c>
      <c t="s">
        <v>28</v>
      </c>
    </row>
    <row r="27" spans="1:5" ht="25.5">
      <c r="A27" s="35" t="s">
        <v>56</v>
      </c>
      <c r="E27" s="39" t="s">
        <v>2244</v>
      </c>
    </row>
    <row r="28" spans="1:5" ht="12.75">
      <c r="A28" s="35" t="s">
        <v>57</v>
      </c>
      <c r="E28" s="40" t="s">
        <v>5</v>
      </c>
    </row>
    <row r="29" spans="1:5" ht="12.75">
      <c r="A29" t="s">
        <v>58</v>
      </c>
      <c r="E29" s="39" t="s">
        <v>5</v>
      </c>
    </row>
    <row r="30" spans="1:16" ht="25.5">
      <c r="A30" t="s">
        <v>50</v>
      </c>
      <c s="34" t="s">
        <v>27</v>
      </c>
      <c s="34" t="s">
        <v>2245</v>
      </c>
      <c s="35" t="s">
        <v>5</v>
      </c>
      <c s="6" t="s">
        <v>2246</v>
      </c>
      <c s="36" t="s">
        <v>89</v>
      </c>
      <c s="37">
        <v>2</v>
      </c>
      <c s="36">
        <v>0</v>
      </c>
      <c s="36">
        <f>ROUND(G30*H30,6)</f>
      </c>
      <c r="L30" s="38">
        <v>0</v>
      </c>
      <c s="32">
        <f>ROUND(ROUND(L30,2)*ROUND(G30,3),2)</f>
      </c>
      <c s="36" t="s">
        <v>2236</v>
      </c>
      <c>
        <f>(M30*21)/100</f>
      </c>
      <c t="s">
        <v>28</v>
      </c>
    </row>
    <row r="31" spans="1:5" ht="25.5">
      <c r="A31" s="35" t="s">
        <v>56</v>
      </c>
      <c r="E31" s="39" t="s">
        <v>2246</v>
      </c>
    </row>
    <row r="32" spans="1:5" ht="12.75">
      <c r="A32" s="35" t="s">
        <v>57</v>
      </c>
      <c r="E32" s="40" t="s">
        <v>5</v>
      </c>
    </row>
    <row r="33" spans="1:5" ht="12.75">
      <c r="A33" t="s">
        <v>58</v>
      </c>
      <c r="E33" s="39" t="s">
        <v>5</v>
      </c>
    </row>
    <row r="34" spans="1:16" ht="12.75">
      <c r="A34" t="s">
        <v>50</v>
      </c>
      <c s="34" t="s">
        <v>106</v>
      </c>
      <c s="34" t="s">
        <v>2247</v>
      </c>
      <c s="35" t="s">
        <v>5</v>
      </c>
      <c s="6" t="s">
        <v>2248</v>
      </c>
      <c s="36" t="s">
        <v>89</v>
      </c>
      <c s="37">
        <v>12</v>
      </c>
      <c s="36">
        <v>0</v>
      </c>
      <c s="36">
        <f>ROUND(G34*H34,6)</f>
      </c>
      <c r="L34" s="38">
        <v>0</v>
      </c>
      <c s="32">
        <f>ROUND(ROUND(L34,2)*ROUND(G34,3),2)</f>
      </c>
      <c s="36" t="s">
        <v>2236</v>
      </c>
      <c>
        <f>(M34*21)/100</f>
      </c>
      <c t="s">
        <v>28</v>
      </c>
    </row>
    <row r="35" spans="1:5" ht="12.75">
      <c r="A35" s="35" t="s">
        <v>56</v>
      </c>
      <c r="E35" s="39" t="s">
        <v>2248</v>
      </c>
    </row>
    <row r="36" spans="1:5" ht="12.75">
      <c r="A36" s="35" t="s">
        <v>57</v>
      </c>
      <c r="E36" s="40" t="s">
        <v>5</v>
      </c>
    </row>
    <row r="37" spans="1:5" ht="12.75">
      <c r="A37" t="s">
        <v>58</v>
      </c>
      <c r="E37" s="39" t="s">
        <v>5</v>
      </c>
    </row>
    <row r="38" spans="1:16" ht="12.75">
      <c r="A38" t="s">
        <v>50</v>
      </c>
      <c s="34" t="s">
        <v>111</v>
      </c>
      <c s="34" t="s">
        <v>2249</v>
      </c>
      <c s="35" t="s">
        <v>5</v>
      </c>
      <c s="6" t="s">
        <v>2250</v>
      </c>
      <c s="36" t="s">
        <v>89</v>
      </c>
      <c s="37">
        <v>28</v>
      </c>
      <c s="36">
        <v>0</v>
      </c>
      <c s="36">
        <f>ROUND(G38*H38,6)</f>
      </c>
      <c r="L38" s="38">
        <v>0</v>
      </c>
      <c s="32">
        <f>ROUND(ROUND(L38,2)*ROUND(G38,3),2)</f>
      </c>
      <c s="36" t="s">
        <v>2236</v>
      </c>
      <c>
        <f>(M38*21)/100</f>
      </c>
      <c t="s">
        <v>28</v>
      </c>
    </row>
    <row r="39" spans="1:5" ht="12.75">
      <c r="A39" s="35" t="s">
        <v>56</v>
      </c>
      <c r="E39" s="39" t="s">
        <v>2250</v>
      </c>
    </row>
    <row r="40" spans="1:5" ht="12.75">
      <c r="A40" s="35" t="s">
        <v>57</v>
      </c>
      <c r="E40" s="40" t="s">
        <v>5</v>
      </c>
    </row>
    <row r="41" spans="1:5" ht="12.75">
      <c r="A41" t="s">
        <v>58</v>
      </c>
      <c r="E41" s="39" t="s">
        <v>5</v>
      </c>
    </row>
    <row r="42" spans="1:16" ht="12.75">
      <c r="A42" t="s">
        <v>50</v>
      </c>
      <c s="34" t="s">
        <v>114</v>
      </c>
      <c s="34" t="s">
        <v>2251</v>
      </c>
      <c s="35" t="s">
        <v>5</v>
      </c>
      <c s="6" t="s">
        <v>2252</v>
      </c>
      <c s="36" t="s">
        <v>89</v>
      </c>
      <c s="37">
        <v>28</v>
      </c>
      <c s="36">
        <v>0</v>
      </c>
      <c s="36">
        <f>ROUND(G42*H42,6)</f>
      </c>
      <c r="L42" s="38">
        <v>0</v>
      </c>
      <c s="32">
        <f>ROUND(ROUND(L42,2)*ROUND(G42,3),2)</f>
      </c>
      <c s="36" t="s">
        <v>2236</v>
      </c>
      <c>
        <f>(M42*21)/100</f>
      </c>
      <c t="s">
        <v>28</v>
      </c>
    </row>
    <row r="43" spans="1:5" ht="12.75">
      <c r="A43" s="35" t="s">
        <v>56</v>
      </c>
      <c r="E43" s="39" t="s">
        <v>2252</v>
      </c>
    </row>
    <row r="44" spans="1:5" ht="12.75">
      <c r="A44" s="35" t="s">
        <v>57</v>
      </c>
      <c r="E44" s="40" t="s">
        <v>5</v>
      </c>
    </row>
    <row r="45" spans="1:5" ht="12.75">
      <c r="A45" t="s">
        <v>58</v>
      </c>
      <c r="E45" s="39" t="s">
        <v>5</v>
      </c>
    </row>
    <row r="46" spans="1:16" ht="12.75">
      <c r="A46" t="s">
        <v>50</v>
      </c>
      <c s="34" t="s">
        <v>120</v>
      </c>
      <c s="34" t="s">
        <v>2253</v>
      </c>
      <c s="35" t="s">
        <v>5</v>
      </c>
      <c s="6" t="s">
        <v>2254</v>
      </c>
      <c s="36" t="s">
        <v>89</v>
      </c>
      <c s="37">
        <v>20</v>
      </c>
      <c s="36">
        <v>0</v>
      </c>
      <c s="36">
        <f>ROUND(G46*H46,6)</f>
      </c>
      <c r="L46" s="38">
        <v>0</v>
      </c>
      <c s="32">
        <f>ROUND(ROUND(L46,2)*ROUND(G46,3),2)</f>
      </c>
      <c s="36" t="s">
        <v>2236</v>
      </c>
      <c>
        <f>(M46*21)/100</f>
      </c>
      <c t="s">
        <v>28</v>
      </c>
    </row>
    <row r="47" spans="1:5" ht="12.75">
      <c r="A47" s="35" t="s">
        <v>56</v>
      </c>
      <c r="E47" s="39" t="s">
        <v>2254</v>
      </c>
    </row>
    <row r="48" spans="1:5" ht="12.75">
      <c r="A48" s="35" t="s">
        <v>57</v>
      </c>
      <c r="E48" s="40" t="s">
        <v>5</v>
      </c>
    </row>
    <row r="49" spans="1:5" ht="12.75">
      <c r="A49" t="s">
        <v>58</v>
      </c>
      <c r="E49" s="39" t="s">
        <v>5</v>
      </c>
    </row>
    <row r="50" spans="1:16" ht="12.75">
      <c r="A50" t="s">
        <v>50</v>
      </c>
      <c s="34" t="s">
        <v>124</v>
      </c>
      <c s="34" t="s">
        <v>2255</v>
      </c>
      <c s="35" t="s">
        <v>5</v>
      </c>
      <c s="6" t="s">
        <v>2256</v>
      </c>
      <c s="36" t="s">
        <v>89</v>
      </c>
      <c s="37">
        <v>8</v>
      </c>
      <c s="36">
        <v>0</v>
      </c>
      <c s="36">
        <f>ROUND(G50*H50,6)</f>
      </c>
      <c r="L50" s="38">
        <v>0</v>
      </c>
      <c s="32">
        <f>ROUND(ROUND(L50,2)*ROUND(G50,3),2)</f>
      </c>
      <c s="36" t="s">
        <v>2236</v>
      </c>
      <c>
        <f>(M50*21)/100</f>
      </c>
      <c t="s">
        <v>28</v>
      </c>
    </row>
    <row r="51" spans="1:5" ht="12.75">
      <c r="A51" s="35" t="s">
        <v>56</v>
      </c>
      <c r="E51" s="39" t="s">
        <v>2256</v>
      </c>
    </row>
    <row r="52" spans="1:5" ht="12.75">
      <c r="A52" s="35" t="s">
        <v>57</v>
      </c>
      <c r="E52" s="40" t="s">
        <v>5</v>
      </c>
    </row>
    <row r="53" spans="1:5" ht="12.75">
      <c r="A53" t="s">
        <v>58</v>
      </c>
      <c r="E53" s="39" t="s">
        <v>5</v>
      </c>
    </row>
    <row r="54" spans="1:16" ht="12.75">
      <c r="A54" t="s">
        <v>50</v>
      </c>
      <c s="34" t="s">
        <v>127</v>
      </c>
      <c s="34" t="s">
        <v>2257</v>
      </c>
      <c s="35" t="s">
        <v>5</v>
      </c>
      <c s="6" t="s">
        <v>2258</v>
      </c>
      <c s="36" t="s">
        <v>89</v>
      </c>
      <c s="37">
        <v>28</v>
      </c>
      <c s="36">
        <v>0</v>
      </c>
      <c s="36">
        <f>ROUND(G54*H54,6)</f>
      </c>
      <c r="L54" s="38">
        <v>0</v>
      </c>
      <c s="32">
        <f>ROUND(ROUND(L54,2)*ROUND(G54,3),2)</f>
      </c>
      <c s="36" t="s">
        <v>2236</v>
      </c>
      <c>
        <f>(M54*21)/100</f>
      </c>
      <c t="s">
        <v>28</v>
      </c>
    </row>
    <row r="55" spans="1:5" ht="12.75">
      <c r="A55" s="35" t="s">
        <v>56</v>
      </c>
      <c r="E55" s="39" t="s">
        <v>2258</v>
      </c>
    </row>
    <row r="56" spans="1:5" ht="12.75">
      <c r="A56" s="35" t="s">
        <v>57</v>
      </c>
      <c r="E56" s="40" t="s">
        <v>5</v>
      </c>
    </row>
    <row r="57" spans="1:5" ht="12.75">
      <c r="A57" t="s">
        <v>58</v>
      </c>
      <c r="E57" s="39" t="s">
        <v>5</v>
      </c>
    </row>
    <row r="58" spans="1:16" ht="12.75">
      <c r="A58" t="s">
        <v>50</v>
      </c>
      <c s="34" t="s">
        <v>130</v>
      </c>
      <c s="34" t="s">
        <v>2259</v>
      </c>
      <c s="35" t="s">
        <v>5</v>
      </c>
      <c s="6" t="s">
        <v>2260</v>
      </c>
      <c s="36" t="s">
        <v>89</v>
      </c>
      <c s="37">
        <v>25</v>
      </c>
      <c s="36">
        <v>0</v>
      </c>
      <c s="36">
        <f>ROUND(G58*H58,6)</f>
      </c>
      <c r="L58" s="38">
        <v>0</v>
      </c>
      <c s="32">
        <f>ROUND(ROUND(L58,2)*ROUND(G58,3),2)</f>
      </c>
      <c s="36" t="s">
        <v>2236</v>
      </c>
      <c>
        <f>(M58*21)/100</f>
      </c>
      <c t="s">
        <v>28</v>
      </c>
    </row>
    <row r="59" spans="1:5" ht="12.75">
      <c r="A59" s="35" t="s">
        <v>56</v>
      </c>
      <c r="E59" s="39" t="s">
        <v>2260</v>
      </c>
    </row>
    <row r="60" spans="1:5" ht="12.75">
      <c r="A60" s="35" t="s">
        <v>57</v>
      </c>
      <c r="E60" s="40" t="s">
        <v>5</v>
      </c>
    </row>
    <row r="61" spans="1:5" ht="12.75">
      <c r="A61" t="s">
        <v>58</v>
      </c>
      <c r="E61" s="39" t="s">
        <v>5</v>
      </c>
    </row>
    <row r="62" spans="1:16" ht="12.75">
      <c r="A62" t="s">
        <v>50</v>
      </c>
      <c s="34" t="s">
        <v>133</v>
      </c>
      <c s="34" t="s">
        <v>2261</v>
      </c>
      <c s="35" t="s">
        <v>5</v>
      </c>
      <c s="6" t="s">
        <v>2262</v>
      </c>
      <c s="36" t="s">
        <v>89</v>
      </c>
      <c s="37">
        <v>25</v>
      </c>
      <c s="36">
        <v>0</v>
      </c>
      <c s="36">
        <f>ROUND(G62*H62,6)</f>
      </c>
      <c r="L62" s="38">
        <v>0</v>
      </c>
      <c s="32">
        <f>ROUND(ROUND(L62,2)*ROUND(G62,3),2)</f>
      </c>
      <c s="36" t="s">
        <v>2236</v>
      </c>
      <c>
        <f>(M62*21)/100</f>
      </c>
      <c t="s">
        <v>28</v>
      </c>
    </row>
    <row r="63" spans="1:5" ht="12.75">
      <c r="A63" s="35" t="s">
        <v>56</v>
      </c>
      <c r="E63" s="39" t="s">
        <v>2262</v>
      </c>
    </row>
    <row r="64" spans="1:5" ht="12.75">
      <c r="A64" s="35" t="s">
        <v>57</v>
      </c>
      <c r="E64" s="40" t="s">
        <v>5</v>
      </c>
    </row>
    <row r="65" spans="1:5" ht="12.75">
      <c r="A65" t="s">
        <v>58</v>
      </c>
      <c r="E65" s="39" t="s">
        <v>5</v>
      </c>
    </row>
    <row r="66" spans="1:16" ht="12.75">
      <c r="A66" t="s">
        <v>50</v>
      </c>
      <c s="34" t="s">
        <v>136</v>
      </c>
      <c s="34" t="s">
        <v>2263</v>
      </c>
      <c s="35" t="s">
        <v>5</v>
      </c>
      <c s="6" t="s">
        <v>2264</v>
      </c>
      <c s="36" t="s">
        <v>89</v>
      </c>
      <c s="37">
        <v>18</v>
      </c>
      <c s="36">
        <v>0</v>
      </c>
      <c s="36">
        <f>ROUND(G66*H66,6)</f>
      </c>
      <c r="L66" s="38">
        <v>0</v>
      </c>
      <c s="32">
        <f>ROUND(ROUND(L66,2)*ROUND(G66,3),2)</f>
      </c>
      <c s="36" t="s">
        <v>2236</v>
      </c>
      <c>
        <f>(M66*21)/100</f>
      </c>
      <c t="s">
        <v>28</v>
      </c>
    </row>
    <row r="67" spans="1:5" ht="12.75">
      <c r="A67" s="35" t="s">
        <v>56</v>
      </c>
      <c r="E67" s="39" t="s">
        <v>2264</v>
      </c>
    </row>
    <row r="68" spans="1:5" ht="12.75">
      <c r="A68" s="35" t="s">
        <v>57</v>
      </c>
      <c r="E68" s="40" t="s">
        <v>5</v>
      </c>
    </row>
    <row r="69" spans="1:5" ht="12.75">
      <c r="A69" t="s">
        <v>58</v>
      </c>
      <c r="E69" s="39" t="s">
        <v>5</v>
      </c>
    </row>
    <row r="70" spans="1:16" ht="12.75">
      <c r="A70" t="s">
        <v>50</v>
      </c>
      <c s="34" t="s">
        <v>139</v>
      </c>
      <c s="34" t="s">
        <v>2265</v>
      </c>
      <c s="35" t="s">
        <v>5</v>
      </c>
      <c s="6" t="s">
        <v>2266</v>
      </c>
      <c s="36" t="s">
        <v>89</v>
      </c>
      <c s="37">
        <v>18</v>
      </c>
      <c s="36">
        <v>0</v>
      </c>
      <c s="36">
        <f>ROUND(G70*H70,6)</f>
      </c>
      <c r="L70" s="38">
        <v>0</v>
      </c>
      <c s="32">
        <f>ROUND(ROUND(L70,2)*ROUND(G70,3),2)</f>
      </c>
      <c s="36" t="s">
        <v>2236</v>
      </c>
      <c>
        <f>(M70*21)/100</f>
      </c>
      <c t="s">
        <v>28</v>
      </c>
    </row>
    <row r="71" spans="1:5" ht="12.75">
      <c r="A71" s="35" t="s">
        <v>56</v>
      </c>
      <c r="E71" s="39" t="s">
        <v>2266</v>
      </c>
    </row>
    <row r="72" spans="1:5" ht="12.75">
      <c r="A72" s="35" t="s">
        <v>57</v>
      </c>
      <c r="E72" s="40" t="s">
        <v>5</v>
      </c>
    </row>
    <row r="73" spans="1:5" ht="12.75">
      <c r="A73" t="s">
        <v>58</v>
      </c>
      <c r="E73" s="39" t="s">
        <v>5</v>
      </c>
    </row>
    <row r="74" spans="1:16" ht="25.5">
      <c r="A74" t="s">
        <v>50</v>
      </c>
      <c s="34" t="s">
        <v>142</v>
      </c>
      <c s="34" t="s">
        <v>2267</v>
      </c>
      <c s="35" t="s">
        <v>5</v>
      </c>
      <c s="6" t="s">
        <v>2268</v>
      </c>
      <c s="36" t="s">
        <v>89</v>
      </c>
      <c s="37">
        <v>1</v>
      </c>
      <c s="36">
        <v>0</v>
      </c>
      <c s="36">
        <f>ROUND(G74*H74,6)</f>
      </c>
      <c r="L74" s="38">
        <v>0</v>
      </c>
      <c s="32">
        <f>ROUND(ROUND(L74,2)*ROUND(G74,3),2)</f>
      </c>
      <c s="36" t="s">
        <v>2236</v>
      </c>
      <c>
        <f>(M74*21)/100</f>
      </c>
      <c t="s">
        <v>28</v>
      </c>
    </row>
    <row r="75" spans="1:5" ht="25.5">
      <c r="A75" s="35" t="s">
        <v>56</v>
      </c>
      <c r="E75" s="39" t="s">
        <v>2268</v>
      </c>
    </row>
    <row r="76" spans="1:5" ht="12.75">
      <c r="A76" s="35" t="s">
        <v>57</v>
      </c>
      <c r="E76" s="40" t="s">
        <v>5</v>
      </c>
    </row>
    <row r="77" spans="1:5" ht="12.75">
      <c r="A77" t="s">
        <v>58</v>
      </c>
      <c r="E77" s="39" t="s">
        <v>5</v>
      </c>
    </row>
    <row r="78" spans="1:16" ht="12.75">
      <c r="A78" t="s">
        <v>50</v>
      </c>
      <c s="34" t="s">
        <v>145</v>
      </c>
      <c s="34" t="s">
        <v>2269</v>
      </c>
      <c s="35" t="s">
        <v>5</v>
      </c>
      <c s="6" t="s">
        <v>2270</v>
      </c>
      <c s="36" t="s">
        <v>89</v>
      </c>
      <c s="37">
        <v>2</v>
      </c>
      <c s="36">
        <v>0</v>
      </c>
      <c s="36">
        <f>ROUND(G78*H78,6)</f>
      </c>
      <c r="L78" s="38">
        <v>0</v>
      </c>
      <c s="32">
        <f>ROUND(ROUND(L78,2)*ROUND(G78,3),2)</f>
      </c>
      <c s="36" t="s">
        <v>2236</v>
      </c>
      <c>
        <f>(M78*21)/100</f>
      </c>
      <c t="s">
        <v>28</v>
      </c>
    </row>
    <row r="79" spans="1:5" ht="12.75">
      <c r="A79" s="35" t="s">
        <v>56</v>
      </c>
      <c r="E79" s="39" t="s">
        <v>2270</v>
      </c>
    </row>
    <row r="80" spans="1:5" ht="12.75">
      <c r="A80" s="35" t="s">
        <v>57</v>
      </c>
      <c r="E80" s="40" t="s">
        <v>5</v>
      </c>
    </row>
    <row r="81" spans="1:5" ht="12.75">
      <c r="A81" t="s">
        <v>58</v>
      </c>
      <c r="E81" s="39" t="s">
        <v>5</v>
      </c>
    </row>
    <row r="82" spans="1:16" ht="12.75">
      <c r="A82" t="s">
        <v>50</v>
      </c>
      <c s="34" t="s">
        <v>149</v>
      </c>
      <c s="34" t="s">
        <v>2271</v>
      </c>
      <c s="35" t="s">
        <v>5</v>
      </c>
      <c s="6" t="s">
        <v>2272</v>
      </c>
      <c s="36" t="s">
        <v>89</v>
      </c>
      <c s="37">
        <v>4</v>
      </c>
      <c s="36">
        <v>0</v>
      </c>
      <c s="36">
        <f>ROUND(G82*H82,6)</f>
      </c>
      <c r="L82" s="38">
        <v>0</v>
      </c>
      <c s="32">
        <f>ROUND(ROUND(L82,2)*ROUND(G82,3),2)</f>
      </c>
      <c s="36" t="s">
        <v>2236</v>
      </c>
      <c>
        <f>(M82*21)/100</f>
      </c>
      <c t="s">
        <v>28</v>
      </c>
    </row>
    <row r="83" spans="1:5" ht="12.75">
      <c r="A83" s="35" t="s">
        <v>56</v>
      </c>
      <c r="E83" s="39" t="s">
        <v>2272</v>
      </c>
    </row>
    <row r="84" spans="1:5" ht="12.75">
      <c r="A84" s="35" t="s">
        <v>57</v>
      </c>
      <c r="E84" s="40" t="s">
        <v>5</v>
      </c>
    </row>
    <row r="85" spans="1:5" ht="12.75">
      <c r="A85" t="s">
        <v>58</v>
      </c>
      <c r="E85" s="39" t="s">
        <v>5</v>
      </c>
    </row>
    <row r="86" spans="1:16" ht="12.75">
      <c r="A86" t="s">
        <v>50</v>
      </c>
      <c s="34" t="s">
        <v>152</v>
      </c>
      <c s="34" t="s">
        <v>2273</v>
      </c>
      <c s="35" t="s">
        <v>5</v>
      </c>
      <c s="6" t="s">
        <v>2274</v>
      </c>
      <c s="36" t="s">
        <v>89</v>
      </c>
      <c s="37">
        <v>4</v>
      </c>
      <c s="36">
        <v>0</v>
      </c>
      <c s="36">
        <f>ROUND(G86*H86,6)</f>
      </c>
      <c r="L86" s="38">
        <v>0</v>
      </c>
      <c s="32">
        <f>ROUND(ROUND(L86,2)*ROUND(G86,3),2)</f>
      </c>
      <c s="36" t="s">
        <v>2236</v>
      </c>
      <c>
        <f>(M86*21)/100</f>
      </c>
      <c t="s">
        <v>28</v>
      </c>
    </row>
    <row r="87" spans="1:5" ht="12.75">
      <c r="A87" s="35" t="s">
        <v>56</v>
      </c>
      <c r="E87" s="39" t="s">
        <v>2274</v>
      </c>
    </row>
    <row r="88" spans="1:5" ht="12.75">
      <c r="A88" s="35" t="s">
        <v>57</v>
      </c>
      <c r="E88" s="40" t="s">
        <v>5</v>
      </c>
    </row>
    <row r="89" spans="1:5" ht="12.75">
      <c r="A89" t="s">
        <v>58</v>
      </c>
      <c r="E89" s="39" t="s">
        <v>5</v>
      </c>
    </row>
    <row r="90" spans="1:16" ht="12.75">
      <c r="A90" t="s">
        <v>50</v>
      </c>
      <c s="34" t="s">
        <v>155</v>
      </c>
      <c s="34" t="s">
        <v>2275</v>
      </c>
      <c s="35" t="s">
        <v>5</v>
      </c>
      <c s="6" t="s">
        <v>2276</v>
      </c>
      <c s="36" t="s">
        <v>89</v>
      </c>
      <c s="37">
        <v>4</v>
      </c>
      <c s="36">
        <v>0</v>
      </c>
      <c s="36">
        <f>ROUND(G90*H90,6)</f>
      </c>
      <c r="L90" s="38">
        <v>0</v>
      </c>
      <c s="32">
        <f>ROUND(ROUND(L90,2)*ROUND(G90,3),2)</f>
      </c>
      <c s="36" t="s">
        <v>2236</v>
      </c>
      <c>
        <f>(M90*21)/100</f>
      </c>
      <c t="s">
        <v>28</v>
      </c>
    </row>
    <row r="91" spans="1:5" ht="12.75">
      <c r="A91" s="35" t="s">
        <v>56</v>
      </c>
      <c r="E91" s="39" t="s">
        <v>2276</v>
      </c>
    </row>
    <row r="92" spans="1:5" ht="12.75">
      <c r="A92" s="35" t="s">
        <v>57</v>
      </c>
      <c r="E92" s="40" t="s">
        <v>5</v>
      </c>
    </row>
    <row r="93" spans="1:5" ht="12.75">
      <c r="A93" t="s">
        <v>58</v>
      </c>
      <c r="E93" s="39" t="s">
        <v>5</v>
      </c>
    </row>
    <row r="94" spans="1:16" ht="12.75">
      <c r="A94" t="s">
        <v>50</v>
      </c>
      <c s="34" t="s">
        <v>159</v>
      </c>
      <c s="34" t="s">
        <v>2277</v>
      </c>
      <c s="35" t="s">
        <v>5</v>
      </c>
      <c s="6" t="s">
        <v>2278</v>
      </c>
      <c s="36" t="s">
        <v>89</v>
      </c>
      <c s="37">
        <v>4</v>
      </c>
      <c s="36">
        <v>0</v>
      </c>
      <c s="36">
        <f>ROUND(G94*H94,6)</f>
      </c>
      <c r="L94" s="38">
        <v>0</v>
      </c>
      <c s="32">
        <f>ROUND(ROUND(L94,2)*ROUND(G94,3),2)</f>
      </c>
      <c s="36" t="s">
        <v>2236</v>
      </c>
      <c>
        <f>(M94*21)/100</f>
      </c>
      <c t="s">
        <v>28</v>
      </c>
    </row>
    <row r="95" spans="1:5" ht="12.75">
      <c r="A95" s="35" t="s">
        <v>56</v>
      </c>
      <c r="E95" s="39" t="s">
        <v>2278</v>
      </c>
    </row>
    <row r="96" spans="1:5" ht="12.75">
      <c r="A96" s="35" t="s">
        <v>57</v>
      </c>
      <c r="E96" s="40" t="s">
        <v>5</v>
      </c>
    </row>
    <row r="97" spans="1:5" ht="12.75">
      <c r="A97" t="s">
        <v>58</v>
      </c>
      <c r="E97" s="39" t="s">
        <v>5</v>
      </c>
    </row>
    <row r="98" spans="1:16" ht="12.75">
      <c r="A98" t="s">
        <v>50</v>
      </c>
      <c s="34" t="s">
        <v>162</v>
      </c>
      <c s="34" t="s">
        <v>2279</v>
      </c>
      <c s="35" t="s">
        <v>5</v>
      </c>
      <c s="6" t="s">
        <v>2280</v>
      </c>
      <c s="36" t="s">
        <v>89</v>
      </c>
      <c s="37">
        <v>1</v>
      </c>
      <c s="36">
        <v>0</v>
      </c>
      <c s="36">
        <f>ROUND(G98*H98,6)</f>
      </c>
      <c r="L98" s="38">
        <v>0</v>
      </c>
      <c s="32">
        <f>ROUND(ROUND(L98,2)*ROUND(G98,3),2)</f>
      </c>
      <c s="36" t="s">
        <v>2236</v>
      </c>
      <c>
        <f>(M98*21)/100</f>
      </c>
      <c t="s">
        <v>28</v>
      </c>
    </row>
    <row r="99" spans="1:5" ht="12.75">
      <c r="A99" s="35" t="s">
        <v>56</v>
      </c>
      <c r="E99" s="39" t="s">
        <v>2280</v>
      </c>
    </row>
    <row r="100" spans="1:5" ht="12.75">
      <c r="A100" s="35" t="s">
        <v>57</v>
      </c>
      <c r="E100" s="40" t="s">
        <v>5</v>
      </c>
    </row>
    <row r="101" spans="1:5" ht="12.75">
      <c r="A101" t="s">
        <v>58</v>
      </c>
      <c r="E101" s="39" t="s">
        <v>5</v>
      </c>
    </row>
    <row r="102" spans="1:16" ht="12.75">
      <c r="A102" t="s">
        <v>50</v>
      </c>
      <c s="34" t="s">
        <v>165</v>
      </c>
      <c s="34" t="s">
        <v>2281</v>
      </c>
      <c s="35" t="s">
        <v>5</v>
      </c>
      <c s="6" t="s">
        <v>2282</v>
      </c>
      <c s="36" t="s">
        <v>184</v>
      </c>
      <c s="37">
        <v>12</v>
      </c>
      <c s="36">
        <v>0</v>
      </c>
      <c s="36">
        <f>ROUND(G102*H102,6)</f>
      </c>
      <c r="L102" s="38">
        <v>0</v>
      </c>
      <c s="32">
        <f>ROUND(ROUND(L102,2)*ROUND(G102,3),2)</f>
      </c>
      <c s="36" t="s">
        <v>2236</v>
      </c>
      <c>
        <f>(M102*21)/100</f>
      </c>
      <c t="s">
        <v>28</v>
      </c>
    </row>
    <row r="103" spans="1:5" ht="12.75">
      <c r="A103" s="35" t="s">
        <v>56</v>
      </c>
      <c r="E103" s="39" t="s">
        <v>2282</v>
      </c>
    </row>
    <row r="104" spans="1:5" ht="12.75">
      <c r="A104" s="35" t="s">
        <v>57</v>
      </c>
      <c r="E104" s="40" t="s">
        <v>5</v>
      </c>
    </row>
    <row r="105" spans="1:5" ht="12.75">
      <c r="A105" t="s">
        <v>58</v>
      </c>
      <c r="E105" s="39" t="s">
        <v>5</v>
      </c>
    </row>
    <row r="106" spans="1:16" ht="25.5">
      <c r="A106" t="s">
        <v>50</v>
      </c>
      <c s="34" t="s">
        <v>168</v>
      </c>
      <c s="34" t="s">
        <v>2283</v>
      </c>
      <c s="35" t="s">
        <v>5</v>
      </c>
      <c s="6" t="s">
        <v>2284</v>
      </c>
      <c s="36" t="s">
        <v>89</v>
      </c>
      <c s="37">
        <v>1</v>
      </c>
      <c s="36">
        <v>0</v>
      </c>
      <c s="36">
        <f>ROUND(G106*H106,6)</f>
      </c>
      <c r="L106" s="38">
        <v>0</v>
      </c>
      <c s="32">
        <f>ROUND(ROUND(L106,2)*ROUND(G106,3),2)</f>
      </c>
      <c s="36" t="s">
        <v>2236</v>
      </c>
      <c>
        <f>(M106*21)/100</f>
      </c>
      <c t="s">
        <v>28</v>
      </c>
    </row>
    <row r="107" spans="1:5" ht="25.5">
      <c r="A107" s="35" t="s">
        <v>56</v>
      </c>
      <c r="E107" s="39" t="s">
        <v>2284</v>
      </c>
    </row>
    <row r="108" spans="1:5" ht="12.75">
      <c r="A108" s="35" t="s">
        <v>57</v>
      </c>
      <c r="E108" s="40" t="s">
        <v>5</v>
      </c>
    </row>
    <row r="109" spans="1:5" ht="12.75">
      <c r="A109" t="s">
        <v>58</v>
      </c>
      <c r="E109" s="39" t="s">
        <v>5</v>
      </c>
    </row>
    <row r="110" spans="1:16" ht="12.75">
      <c r="A110" t="s">
        <v>50</v>
      </c>
      <c s="34" t="s">
        <v>171</v>
      </c>
      <c s="34" t="s">
        <v>2285</v>
      </c>
      <c s="35" t="s">
        <v>5</v>
      </c>
      <c s="6" t="s">
        <v>2286</v>
      </c>
      <c s="36" t="s">
        <v>89</v>
      </c>
      <c s="37">
        <v>1</v>
      </c>
      <c s="36">
        <v>0</v>
      </c>
      <c s="36">
        <f>ROUND(G110*H110,6)</f>
      </c>
      <c r="L110" s="38">
        <v>0</v>
      </c>
      <c s="32">
        <f>ROUND(ROUND(L110,2)*ROUND(G110,3),2)</f>
      </c>
      <c s="36" t="s">
        <v>2236</v>
      </c>
      <c>
        <f>(M110*21)/100</f>
      </c>
      <c t="s">
        <v>28</v>
      </c>
    </row>
    <row r="111" spans="1:5" ht="12.75">
      <c r="A111" s="35" t="s">
        <v>56</v>
      </c>
      <c r="E111" s="39" t="s">
        <v>2286</v>
      </c>
    </row>
    <row r="112" spans="1:5" ht="12.75">
      <c r="A112" s="35" t="s">
        <v>57</v>
      </c>
      <c r="E112" s="40" t="s">
        <v>5</v>
      </c>
    </row>
    <row r="113" spans="1:5" ht="12.75">
      <c r="A113" t="s">
        <v>58</v>
      </c>
      <c r="E113" s="39" t="s">
        <v>5</v>
      </c>
    </row>
    <row r="114" spans="1:16" ht="12.75">
      <c r="A114" t="s">
        <v>50</v>
      </c>
      <c s="34" t="s">
        <v>174</v>
      </c>
      <c s="34" t="s">
        <v>2287</v>
      </c>
      <c s="35" t="s">
        <v>5</v>
      </c>
      <c s="6" t="s">
        <v>2288</v>
      </c>
      <c s="36" t="s">
        <v>89</v>
      </c>
      <c s="37">
        <v>1</v>
      </c>
      <c s="36">
        <v>0</v>
      </c>
      <c s="36">
        <f>ROUND(G114*H114,6)</f>
      </c>
      <c r="L114" s="38">
        <v>0</v>
      </c>
      <c s="32">
        <f>ROUND(ROUND(L114,2)*ROUND(G114,3),2)</f>
      </c>
      <c s="36" t="s">
        <v>2236</v>
      </c>
      <c>
        <f>(M114*21)/100</f>
      </c>
      <c t="s">
        <v>28</v>
      </c>
    </row>
    <row r="115" spans="1:5" ht="12.75">
      <c r="A115" s="35" t="s">
        <v>56</v>
      </c>
      <c r="E115" s="39" t="s">
        <v>2288</v>
      </c>
    </row>
    <row r="116" spans="1:5" ht="12.75">
      <c r="A116" s="35" t="s">
        <v>57</v>
      </c>
      <c r="E116" s="40" t="s">
        <v>5</v>
      </c>
    </row>
    <row r="117" spans="1:5" ht="12.75">
      <c r="A117" t="s">
        <v>58</v>
      </c>
      <c r="E117" s="39" t="s">
        <v>5</v>
      </c>
    </row>
    <row r="118" spans="1:16" ht="12.75">
      <c r="A118" t="s">
        <v>50</v>
      </c>
      <c s="34" t="s">
        <v>177</v>
      </c>
      <c s="34" t="s">
        <v>2289</v>
      </c>
      <c s="35" t="s">
        <v>5</v>
      </c>
      <c s="6" t="s">
        <v>2290</v>
      </c>
      <c s="36" t="s">
        <v>89</v>
      </c>
      <c s="37">
        <v>1</v>
      </c>
      <c s="36">
        <v>0</v>
      </c>
      <c s="36">
        <f>ROUND(G118*H118,6)</f>
      </c>
      <c r="L118" s="38">
        <v>0</v>
      </c>
      <c s="32">
        <f>ROUND(ROUND(L118,2)*ROUND(G118,3),2)</f>
      </c>
      <c s="36" t="s">
        <v>2236</v>
      </c>
      <c>
        <f>(M118*21)/100</f>
      </c>
      <c t="s">
        <v>28</v>
      </c>
    </row>
    <row r="119" spans="1:5" ht="12.75">
      <c r="A119" s="35" t="s">
        <v>56</v>
      </c>
      <c r="E119" s="39" t="s">
        <v>2290</v>
      </c>
    </row>
    <row r="120" spans="1:5" ht="12.75">
      <c r="A120" s="35" t="s">
        <v>57</v>
      </c>
      <c r="E120" s="40" t="s">
        <v>5</v>
      </c>
    </row>
    <row r="121" spans="1:5" ht="12.75">
      <c r="A121" t="s">
        <v>58</v>
      </c>
      <c r="E121" s="39" t="s">
        <v>5</v>
      </c>
    </row>
    <row r="122" spans="1:16" ht="25.5">
      <c r="A122" t="s">
        <v>50</v>
      </c>
      <c s="34" t="s">
        <v>181</v>
      </c>
      <c s="34" t="s">
        <v>2291</v>
      </c>
      <c s="35" t="s">
        <v>5</v>
      </c>
      <c s="6" t="s">
        <v>2292</v>
      </c>
      <c s="36" t="s">
        <v>74</v>
      </c>
      <c s="37">
        <v>800</v>
      </c>
      <c s="36">
        <v>0</v>
      </c>
      <c s="36">
        <f>ROUND(G122*H122,6)</f>
      </c>
      <c r="L122" s="38">
        <v>0</v>
      </c>
      <c s="32">
        <f>ROUND(ROUND(L122,2)*ROUND(G122,3),2)</f>
      </c>
      <c s="36" t="s">
        <v>2236</v>
      </c>
      <c>
        <f>(M122*21)/100</f>
      </c>
      <c t="s">
        <v>28</v>
      </c>
    </row>
    <row r="123" spans="1:5" ht="25.5">
      <c r="A123" s="35" t="s">
        <v>56</v>
      </c>
      <c r="E123" s="39" t="s">
        <v>2292</v>
      </c>
    </row>
    <row r="124" spans="1:5" ht="12.75">
      <c r="A124" s="35" t="s">
        <v>57</v>
      </c>
      <c r="E124" s="40" t="s">
        <v>5</v>
      </c>
    </row>
    <row r="125" spans="1:5" ht="12.75">
      <c r="A125" t="s">
        <v>58</v>
      </c>
      <c r="E125" s="39" t="s">
        <v>5</v>
      </c>
    </row>
    <row r="126" spans="1:16" ht="12.75">
      <c r="A126" t="s">
        <v>50</v>
      </c>
      <c s="34" t="s">
        <v>187</v>
      </c>
      <c s="34" t="s">
        <v>2293</v>
      </c>
      <c s="35" t="s">
        <v>5</v>
      </c>
      <c s="6" t="s">
        <v>2294</v>
      </c>
      <c s="36" t="s">
        <v>74</v>
      </c>
      <c s="37">
        <v>300</v>
      </c>
      <c s="36">
        <v>0</v>
      </c>
      <c s="36">
        <f>ROUND(G126*H126,6)</f>
      </c>
      <c r="L126" s="38">
        <v>0</v>
      </c>
      <c s="32">
        <f>ROUND(ROUND(L126,2)*ROUND(G126,3),2)</f>
      </c>
      <c s="36" t="s">
        <v>2236</v>
      </c>
      <c>
        <f>(M126*21)/100</f>
      </c>
      <c t="s">
        <v>28</v>
      </c>
    </row>
    <row r="127" spans="1:5" ht="12.75">
      <c r="A127" s="35" t="s">
        <v>56</v>
      </c>
      <c r="E127" s="39" t="s">
        <v>2294</v>
      </c>
    </row>
    <row r="128" spans="1:5" ht="12.75">
      <c r="A128" s="35" t="s">
        <v>57</v>
      </c>
      <c r="E128" s="40" t="s">
        <v>5</v>
      </c>
    </row>
    <row r="129" spans="1:5" ht="12.75">
      <c r="A129" t="s">
        <v>58</v>
      </c>
      <c r="E129" s="39" t="s">
        <v>5</v>
      </c>
    </row>
    <row r="130" spans="1:16" ht="12.75">
      <c r="A130" t="s">
        <v>50</v>
      </c>
      <c s="34" t="s">
        <v>191</v>
      </c>
      <c s="34" t="s">
        <v>2295</v>
      </c>
      <c s="35" t="s">
        <v>5</v>
      </c>
      <c s="6" t="s">
        <v>2296</v>
      </c>
      <c s="36" t="s">
        <v>2297</v>
      </c>
      <c s="37">
        <v>9</v>
      </c>
      <c s="36">
        <v>0</v>
      </c>
      <c s="36">
        <f>ROUND(G130*H130,6)</f>
      </c>
      <c r="L130" s="38">
        <v>0</v>
      </c>
      <c s="32">
        <f>ROUND(ROUND(L130,2)*ROUND(G130,3),2)</f>
      </c>
      <c s="36" t="s">
        <v>2236</v>
      </c>
      <c>
        <f>(M130*21)/100</f>
      </c>
      <c t="s">
        <v>28</v>
      </c>
    </row>
    <row r="131" spans="1:5" ht="12.75">
      <c r="A131" s="35" t="s">
        <v>56</v>
      </c>
      <c r="E131" s="39" t="s">
        <v>2296</v>
      </c>
    </row>
    <row r="132" spans="1:5" ht="12.75">
      <c r="A132" s="35" t="s">
        <v>57</v>
      </c>
      <c r="E132" s="40" t="s">
        <v>5</v>
      </c>
    </row>
    <row r="133" spans="1:5" ht="12.75">
      <c r="A133" t="s">
        <v>58</v>
      </c>
      <c r="E133" s="39" t="s">
        <v>5</v>
      </c>
    </row>
    <row r="134" spans="1:16" ht="12.75">
      <c r="A134" t="s">
        <v>50</v>
      </c>
      <c s="34" t="s">
        <v>194</v>
      </c>
      <c s="34" t="s">
        <v>2298</v>
      </c>
      <c s="35" t="s">
        <v>5</v>
      </c>
      <c s="6" t="s">
        <v>2299</v>
      </c>
      <c s="36" t="s">
        <v>2297</v>
      </c>
      <c s="37">
        <v>64</v>
      </c>
      <c s="36">
        <v>0</v>
      </c>
      <c s="36">
        <f>ROUND(G134*H134,6)</f>
      </c>
      <c r="L134" s="38">
        <v>0</v>
      </c>
      <c s="32">
        <f>ROUND(ROUND(L134,2)*ROUND(G134,3),2)</f>
      </c>
      <c s="36" t="s">
        <v>2236</v>
      </c>
      <c>
        <f>(M134*21)/100</f>
      </c>
      <c t="s">
        <v>28</v>
      </c>
    </row>
    <row r="135" spans="1:5" ht="12.75">
      <c r="A135" s="35" t="s">
        <v>56</v>
      </c>
      <c r="E135" s="39" t="s">
        <v>2299</v>
      </c>
    </row>
    <row r="136" spans="1:5" ht="12.75">
      <c r="A136" s="35" t="s">
        <v>57</v>
      </c>
      <c r="E136" s="40" t="s">
        <v>5</v>
      </c>
    </row>
    <row r="137" spans="1:5" ht="12.75">
      <c r="A137" t="s">
        <v>58</v>
      </c>
      <c r="E137" s="39" t="s">
        <v>5</v>
      </c>
    </row>
    <row r="138" spans="1:16" ht="12.75">
      <c r="A138" t="s">
        <v>50</v>
      </c>
      <c s="34" t="s">
        <v>198</v>
      </c>
      <c s="34" t="s">
        <v>2300</v>
      </c>
      <c s="35" t="s">
        <v>5</v>
      </c>
      <c s="6" t="s">
        <v>2301</v>
      </c>
      <c s="36" t="s">
        <v>74</v>
      </c>
      <c s="37">
        <v>4000</v>
      </c>
      <c s="36">
        <v>0</v>
      </c>
      <c s="36">
        <f>ROUND(G138*H138,6)</f>
      </c>
      <c r="L138" s="38">
        <v>0</v>
      </c>
      <c s="32">
        <f>ROUND(ROUND(L138,2)*ROUND(G138,3),2)</f>
      </c>
      <c s="36" t="s">
        <v>2236</v>
      </c>
      <c>
        <f>(M138*21)/100</f>
      </c>
      <c t="s">
        <v>28</v>
      </c>
    </row>
    <row r="139" spans="1:5" ht="12.75">
      <c r="A139" s="35" t="s">
        <v>56</v>
      </c>
      <c r="E139" s="39" t="s">
        <v>2301</v>
      </c>
    </row>
    <row r="140" spans="1:5" ht="12.75">
      <c r="A140" s="35" t="s">
        <v>57</v>
      </c>
      <c r="E140" s="40" t="s">
        <v>5</v>
      </c>
    </row>
    <row r="141" spans="1:5" ht="12.75">
      <c r="A141" t="s">
        <v>58</v>
      </c>
      <c r="E141" s="39" t="s">
        <v>5</v>
      </c>
    </row>
    <row r="142" spans="1:16" ht="12.75">
      <c r="A142" t="s">
        <v>50</v>
      </c>
      <c s="34" t="s">
        <v>201</v>
      </c>
      <c s="34" t="s">
        <v>2302</v>
      </c>
      <c s="35" t="s">
        <v>5</v>
      </c>
      <c s="6" t="s">
        <v>2303</v>
      </c>
      <c s="36" t="s">
        <v>74</v>
      </c>
      <c s="37">
        <v>250</v>
      </c>
      <c s="36">
        <v>0</v>
      </c>
      <c s="36">
        <f>ROUND(G142*H142,6)</f>
      </c>
      <c r="L142" s="38">
        <v>0</v>
      </c>
      <c s="32">
        <f>ROUND(ROUND(L142,2)*ROUND(G142,3),2)</f>
      </c>
      <c s="36" t="s">
        <v>2236</v>
      </c>
      <c>
        <f>(M142*21)/100</f>
      </c>
      <c t="s">
        <v>28</v>
      </c>
    </row>
    <row r="143" spans="1:5" ht="12.75">
      <c r="A143" s="35" t="s">
        <v>56</v>
      </c>
      <c r="E143" s="39" t="s">
        <v>2303</v>
      </c>
    </row>
    <row r="144" spans="1:5" ht="12.75">
      <c r="A144" s="35" t="s">
        <v>57</v>
      </c>
      <c r="E144" s="40" t="s">
        <v>5</v>
      </c>
    </row>
    <row r="145" spans="1:5" ht="12.75">
      <c r="A145" t="s">
        <v>58</v>
      </c>
      <c r="E145" s="39" t="s">
        <v>5</v>
      </c>
    </row>
    <row r="146" spans="1:16" ht="25.5">
      <c r="A146" t="s">
        <v>50</v>
      </c>
      <c s="34" t="s">
        <v>205</v>
      </c>
      <c s="34" t="s">
        <v>2304</v>
      </c>
      <c s="35" t="s">
        <v>5</v>
      </c>
      <c s="6" t="s">
        <v>2305</v>
      </c>
      <c s="36" t="s">
        <v>89</v>
      </c>
      <c s="37">
        <v>10</v>
      </c>
      <c s="36">
        <v>0</v>
      </c>
      <c s="36">
        <f>ROUND(G146*H146,6)</f>
      </c>
      <c r="L146" s="38">
        <v>0</v>
      </c>
      <c s="32">
        <f>ROUND(ROUND(L146,2)*ROUND(G146,3),2)</f>
      </c>
      <c s="36" t="s">
        <v>2236</v>
      </c>
      <c>
        <f>(M146*21)/100</f>
      </c>
      <c t="s">
        <v>28</v>
      </c>
    </row>
    <row r="147" spans="1:5" ht="25.5">
      <c r="A147" s="35" t="s">
        <v>56</v>
      </c>
      <c r="E147" s="39" t="s">
        <v>2305</v>
      </c>
    </row>
    <row r="148" spans="1:5" ht="12.75">
      <c r="A148" s="35" t="s">
        <v>57</v>
      </c>
      <c r="E148" s="40" t="s">
        <v>5</v>
      </c>
    </row>
    <row r="149" spans="1:5" ht="12.75">
      <c r="A149" t="s">
        <v>58</v>
      </c>
      <c r="E149" s="39" t="s">
        <v>5</v>
      </c>
    </row>
    <row r="150" spans="1:16" ht="12.75">
      <c r="A150" t="s">
        <v>50</v>
      </c>
      <c s="34" t="s">
        <v>209</v>
      </c>
      <c s="34" t="s">
        <v>2306</v>
      </c>
      <c s="35" t="s">
        <v>5</v>
      </c>
      <c s="6" t="s">
        <v>2307</v>
      </c>
      <c s="36" t="s">
        <v>89</v>
      </c>
      <c s="37">
        <v>40</v>
      </c>
      <c s="36">
        <v>0</v>
      </c>
      <c s="36">
        <f>ROUND(G150*H150,6)</f>
      </c>
      <c r="L150" s="38">
        <v>0</v>
      </c>
      <c s="32">
        <f>ROUND(ROUND(L150,2)*ROUND(G150,3),2)</f>
      </c>
      <c s="36" t="s">
        <v>2236</v>
      </c>
      <c>
        <f>(M150*21)/100</f>
      </c>
      <c t="s">
        <v>28</v>
      </c>
    </row>
    <row r="151" spans="1:5" ht="12.75">
      <c r="A151" s="35" t="s">
        <v>56</v>
      </c>
      <c r="E151" s="39" t="s">
        <v>2307</v>
      </c>
    </row>
    <row r="152" spans="1:5" ht="12.75">
      <c r="A152" s="35" t="s">
        <v>57</v>
      </c>
      <c r="E152" s="40" t="s">
        <v>5</v>
      </c>
    </row>
    <row r="153" spans="1:5" ht="12.75">
      <c r="A153" t="s">
        <v>58</v>
      </c>
      <c r="E153" s="39" t="s">
        <v>5</v>
      </c>
    </row>
    <row r="154" spans="1:16" ht="12.75">
      <c r="A154" t="s">
        <v>50</v>
      </c>
      <c s="34" t="s">
        <v>212</v>
      </c>
      <c s="34" t="s">
        <v>2308</v>
      </c>
      <c s="35" t="s">
        <v>5</v>
      </c>
      <c s="6" t="s">
        <v>2309</v>
      </c>
      <c s="36" t="s">
        <v>401</v>
      </c>
      <c s="37">
        <v>10</v>
      </c>
      <c s="36">
        <v>0</v>
      </c>
      <c s="36">
        <f>ROUND(G154*H154,6)</f>
      </c>
      <c r="L154" s="38">
        <v>0</v>
      </c>
      <c s="32">
        <f>ROUND(ROUND(L154,2)*ROUND(G154,3),2)</f>
      </c>
      <c s="36" t="s">
        <v>2236</v>
      </c>
      <c>
        <f>(M154*21)/100</f>
      </c>
      <c t="s">
        <v>28</v>
      </c>
    </row>
    <row r="155" spans="1:5" ht="12.75">
      <c r="A155" s="35" t="s">
        <v>56</v>
      </c>
      <c r="E155" s="39" t="s">
        <v>2309</v>
      </c>
    </row>
    <row r="156" spans="1:5" ht="12.75">
      <c r="A156" s="35" t="s">
        <v>57</v>
      </c>
      <c r="E156" s="40" t="s">
        <v>5</v>
      </c>
    </row>
    <row r="157" spans="1:5" ht="12.75">
      <c r="A157" t="s">
        <v>58</v>
      </c>
      <c r="E157" s="39" t="s">
        <v>5</v>
      </c>
    </row>
    <row r="158" spans="1:16" ht="12.75">
      <c r="A158" t="s">
        <v>50</v>
      </c>
      <c s="34" t="s">
        <v>216</v>
      </c>
      <c s="34" t="s">
        <v>2310</v>
      </c>
      <c s="35" t="s">
        <v>5</v>
      </c>
      <c s="6" t="s">
        <v>2311</v>
      </c>
      <c s="36" t="s">
        <v>184</v>
      </c>
      <c s="37">
        <v>8</v>
      </c>
      <c s="36">
        <v>0</v>
      </c>
      <c s="36">
        <f>ROUND(G158*H158,6)</f>
      </c>
      <c r="L158" s="38">
        <v>0</v>
      </c>
      <c s="32">
        <f>ROUND(ROUND(L158,2)*ROUND(G158,3),2)</f>
      </c>
      <c s="36" t="s">
        <v>2236</v>
      </c>
      <c>
        <f>(M158*21)/100</f>
      </c>
      <c t="s">
        <v>28</v>
      </c>
    </row>
    <row r="159" spans="1:5" ht="12.75">
      <c r="A159" s="35" t="s">
        <v>56</v>
      </c>
      <c r="E159" s="39" t="s">
        <v>2311</v>
      </c>
    </row>
    <row r="160" spans="1:5" ht="12.75">
      <c r="A160" s="35" t="s">
        <v>57</v>
      </c>
      <c r="E160" s="40" t="s">
        <v>5</v>
      </c>
    </row>
    <row r="161" spans="1:5" ht="12.75">
      <c r="A161" t="s">
        <v>58</v>
      </c>
      <c r="E161" s="39" t="s">
        <v>5</v>
      </c>
    </row>
    <row r="162" spans="1:16" ht="12.75">
      <c r="A162" t="s">
        <v>50</v>
      </c>
      <c s="34" t="s">
        <v>219</v>
      </c>
      <c s="34" t="s">
        <v>2312</v>
      </c>
      <c s="35" t="s">
        <v>5</v>
      </c>
      <c s="6" t="s">
        <v>2313</v>
      </c>
      <c s="36" t="s">
        <v>184</v>
      </c>
      <c s="37">
        <v>16</v>
      </c>
      <c s="36">
        <v>0</v>
      </c>
      <c s="36">
        <f>ROUND(G162*H162,6)</f>
      </c>
      <c r="L162" s="38">
        <v>0</v>
      </c>
      <c s="32">
        <f>ROUND(ROUND(L162,2)*ROUND(G162,3),2)</f>
      </c>
      <c s="36" t="s">
        <v>2236</v>
      </c>
      <c>
        <f>(M162*21)/100</f>
      </c>
      <c t="s">
        <v>28</v>
      </c>
    </row>
    <row r="163" spans="1:5" ht="12.75">
      <c r="A163" s="35" t="s">
        <v>56</v>
      </c>
      <c r="E163" s="39" t="s">
        <v>2313</v>
      </c>
    </row>
    <row r="164" spans="1:5" ht="12.75">
      <c r="A164" s="35" t="s">
        <v>57</v>
      </c>
      <c r="E164" s="40" t="s">
        <v>5</v>
      </c>
    </row>
    <row r="165" spans="1:5" ht="12.75">
      <c r="A165" t="s">
        <v>58</v>
      </c>
      <c r="E165" s="39" t="s">
        <v>5</v>
      </c>
    </row>
    <row r="166" spans="1:16" ht="12.75">
      <c r="A166" t="s">
        <v>50</v>
      </c>
      <c s="34" t="s">
        <v>223</v>
      </c>
      <c s="34" t="s">
        <v>2314</v>
      </c>
      <c s="35" t="s">
        <v>5</v>
      </c>
      <c s="6" t="s">
        <v>2315</v>
      </c>
      <c s="36" t="s">
        <v>184</v>
      </c>
      <c s="37">
        <v>48</v>
      </c>
      <c s="36">
        <v>0</v>
      </c>
      <c s="36">
        <f>ROUND(G166*H166,6)</f>
      </c>
      <c r="L166" s="38">
        <v>0</v>
      </c>
      <c s="32">
        <f>ROUND(ROUND(L166,2)*ROUND(G166,3),2)</f>
      </c>
      <c s="36" t="s">
        <v>2236</v>
      </c>
      <c>
        <f>(M166*21)/100</f>
      </c>
      <c t="s">
        <v>28</v>
      </c>
    </row>
    <row r="167" spans="1:5" ht="12.75">
      <c r="A167" s="35" t="s">
        <v>56</v>
      </c>
      <c r="E167" s="39" t="s">
        <v>2315</v>
      </c>
    </row>
    <row r="168" spans="1:5" ht="12.75">
      <c r="A168" s="35" t="s">
        <v>57</v>
      </c>
      <c r="E168" s="40" t="s">
        <v>5</v>
      </c>
    </row>
    <row r="169" spans="1:5" ht="12.75">
      <c r="A169" t="s">
        <v>58</v>
      </c>
      <c r="E169" s="39" t="s">
        <v>5</v>
      </c>
    </row>
    <row r="170" spans="1:16" ht="12.75">
      <c r="A170" t="s">
        <v>50</v>
      </c>
      <c s="34" t="s">
        <v>226</v>
      </c>
      <c s="34" t="s">
        <v>2316</v>
      </c>
      <c s="35" t="s">
        <v>5</v>
      </c>
      <c s="6" t="s">
        <v>2317</v>
      </c>
      <c s="36" t="s">
        <v>184</v>
      </c>
      <c s="37">
        <v>8</v>
      </c>
      <c s="36">
        <v>0</v>
      </c>
      <c s="36">
        <f>ROUND(G170*H170,6)</f>
      </c>
      <c r="L170" s="38">
        <v>0</v>
      </c>
      <c s="32">
        <f>ROUND(ROUND(L170,2)*ROUND(G170,3),2)</f>
      </c>
      <c s="36" t="s">
        <v>2236</v>
      </c>
      <c>
        <f>(M170*21)/100</f>
      </c>
      <c t="s">
        <v>28</v>
      </c>
    </row>
    <row r="171" spans="1:5" ht="12.75">
      <c r="A171" s="35" t="s">
        <v>56</v>
      </c>
      <c r="E171" s="39" t="s">
        <v>2317</v>
      </c>
    </row>
    <row r="172" spans="1:5" ht="12.75">
      <c r="A172" s="35" t="s">
        <v>57</v>
      </c>
      <c r="E172" s="40" t="s">
        <v>5</v>
      </c>
    </row>
    <row r="173" spans="1:5" ht="12.75">
      <c r="A173" t="s">
        <v>58</v>
      </c>
      <c r="E173" s="39" t="s">
        <v>5</v>
      </c>
    </row>
    <row r="174" spans="1:16" ht="12.75">
      <c r="A174" t="s">
        <v>50</v>
      </c>
      <c s="34" t="s">
        <v>230</v>
      </c>
      <c s="34" t="s">
        <v>2318</v>
      </c>
      <c s="35" t="s">
        <v>5</v>
      </c>
      <c s="6" t="s">
        <v>2319</v>
      </c>
      <c s="36" t="s">
        <v>423</v>
      </c>
      <c s="37">
        <v>1</v>
      </c>
      <c s="36">
        <v>0</v>
      </c>
      <c s="36">
        <f>ROUND(G174*H174,6)</f>
      </c>
      <c r="L174" s="38">
        <v>0</v>
      </c>
      <c s="32">
        <f>ROUND(ROUND(L174,2)*ROUND(G174,3),2)</f>
      </c>
      <c s="36" t="s">
        <v>2236</v>
      </c>
      <c>
        <f>(M174*21)/100</f>
      </c>
      <c t="s">
        <v>28</v>
      </c>
    </row>
    <row r="175" spans="1:5" ht="12.75">
      <c r="A175" s="35" t="s">
        <v>56</v>
      </c>
      <c r="E175" s="39" t="s">
        <v>2319</v>
      </c>
    </row>
    <row r="176" spans="1:5" ht="12.75">
      <c r="A176" s="35" t="s">
        <v>57</v>
      </c>
      <c r="E176" s="40" t="s">
        <v>5</v>
      </c>
    </row>
    <row r="177" spans="1:5" ht="12.75">
      <c r="A177" t="s">
        <v>58</v>
      </c>
      <c r="E177" s="39" t="s">
        <v>5</v>
      </c>
    </row>
    <row r="178" spans="1:16" ht="12.75">
      <c r="A178" t="s">
        <v>50</v>
      </c>
      <c s="34" t="s">
        <v>234</v>
      </c>
      <c s="34" t="s">
        <v>2320</v>
      </c>
      <c s="35" t="s">
        <v>5</v>
      </c>
      <c s="6" t="s">
        <v>2321</v>
      </c>
      <c s="36" t="s">
        <v>184</v>
      </c>
      <c s="37">
        <v>8</v>
      </c>
      <c s="36">
        <v>0</v>
      </c>
      <c s="36">
        <f>ROUND(G178*H178,6)</f>
      </c>
      <c r="L178" s="38">
        <v>0</v>
      </c>
      <c s="32">
        <f>ROUND(ROUND(L178,2)*ROUND(G178,3),2)</f>
      </c>
      <c s="36" t="s">
        <v>55</v>
      </c>
      <c>
        <f>(M178*21)/100</f>
      </c>
      <c t="s">
        <v>28</v>
      </c>
    </row>
    <row r="179" spans="1:5" ht="12.75">
      <c r="A179" s="35" t="s">
        <v>56</v>
      </c>
      <c r="E179" s="39" t="s">
        <v>2321</v>
      </c>
    </row>
    <row r="180" spans="1:5" ht="12.75">
      <c r="A180" s="35" t="s">
        <v>57</v>
      </c>
      <c r="E180" s="40" t="s">
        <v>5</v>
      </c>
    </row>
    <row r="181" spans="1:5" ht="12.75">
      <c r="A181" t="s">
        <v>58</v>
      </c>
      <c r="E181" s="39" t="s">
        <v>5</v>
      </c>
    </row>
    <row r="182" spans="1:16" ht="12.75">
      <c r="A182" t="s">
        <v>50</v>
      </c>
      <c s="34" t="s">
        <v>238</v>
      </c>
      <c s="34" t="s">
        <v>2322</v>
      </c>
      <c s="35" t="s">
        <v>5</v>
      </c>
      <c s="6" t="s">
        <v>2323</v>
      </c>
      <c s="36" t="s">
        <v>184</v>
      </c>
      <c s="37">
        <v>32</v>
      </c>
      <c s="36">
        <v>0</v>
      </c>
      <c s="36">
        <f>ROUND(G182*H182,6)</f>
      </c>
      <c r="L182" s="38">
        <v>0</v>
      </c>
      <c s="32">
        <f>ROUND(ROUND(L182,2)*ROUND(G182,3),2)</f>
      </c>
      <c s="36" t="s">
        <v>55</v>
      </c>
      <c>
        <f>(M182*21)/100</f>
      </c>
      <c t="s">
        <v>28</v>
      </c>
    </row>
    <row r="183" spans="1:5" ht="12.75">
      <c r="A183" s="35" t="s">
        <v>56</v>
      </c>
      <c r="E183" s="39" t="s">
        <v>2323</v>
      </c>
    </row>
    <row r="184" spans="1:5" ht="12.75">
      <c r="A184" s="35" t="s">
        <v>57</v>
      </c>
      <c r="E184" s="40" t="s">
        <v>5</v>
      </c>
    </row>
    <row r="185" spans="1:5" ht="12.75">
      <c r="A185" t="s">
        <v>58</v>
      </c>
      <c r="E185" s="39" t="s">
        <v>5</v>
      </c>
    </row>
    <row r="186" spans="1:16" ht="12.75">
      <c r="A186" t="s">
        <v>50</v>
      </c>
      <c s="34" t="s">
        <v>243</v>
      </c>
      <c s="34" t="s">
        <v>2324</v>
      </c>
      <c s="35" t="s">
        <v>5</v>
      </c>
      <c s="6" t="s">
        <v>2325</v>
      </c>
      <c s="36" t="s">
        <v>89</v>
      </c>
      <c s="37">
        <v>1</v>
      </c>
      <c s="36">
        <v>0</v>
      </c>
      <c s="36">
        <f>ROUND(G186*H186,6)</f>
      </c>
      <c r="L186" s="38">
        <v>0</v>
      </c>
      <c s="32">
        <f>ROUND(ROUND(L186,2)*ROUND(G186,3),2)</f>
      </c>
      <c s="36" t="s">
        <v>55</v>
      </c>
      <c>
        <f>(M186*21)/100</f>
      </c>
      <c t="s">
        <v>28</v>
      </c>
    </row>
    <row r="187" spans="1:5" ht="12.75">
      <c r="A187" s="35" t="s">
        <v>56</v>
      </c>
      <c r="E187" s="39" t="s">
        <v>2325</v>
      </c>
    </row>
    <row r="188" spans="1:5" ht="12.75">
      <c r="A188" s="35" t="s">
        <v>57</v>
      </c>
      <c r="E188" s="40" t="s">
        <v>5</v>
      </c>
    </row>
    <row r="189" spans="1:5" ht="12.75">
      <c r="A189" t="s">
        <v>58</v>
      </c>
      <c r="E189" s="39" t="s">
        <v>5</v>
      </c>
    </row>
    <row r="190" spans="1:16" ht="25.5">
      <c r="A190" t="s">
        <v>50</v>
      </c>
      <c s="34" t="s">
        <v>246</v>
      </c>
      <c s="34" t="s">
        <v>2326</v>
      </c>
      <c s="35" t="s">
        <v>5</v>
      </c>
      <c s="6" t="s">
        <v>2327</v>
      </c>
      <c s="36" t="s">
        <v>54</v>
      </c>
      <c s="37">
        <v>1</v>
      </c>
      <c s="36">
        <v>0</v>
      </c>
      <c s="36">
        <f>ROUND(G190*H190,6)</f>
      </c>
      <c r="L190" s="38">
        <v>0</v>
      </c>
      <c s="32">
        <f>ROUND(ROUND(L190,2)*ROUND(G190,3),2)</f>
      </c>
      <c s="36" t="s">
        <v>55</v>
      </c>
      <c>
        <f>(M190*21)/100</f>
      </c>
      <c t="s">
        <v>28</v>
      </c>
    </row>
    <row r="191" spans="1:5" ht="25.5">
      <c r="A191" s="35" t="s">
        <v>56</v>
      </c>
      <c r="E191" s="39" t="s">
        <v>2327</v>
      </c>
    </row>
    <row r="192" spans="1:5" ht="12.75">
      <c r="A192" s="35" t="s">
        <v>57</v>
      </c>
      <c r="E192" s="40" t="s">
        <v>5</v>
      </c>
    </row>
    <row r="193" spans="1:5" ht="12.75">
      <c r="A193" t="s">
        <v>58</v>
      </c>
      <c r="E193" s="39" t="s">
        <v>5</v>
      </c>
    </row>
    <row r="194" spans="1:16" ht="25.5">
      <c r="A194" t="s">
        <v>50</v>
      </c>
      <c s="34" t="s">
        <v>249</v>
      </c>
      <c s="34" t="s">
        <v>2328</v>
      </c>
      <c s="35" t="s">
        <v>5</v>
      </c>
      <c s="6" t="s">
        <v>2329</v>
      </c>
      <c s="36" t="s">
        <v>89</v>
      </c>
      <c s="37">
        <v>1</v>
      </c>
      <c s="36">
        <v>0</v>
      </c>
      <c s="36">
        <f>ROUND(G194*H194,6)</f>
      </c>
      <c r="L194" s="38">
        <v>0</v>
      </c>
      <c s="32">
        <f>ROUND(ROUND(L194,2)*ROUND(G194,3),2)</f>
      </c>
      <c s="36" t="s">
        <v>2236</v>
      </c>
      <c>
        <f>(M194*21)/100</f>
      </c>
      <c t="s">
        <v>28</v>
      </c>
    </row>
    <row r="195" spans="1:5" ht="25.5">
      <c r="A195" s="35" t="s">
        <v>56</v>
      </c>
      <c r="E195" s="39" t="s">
        <v>2329</v>
      </c>
    </row>
    <row r="196" spans="1:5" ht="12.75">
      <c r="A196" s="35" t="s">
        <v>57</v>
      </c>
      <c r="E196" s="40" t="s">
        <v>5</v>
      </c>
    </row>
    <row r="197" spans="1:5" ht="12.75">
      <c r="A197" t="s">
        <v>58</v>
      </c>
      <c r="E1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COUNTIFS(L8:L14,"=0",A8:A14,"P")+COUNTIFS(L8:L14,"",A8:A14,"P")+SUM(Q8:Q14)</f>
      </c>
    </row>
    <row r="8" spans="1:13" ht="12.75">
      <c r="A8" t="s">
        <v>45</v>
      </c>
      <c r="C8" s="28" t="s">
        <v>46</v>
      </c>
      <c r="E8" s="30" t="s">
        <v>17</v>
      </c>
      <c r="J8" s="29">
        <f>0+J9</f>
      </c>
      <c s="29">
        <f>0+K9</f>
      </c>
      <c s="29">
        <f>0+L9</f>
      </c>
      <c s="29">
        <f>0+M9</f>
      </c>
    </row>
    <row r="9" spans="1:13" ht="12.75">
      <c r="A9" t="s">
        <v>47</v>
      </c>
      <c r="C9" s="31" t="s">
        <v>48</v>
      </c>
      <c r="E9" s="33" t="s">
        <v>49</v>
      </c>
      <c r="J9" s="32">
        <f>0</f>
      </c>
      <c s="32">
        <f>0</f>
      </c>
      <c s="32">
        <f>0+L10+L14</f>
      </c>
      <c s="32">
        <f>0+M10+M14</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1</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12.75">
      <c r="A17" t="s">
        <v>58</v>
      </c>
      <c r="E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2332</v>
      </c>
      <c r="E8" s="30" t="s">
        <v>2331</v>
      </c>
      <c r="J8" s="29">
        <f>0+J9+J18+J31+J52+J73</f>
      </c>
      <c s="29">
        <f>0+K9+K18+K31+K52+K73</f>
      </c>
      <c s="29">
        <f>0+L9+L18+L31+L52+L73</f>
      </c>
      <c s="29">
        <f>0+M9+M18+M31+M52+M73</f>
      </c>
    </row>
    <row r="9" spans="1:13" ht="12.75">
      <c r="A9" t="s">
        <v>47</v>
      </c>
      <c r="C9" s="31" t="s">
        <v>97</v>
      </c>
      <c r="E9" s="33" t="s">
        <v>98</v>
      </c>
      <c r="J9" s="32">
        <f>0</f>
      </c>
      <c s="32">
        <f>0</f>
      </c>
      <c s="32">
        <f>0+L10+L14</f>
      </c>
      <c s="32">
        <f>0+M10+M14</f>
      </c>
    </row>
    <row r="10" spans="1:16" ht="12.75">
      <c r="A10" t="s">
        <v>50</v>
      </c>
      <c s="34" t="s">
        <v>127</v>
      </c>
      <c s="34" t="s">
        <v>2333</v>
      </c>
      <c s="35" t="s">
        <v>5</v>
      </c>
      <c s="6" t="s">
        <v>2334</v>
      </c>
      <c s="36" t="s">
        <v>54</v>
      </c>
      <c s="37">
        <v>1</v>
      </c>
      <c s="36">
        <v>0</v>
      </c>
      <c s="36">
        <f>ROUND(G10*H10,6)</f>
      </c>
      <c r="L10" s="38">
        <v>0</v>
      </c>
      <c s="32">
        <f>ROUND(ROUND(L10,2)*ROUND(G10,3),2)</f>
      </c>
      <c s="36" t="s">
        <v>55</v>
      </c>
      <c>
        <f>(M10*21)/100</f>
      </c>
      <c t="s">
        <v>28</v>
      </c>
    </row>
    <row r="11" spans="1:5" ht="12.75">
      <c r="A11" s="35" t="s">
        <v>56</v>
      </c>
      <c r="E11" s="39" t="s">
        <v>2334</v>
      </c>
    </row>
    <row r="12" spans="1:5" ht="38.25">
      <c r="A12" s="35" t="s">
        <v>57</v>
      </c>
      <c r="E12" s="42" t="s">
        <v>2335</v>
      </c>
    </row>
    <row r="13" spans="1:5" ht="12.75">
      <c r="A13" t="s">
        <v>58</v>
      </c>
      <c r="E13" s="39" t="s">
        <v>5</v>
      </c>
    </row>
    <row r="14" spans="1:16" ht="12.75">
      <c r="A14" t="s">
        <v>50</v>
      </c>
      <c s="34" t="s">
        <v>130</v>
      </c>
      <c s="34" t="s">
        <v>2336</v>
      </c>
      <c s="35" t="s">
        <v>5</v>
      </c>
      <c s="6" t="s">
        <v>2337</v>
      </c>
      <c s="36" t="s">
        <v>89</v>
      </c>
      <c s="37">
        <v>2</v>
      </c>
      <c s="36">
        <v>0</v>
      </c>
      <c s="36">
        <f>ROUND(G14*H14,6)</f>
      </c>
      <c r="L14" s="38">
        <v>0</v>
      </c>
      <c s="32">
        <f>ROUND(ROUND(L14,2)*ROUND(G14,3),2)</f>
      </c>
      <c s="36" t="s">
        <v>55</v>
      </c>
      <c>
        <f>(M14*21)/100</f>
      </c>
      <c t="s">
        <v>28</v>
      </c>
    </row>
    <row r="15" spans="1:5" ht="12.75">
      <c r="A15" s="35" t="s">
        <v>56</v>
      </c>
      <c r="E15" s="39" t="s">
        <v>2337</v>
      </c>
    </row>
    <row r="16" spans="1:5" ht="38.25">
      <c r="A16" s="35" t="s">
        <v>57</v>
      </c>
      <c r="E16" s="42" t="s">
        <v>2338</v>
      </c>
    </row>
    <row r="17" spans="1:5" ht="12.75">
      <c r="A17" t="s">
        <v>58</v>
      </c>
      <c r="E17" s="39" t="s">
        <v>5</v>
      </c>
    </row>
    <row r="18" spans="1:13" ht="12.75">
      <c r="A18" t="s">
        <v>47</v>
      </c>
      <c r="C18" s="31" t="s">
        <v>1264</v>
      </c>
      <c r="E18" s="33" t="s">
        <v>1265</v>
      </c>
      <c r="J18" s="32">
        <f>0</f>
      </c>
      <c s="32">
        <f>0</f>
      </c>
      <c s="32">
        <f>0+L19+L23+L27</f>
      </c>
      <c s="32">
        <f>0+M19+M23+M27</f>
      </c>
    </row>
    <row r="19" spans="1:16" ht="12.75">
      <c r="A19" t="s">
        <v>50</v>
      </c>
      <c s="34" t="s">
        <v>133</v>
      </c>
      <c s="34" t="s">
        <v>1333</v>
      </c>
      <c s="35" t="s">
        <v>5</v>
      </c>
      <c s="6" t="s">
        <v>1334</v>
      </c>
      <c s="36" t="s">
        <v>283</v>
      </c>
      <c s="37">
        <v>373.12</v>
      </c>
      <c s="36">
        <v>5E-05</v>
      </c>
      <c s="36">
        <f>ROUND(G19*H19,6)</f>
      </c>
      <c r="L19" s="38">
        <v>0</v>
      </c>
      <c s="32">
        <f>ROUND(ROUND(L19,2)*ROUND(G19,3),2)</f>
      </c>
      <c s="36" t="s">
        <v>90</v>
      </c>
      <c>
        <f>(M19*21)/100</f>
      </c>
      <c t="s">
        <v>28</v>
      </c>
    </row>
    <row r="20" spans="1:5" ht="12.75">
      <c r="A20" s="35" t="s">
        <v>56</v>
      </c>
      <c r="E20" s="39" t="s">
        <v>1334</v>
      </c>
    </row>
    <row r="21" spans="1:5" ht="38.25">
      <c r="A21" s="35" t="s">
        <v>57</v>
      </c>
      <c r="E21" s="42" t="s">
        <v>2339</v>
      </c>
    </row>
    <row r="22" spans="1:5" ht="12.75">
      <c r="A22" t="s">
        <v>58</v>
      </c>
      <c r="E22" s="39" t="s">
        <v>5</v>
      </c>
    </row>
    <row r="23" spans="1:16" ht="12.75">
      <c r="A23" t="s">
        <v>50</v>
      </c>
      <c s="34" t="s">
        <v>136</v>
      </c>
      <c s="34" t="s">
        <v>2340</v>
      </c>
      <c s="35" t="s">
        <v>5</v>
      </c>
      <c s="6" t="s">
        <v>2341</v>
      </c>
      <c s="36" t="s">
        <v>409</v>
      </c>
      <c s="37">
        <v>0.403</v>
      </c>
      <c s="36">
        <v>1</v>
      </c>
      <c s="36">
        <f>ROUND(G23*H23,6)</f>
      </c>
      <c r="L23" s="38">
        <v>0</v>
      </c>
      <c s="32">
        <f>ROUND(ROUND(L23,2)*ROUND(G23,3),2)</f>
      </c>
      <c s="36" t="s">
        <v>90</v>
      </c>
      <c>
        <f>(M23*21)/100</f>
      </c>
      <c t="s">
        <v>28</v>
      </c>
    </row>
    <row r="24" spans="1:5" ht="12.75">
      <c r="A24" s="35" t="s">
        <v>56</v>
      </c>
      <c r="E24" s="39" t="s">
        <v>2341</v>
      </c>
    </row>
    <row r="25" spans="1:5" ht="25.5">
      <c r="A25" s="35" t="s">
        <v>57</v>
      </c>
      <c r="E25" s="40" t="s">
        <v>2342</v>
      </c>
    </row>
    <row r="26" spans="1:5" ht="12.75">
      <c r="A26" t="s">
        <v>58</v>
      </c>
      <c r="E26" s="39" t="s">
        <v>5</v>
      </c>
    </row>
    <row r="27" spans="1:16" ht="25.5">
      <c r="A27" t="s">
        <v>50</v>
      </c>
      <c s="34" t="s">
        <v>139</v>
      </c>
      <c s="34" t="s">
        <v>2343</v>
      </c>
      <c s="35" t="s">
        <v>5</v>
      </c>
      <c s="6" t="s">
        <v>2344</v>
      </c>
      <c s="36" t="s">
        <v>409</v>
      </c>
      <c s="37">
        <v>0.422</v>
      </c>
      <c s="36">
        <v>0</v>
      </c>
      <c s="36">
        <f>ROUND(G27*H27,6)</f>
      </c>
      <c r="L27" s="38">
        <v>0</v>
      </c>
      <c s="32">
        <f>ROUND(ROUND(L27,2)*ROUND(G27,3),2)</f>
      </c>
      <c s="36" t="s">
        <v>90</v>
      </c>
      <c>
        <f>(M27*21)/100</f>
      </c>
      <c t="s">
        <v>28</v>
      </c>
    </row>
    <row r="28" spans="1:5" ht="25.5">
      <c r="A28" s="35" t="s">
        <v>56</v>
      </c>
      <c r="E28" s="39" t="s">
        <v>2344</v>
      </c>
    </row>
    <row r="29" spans="1:5" ht="12.75">
      <c r="A29" s="35" t="s">
        <v>57</v>
      </c>
      <c r="E29" s="40" t="s">
        <v>5</v>
      </c>
    </row>
    <row r="30" spans="1:5" ht="12.75">
      <c r="A30" t="s">
        <v>58</v>
      </c>
      <c r="E30" s="39" t="s">
        <v>5</v>
      </c>
    </row>
    <row r="31" spans="1:13" ht="12.75">
      <c r="A31" t="s">
        <v>47</v>
      </c>
      <c r="C31" s="31" t="s">
        <v>114</v>
      </c>
      <c r="E31" s="33" t="s">
        <v>1445</v>
      </c>
      <c r="J31" s="32">
        <f>0</f>
      </c>
      <c s="32">
        <f>0</f>
      </c>
      <c s="32">
        <f>0+L32+L36+L40+L44+L48</f>
      </c>
      <c s="32">
        <f>0+M32+M36+M40+M44+M48</f>
      </c>
    </row>
    <row r="32" spans="1:16" ht="25.5">
      <c r="A32" t="s">
        <v>50</v>
      </c>
      <c s="34" t="s">
        <v>51</v>
      </c>
      <c s="34" t="s">
        <v>1466</v>
      </c>
      <c s="35" t="s">
        <v>5</v>
      </c>
      <c s="6" t="s">
        <v>1467</v>
      </c>
      <c s="36" t="s">
        <v>423</v>
      </c>
      <c s="37">
        <v>200</v>
      </c>
      <c s="36">
        <v>0.00021</v>
      </c>
      <c s="36">
        <f>ROUND(G32*H32,6)</f>
      </c>
      <c r="L32" s="38">
        <v>0</v>
      </c>
      <c s="32">
        <f>ROUND(ROUND(L32,2)*ROUND(G32,3),2)</f>
      </c>
      <c s="36" t="s">
        <v>90</v>
      </c>
      <c>
        <f>(M32*21)/100</f>
      </c>
      <c t="s">
        <v>28</v>
      </c>
    </row>
    <row r="33" spans="1:5" ht="25.5">
      <c r="A33" s="35" t="s">
        <v>56</v>
      </c>
      <c r="E33" s="39" t="s">
        <v>1467</v>
      </c>
    </row>
    <row r="34" spans="1:5" ht="12.75">
      <c r="A34" s="35" t="s">
        <v>57</v>
      </c>
      <c r="E34" s="40" t="s">
        <v>5</v>
      </c>
    </row>
    <row r="35" spans="1:5" ht="12.75">
      <c r="A35" t="s">
        <v>58</v>
      </c>
      <c r="E35" s="39" t="s">
        <v>5</v>
      </c>
    </row>
    <row r="36" spans="1:16" ht="12.75">
      <c r="A36" t="s">
        <v>50</v>
      </c>
      <c s="34" t="s">
        <v>28</v>
      </c>
      <c s="34" t="s">
        <v>1500</v>
      </c>
      <c s="35" t="s">
        <v>5</v>
      </c>
      <c s="6" t="s">
        <v>1501</v>
      </c>
      <c s="36" t="s">
        <v>401</v>
      </c>
      <c s="37">
        <v>86</v>
      </c>
      <c s="36">
        <v>0</v>
      </c>
      <c s="36">
        <f>ROUND(G36*H36,6)</f>
      </c>
      <c r="L36" s="38">
        <v>0</v>
      </c>
      <c s="32">
        <f>ROUND(ROUND(L36,2)*ROUND(G36,3),2)</f>
      </c>
      <c s="36" t="s">
        <v>90</v>
      </c>
      <c>
        <f>(M36*21)/100</f>
      </c>
      <c t="s">
        <v>28</v>
      </c>
    </row>
    <row r="37" spans="1:5" ht="12.75">
      <c r="A37" s="35" t="s">
        <v>56</v>
      </c>
      <c r="E37" s="39" t="s">
        <v>1501</v>
      </c>
    </row>
    <row r="38" spans="1:5" ht="38.25">
      <c r="A38" s="35" t="s">
        <v>57</v>
      </c>
      <c r="E38" s="42" t="s">
        <v>2345</v>
      </c>
    </row>
    <row r="39" spans="1:5" ht="12.75">
      <c r="A39" t="s">
        <v>58</v>
      </c>
      <c r="E39" s="39" t="s">
        <v>5</v>
      </c>
    </row>
    <row r="40" spans="1:16" ht="12.75">
      <c r="A40" t="s">
        <v>50</v>
      </c>
      <c s="34" t="s">
        <v>26</v>
      </c>
      <c s="34" t="s">
        <v>1520</v>
      </c>
      <c s="35" t="s">
        <v>5</v>
      </c>
      <c s="6" t="s">
        <v>1521</v>
      </c>
      <c s="36" t="s">
        <v>401</v>
      </c>
      <c s="37">
        <v>79.2</v>
      </c>
      <c s="36">
        <v>0</v>
      </c>
      <c s="36">
        <f>ROUND(G40*H40,6)</f>
      </c>
      <c r="L40" s="38">
        <v>0</v>
      </c>
      <c s="32">
        <f>ROUND(ROUND(L40,2)*ROUND(G40,3),2)</f>
      </c>
      <c s="36" t="s">
        <v>90</v>
      </c>
      <c>
        <f>(M40*21)/100</f>
      </c>
      <c t="s">
        <v>28</v>
      </c>
    </row>
    <row r="41" spans="1:5" ht="12.75">
      <c r="A41" s="35" t="s">
        <v>56</v>
      </c>
      <c r="E41" s="39" t="s">
        <v>1521</v>
      </c>
    </row>
    <row r="42" spans="1:5" ht="38.25">
      <c r="A42" s="35" t="s">
        <v>57</v>
      </c>
      <c r="E42" s="42" t="s">
        <v>2346</v>
      </c>
    </row>
    <row r="43" spans="1:5" ht="12.75">
      <c r="A43" t="s">
        <v>58</v>
      </c>
      <c r="E43" s="39" t="s">
        <v>5</v>
      </c>
    </row>
    <row r="44" spans="1:16" ht="25.5">
      <c r="A44" t="s">
        <v>50</v>
      </c>
      <c s="34" t="s">
        <v>79</v>
      </c>
      <c s="34" t="s">
        <v>2347</v>
      </c>
      <c s="35" t="s">
        <v>5</v>
      </c>
      <c s="6" t="s">
        <v>2348</v>
      </c>
      <c s="36" t="s">
        <v>409</v>
      </c>
      <c s="37">
        <v>28.403</v>
      </c>
      <c s="36">
        <v>0</v>
      </c>
      <c s="36">
        <f>ROUND(G44*H44,6)</f>
      </c>
      <c r="L44" s="38">
        <v>0</v>
      </c>
      <c s="32">
        <f>ROUND(ROUND(L44,2)*ROUND(G44,3),2)</f>
      </c>
      <c s="36" t="s">
        <v>90</v>
      </c>
      <c>
        <f>(M44*21)/100</f>
      </c>
      <c t="s">
        <v>28</v>
      </c>
    </row>
    <row r="45" spans="1:5" ht="25.5">
      <c r="A45" s="35" t="s">
        <v>56</v>
      </c>
      <c r="E45" s="39" t="s">
        <v>2348</v>
      </c>
    </row>
    <row r="46" spans="1:5" ht="51">
      <c r="A46" s="35" t="s">
        <v>57</v>
      </c>
      <c r="E46" s="40" t="s">
        <v>2349</v>
      </c>
    </row>
    <row r="47" spans="1:5" ht="12.75">
      <c r="A47" t="s">
        <v>58</v>
      </c>
      <c r="E47" s="39" t="s">
        <v>5</v>
      </c>
    </row>
    <row r="48" spans="1:16" ht="12.75">
      <c r="A48" t="s">
        <v>50</v>
      </c>
      <c s="34" t="s">
        <v>101</v>
      </c>
      <c s="34" t="s">
        <v>2350</v>
      </c>
      <c s="35" t="s">
        <v>5</v>
      </c>
      <c s="6" t="s">
        <v>2351</v>
      </c>
      <c s="36" t="s">
        <v>2352</v>
      </c>
      <c s="37">
        <v>1</v>
      </c>
      <c s="36">
        <v>0</v>
      </c>
      <c s="36">
        <f>ROUND(G48*H48,6)</f>
      </c>
      <c r="L48" s="38">
        <v>0</v>
      </c>
      <c s="32">
        <f>ROUND(ROUND(L48,2)*ROUND(G48,3),2)</f>
      </c>
      <c s="36" t="s">
        <v>55</v>
      </c>
      <c>
        <f>(M48*21)/100</f>
      </c>
      <c t="s">
        <v>28</v>
      </c>
    </row>
    <row r="49" spans="1:5" ht="12.75">
      <c r="A49" s="35" t="s">
        <v>56</v>
      </c>
      <c r="E49" s="39" t="s">
        <v>2351</v>
      </c>
    </row>
    <row r="50" spans="1:5" ht="38.25">
      <c r="A50" s="35" t="s">
        <v>57</v>
      </c>
      <c r="E50" s="40" t="s">
        <v>2353</v>
      </c>
    </row>
    <row r="51" spans="1:5" ht="12.75">
      <c r="A51" t="s">
        <v>58</v>
      </c>
      <c r="E51" s="39" t="s">
        <v>5</v>
      </c>
    </row>
    <row r="52" spans="1:13" ht="12.75">
      <c r="A52" t="s">
        <v>47</v>
      </c>
      <c r="C52" s="31" t="s">
        <v>1601</v>
      </c>
      <c r="E52" s="33" t="s">
        <v>1602</v>
      </c>
      <c r="J52" s="32">
        <f>0</f>
      </c>
      <c s="32">
        <f>0</f>
      </c>
      <c s="32">
        <f>0+L53+L57+L61+L65+L69</f>
      </c>
      <c s="32">
        <f>0+M53+M57+M61+M65+M69</f>
      </c>
    </row>
    <row r="53" spans="1:16" ht="25.5">
      <c r="A53" t="s">
        <v>50</v>
      </c>
      <c s="34" t="s">
        <v>27</v>
      </c>
      <c s="34" t="s">
        <v>1607</v>
      </c>
      <c s="35" t="s">
        <v>5</v>
      </c>
      <c s="6" t="s">
        <v>1608</v>
      </c>
      <c s="36" t="s">
        <v>409</v>
      </c>
      <c s="37">
        <v>387.938</v>
      </c>
      <c s="36">
        <v>0</v>
      </c>
      <c s="36">
        <f>ROUND(G53*H53,6)</f>
      </c>
      <c r="L53" s="38">
        <v>0</v>
      </c>
      <c s="32">
        <f>ROUND(ROUND(L53,2)*ROUND(G53,3),2)</f>
      </c>
      <c s="36" t="s">
        <v>90</v>
      </c>
      <c>
        <f>(M53*21)/100</f>
      </c>
      <c t="s">
        <v>28</v>
      </c>
    </row>
    <row r="54" spans="1:5" ht="25.5">
      <c r="A54" s="35" t="s">
        <v>56</v>
      </c>
      <c r="E54" s="39" t="s">
        <v>1608</v>
      </c>
    </row>
    <row r="55" spans="1:5" ht="12.75">
      <c r="A55" s="35" t="s">
        <v>57</v>
      </c>
      <c r="E55" s="40" t="s">
        <v>5</v>
      </c>
    </row>
    <row r="56" spans="1:5" ht="12.75">
      <c r="A56" t="s">
        <v>58</v>
      </c>
      <c r="E56" s="39" t="s">
        <v>5</v>
      </c>
    </row>
    <row r="57" spans="1:16" ht="25.5">
      <c r="A57" t="s">
        <v>50</v>
      </c>
      <c s="34" t="s">
        <v>106</v>
      </c>
      <c s="34" t="s">
        <v>1610</v>
      </c>
      <c s="35" t="s">
        <v>5</v>
      </c>
      <c s="6" t="s">
        <v>1611</v>
      </c>
      <c s="36" t="s">
        <v>409</v>
      </c>
      <c s="37">
        <v>7370.822</v>
      </c>
      <c s="36">
        <v>0</v>
      </c>
      <c s="36">
        <f>ROUND(G57*H57,6)</f>
      </c>
      <c r="L57" s="38">
        <v>0</v>
      </c>
      <c s="32">
        <f>ROUND(ROUND(L57,2)*ROUND(G57,3),2)</f>
      </c>
      <c s="36" t="s">
        <v>90</v>
      </c>
      <c>
        <f>(M57*21)/100</f>
      </c>
      <c t="s">
        <v>28</v>
      </c>
    </row>
    <row r="58" spans="1:5" ht="25.5">
      <c r="A58" s="35" t="s">
        <v>56</v>
      </c>
      <c r="E58" s="39" t="s">
        <v>1611</v>
      </c>
    </row>
    <row r="59" spans="1:5" ht="12.75">
      <c r="A59" s="35" t="s">
        <v>57</v>
      </c>
      <c r="E59" s="40" t="s">
        <v>5</v>
      </c>
    </row>
    <row r="60" spans="1:5" ht="12.75">
      <c r="A60" t="s">
        <v>58</v>
      </c>
      <c r="E60" s="39" t="s">
        <v>5</v>
      </c>
    </row>
    <row r="61" spans="1:16" ht="25.5">
      <c r="A61" t="s">
        <v>50</v>
      </c>
      <c s="34" t="s">
        <v>111</v>
      </c>
      <c s="34" t="s">
        <v>1618</v>
      </c>
      <c s="35" t="s">
        <v>5</v>
      </c>
      <c s="6" t="s">
        <v>1619</v>
      </c>
      <c s="36" t="s">
        <v>409</v>
      </c>
      <c s="37">
        <v>20.64</v>
      </c>
      <c s="36">
        <v>0</v>
      </c>
      <c s="36">
        <f>ROUND(G61*H61,6)</f>
      </c>
      <c r="L61" s="38">
        <v>0</v>
      </c>
      <c s="32">
        <f>ROUND(ROUND(L61,2)*ROUND(G61,3),2)</f>
      </c>
      <c s="36" t="s">
        <v>90</v>
      </c>
      <c>
        <f>(M61*21)/100</f>
      </c>
      <c t="s">
        <v>28</v>
      </c>
    </row>
    <row r="62" spans="1:5" ht="25.5">
      <c r="A62" s="35" t="s">
        <v>56</v>
      </c>
      <c r="E62" s="39" t="s">
        <v>1619</v>
      </c>
    </row>
    <row r="63" spans="1:5" ht="12.75">
      <c r="A63" s="35" t="s">
        <v>57</v>
      </c>
      <c r="E63" s="40" t="s">
        <v>5</v>
      </c>
    </row>
    <row r="64" spans="1:5" ht="12.75">
      <c r="A64" t="s">
        <v>58</v>
      </c>
      <c r="E64" s="39" t="s">
        <v>5</v>
      </c>
    </row>
    <row r="65" spans="1:16" ht="25.5">
      <c r="A65" t="s">
        <v>50</v>
      </c>
      <c s="34" t="s">
        <v>114</v>
      </c>
      <c s="34" t="s">
        <v>1626</v>
      </c>
      <c s="35" t="s">
        <v>5</v>
      </c>
      <c s="6" t="s">
        <v>1627</v>
      </c>
      <c s="36" t="s">
        <v>409</v>
      </c>
      <c s="37">
        <v>7.298</v>
      </c>
      <c s="36">
        <v>0</v>
      </c>
      <c s="36">
        <f>ROUND(G65*H65,6)</f>
      </c>
      <c r="L65" s="38">
        <v>0</v>
      </c>
      <c s="32">
        <f>ROUND(ROUND(L65,2)*ROUND(G65,3),2)</f>
      </c>
      <c s="36" t="s">
        <v>90</v>
      </c>
      <c>
        <f>(M65*21)/100</f>
      </c>
      <c t="s">
        <v>28</v>
      </c>
    </row>
    <row r="66" spans="1:5" ht="25.5">
      <c r="A66" s="35" t="s">
        <v>56</v>
      </c>
      <c r="E66" s="39" t="s">
        <v>1627</v>
      </c>
    </row>
    <row r="67" spans="1:5" ht="25.5">
      <c r="A67" s="35" t="s">
        <v>57</v>
      </c>
      <c r="E67" s="40" t="s">
        <v>2354</v>
      </c>
    </row>
    <row r="68" spans="1:5" ht="12.75">
      <c r="A68" t="s">
        <v>58</v>
      </c>
      <c r="E68" s="39" t="s">
        <v>5</v>
      </c>
    </row>
    <row r="69" spans="1:16" ht="25.5">
      <c r="A69" t="s">
        <v>50</v>
      </c>
      <c s="34" t="s">
        <v>120</v>
      </c>
      <c s="34" t="s">
        <v>2355</v>
      </c>
      <c s="35" t="s">
        <v>5</v>
      </c>
      <c s="6" t="s">
        <v>2356</v>
      </c>
      <c s="36" t="s">
        <v>409</v>
      </c>
      <c s="37">
        <v>360</v>
      </c>
      <c s="36">
        <v>0</v>
      </c>
      <c s="36">
        <f>ROUND(G69*H69,6)</f>
      </c>
      <c r="L69" s="38">
        <v>0</v>
      </c>
      <c s="32">
        <f>ROUND(ROUND(L69,2)*ROUND(G69,3),2)</f>
      </c>
      <c s="36" t="s">
        <v>90</v>
      </c>
      <c>
        <f>(M69*21)/100</f>
      </c>
      <c t="s">
        <v>28</v>
      </c>
    </row>
    <row r="70" spans="1:5" ht="25.5">
      <c r="A70" s="35" t="s">
        <v>56</v>
      </c>
      <c r="E70" s="39" t="s">
        <v>2356</v>
      </c>
    </row>
    <row r="71" spans="1:5" ht="12.75">
      <c r="A71" s="35" t="s">
        <v>57</v>
      </c>
      <c r="E71" s="40" t="s">
        <v>5</v>
      </c>
    </row>
    <row r="72" spans="1:5" ht="12.75">
      <c r="A72" t="s">
        <v>58</v>
      </c>
      <c r="E72" s="39" t="s">
        <v>5</v>
      </c>
    </row>
    <row r="73" spans="1:13" ht="12.75">
      <c r="A73" t="s">
        <v>47</v>
      </c>
      <c r="C73" s="31" t="s">
        <v>472</v>
      </c>
      <c r="E73" s="33" t="s">
        <v>473</v>
      </c>
      <c r="J73" s="32">
        <f>0</f>
      </c>
      <c s="32">
        <f>0</f>
      </c>
      <c s="32">
        <f>0+L74</f>
      </c>
      <c s="32">
        <f>0+M74</f>
      </c>
    </row>
    <row r="74" spans="1:16" ht="38.25">
      <c r="A74" t="s">
        <v>50</v>
      </c>
      <c s="34" t="s">
        <v>124</v>
      </c>
      <c s="34" t="s">
        <v>2357</v>
      </c>
      <c s="35" t="s">
        <v>5</v>
      </c>
      <c s="6" t="s">
        <v>2358</v>
      </c>
      <c s="36" t="s">
        <v>409</v>
      </c>
      <c s="37">
        <v>0.042</v>
      </c>
      <c s="36">
        <v>0</v>
      </c>
      <c s="36">
        <f>ROUND(G74*H74,6)</f>
      </c>
      <c r="L74" s="38">
        <v>0</v>
      </c>
      <c s="32">
        <f>ROUND(ROUND(L74,2)*ROUND(G74,3),2)</f>
      </c>
      <c s="36" t="s">
        <v>90</v>
      </c>
      <c>
        <f>(M74*21)/100</f>
      </c>
      <c t="s">
        <v>28</v>
      </c>
    </row>
    <row r="75" spans="1:5" ht="38.25">
      <c r="A75" s="35" t="s">
        <v>56</v>
      </c>
      <c r="E75" s="39" t="s">
        <v>2359</v>
      </c>
    </row>
    <row r="76" spans="1:5" ht="12.75">
      <c r="A76" s="35" t="s">
        <v>57</v>
      </c>
      <c r="E76" s="40" t="s">
        <v>5</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COUNTIFS(L8:L395,"=0",A8:A395,"P")+COUNTIFS(L8:L395,"",A8:A395,"P")+SUM(Q8:Q395)</f>
      </c>
    </row>
    <row r="8" spans="1:13" ht="12.75">
      <c r="A8" t="s">
        <v>45</v>
      </c>
      <c r="C8" s="28" t="s">
        <v>2362</v>
      </c>
      <c r="E8" s="30" t="s">
        <v>2361</v>
      </c>
      <c r="J8" s="29">
        <f>0+J9+J42+J63+J72+J81+J146+J199+J244+J265+J298+J307+J368+J389+J394</f>
      </c>
      <c s="29">
        <f>0+K9+K42+K63+K72+K81+K146+K199+K244+K265+K298+K307+K368+K389+K394</f>
      </c>
      <c s="29">
        <f>0+L9+L42+L63+L72+L81+L146+L199+L244+L265+L298+L307+L368+L389+L394</f>
      </c>
      <c s="29">
        <f>0+M9+M42+M63+M72+M81+M146+M199+M244+M265+M298+M307+M368+M389+M394</f>
      </c>
    </row>
    <row r="9" spans="1:13" ht="12.75">
      <c r="A9" t="s">
        <v>47</v>
      </c>
      <c r="C9" s="31" t="s">
        <v>51</v>
      </c>
      <c r="E9" s="33" t="s">
        <v>398</v>
      </c>
      <c r="J9" s="32">
        <f>0</f>
      </c>
      <c s="32">
        <f>0</f>
      </c>
      <c s="32">
        <f>0+L10+L14+L18+L22+L26+L30+L34+L38</f>
      </c>
      <c s="32">
        <f>0+M10+M14+M18+M22+M26+M30+M34+M38</f>
      </c>
    </row>
    <row r="10" spans="1:16" ht="25.5">
      <c r="A10" t="s">
        <v>50</v>
      </c>
      <c s="34" t="s">
        <v>51</v>
      </c>
      <c s="34" t="s">
        <v>2363</v>
      </c>
      <c s="35" t="s">
        <v>5</v>
      </c>
      <c s="6" t="s">
        <v>2364</v>
      </c>
      <c s="36" t="s">
        <v>401</v>
      </c>
      <c s="37">
        <v>8</v>
      </c>
      <c s="36">
        <v>0</v>
      </c>
      <c s="36">
        <f>ROUND(G10*H10,6)</f>
      </c>
      <c r="L10" s="38">
        <v>0</v>
      </c>
      <c s="32">
        <f>ROUND(ROUND(L10,2)*ROUND(G10,3),2)</f>
      </c>
      <c s="36" t="s">
        <v>90</v>
      </c>
      <c>
        <f>(M10*21)/100</f>
      </c>
      <c t="s">
        <v>28</v>
      </c>
    </row>
    <row r="11" spans="1:5" ht="25.5">
      <c r="A11" s="35" t="s">
        <v>56</v>
      </c>
      <c r="E11" s="39" t="s">
        <v>2364</v>
      </c>
    </row>
    <row r="12" spans="1:5" ht="38.25">
      <c r="A12" s="35" t="s">
        <v>57</v>
      </c>
      <c r="E12" s="42" t="s">
        <v>2365</v>
      </c>
    </row>
    <row r="13" spans="1:5" ht="12.75">
      <c r="A13" t="s">
        <v>58</v>
      </c>
      <c r="E13" s="39" t="s">
        <v>5</v>
      </c>
    </row>
    <row r="14" spans="1:16" ht="25.5">
      <c r="A14" t="s">
        <v>50</v>
      </c>
      <c s="34" t="s">
        <v>28</v>
      </c>
      <c s="34" t="s">
        <v>2366</v>
      </c>
      <c s="35" t="s">
        <v>5</v>
      </c>
      <c s="6" t="s">
        <v>2367</v>
      </c>
      <c s="36" t="s">
        <v>401</v>
      </c>
      <c s="37">
        <v>12.759</v>
      </c>
      <c s="36">
        <v>0</v>
      </c>
      <c s="36">
        <f>ROUND(G14*H14,6)</f>
      </c>
      <c r="L14" s="38">
        <v>0</v>
      </c>
      <c s="32">
        <f>ROUND(ROUND(L14,2)*ROUND(G14,3),2)</f>
      </c>
      <c s="36" t="s">
        <v>90</v>
      </c>
      <c>
        <f>(M14*21)/100</f>
      </c>
      <c t="s">
        <v>28</v>
      </c>
    </row>
    <row r="15" spans="1:5" ht="25.5">
      <c r="A15" s="35" t="s">
        <v>56</v>
      </c>
      <c r="E15" s="39" t="s">
        <v>2367</v>
      </c>
    </row>
    <row r="16" spans="1:5" ht="38.25">
      <c r="A16" s="35" t="s">
        <v>57</v>
      </c>
      <c r="E16" s="42" t="s">
        <v>2368</v>
      </c>
    </row>
    <row r="17" spans="1:5" ht="12.75">
      <c r="A17" t="s">
        <v>58</v>
      </c>
      <c r="E17" s="39" t="s">
        <v>5</v>
      </c>
    </row>
    <row r="18" spans="1:16" ht="38.25">
      <c r="A18" t="s">
        <v>50</v>
      </c>
      <c s="34" t="s">
        <v>26</v>
      </c>
      <c s="34" t="s">
        <v>619</v>
      </c>
      <c s="35" t="s">
        <v>5</v>
      </c>
      <c s="6" t="s">
        <v>620</v>
      </c>
      <c s="36" t="s">
        <v>401</v>
      </c>
      <c s="37">
        <v>20.759</v>
      </c>
      <c s="36">
        <v>0</v>
      </c>
      <c s="36">
        <f>ROUND(G18*H18,6)</f>
      </c>
      <c r="L18" s="38">
        <v>0</v>
      </c>
      <c s="32">
        <f>ROUND(ROUND(L18,2)*ROUND(G18,3),2)</f>
      </c>
      <c s="36" t="s">
        <v>90</v>
      </c>
      <c>
        <f>(M18*21)/100</f>
      </c>
      <c t="s">
        <v>28</v>
      </c>
    </row>
    <row r="19" spans="1:5" ht="38.25">
      <c r="A19" s="35" t="s">
        <v>56</v>
      </c>
      <c r="E19" s="39" t="s">
        <v>621</v>
      </c>
    </row>
    <row r="20" spans="1:5" ht="38.25">
      <c r="A20" s="35" t="s">
        <v>57</v>
      </c>
      <c r="E20" s="42" t="s">
        <v>2369</v>
      </c>
    </row>
    <row r="21" spans="1:5" ht="12.75">
      <c r="A21" t="s">
        <v>58</v>
      </c>
      <c r="E21" s="39" t="s">
        <v>5</v>
      </c>
    </row>
    <row r="22" spans="1:16" ht="38.25">
      <c r="A22" t="s">
        <v>50</v>
      </c>
      <c s="34" t="s">
        <v>79</v>
      </c>
      <c s="34" t="s">
        <v>623</v>
      </c>
      <c s="35" t="s">
        <v>5</v>
      </c>
      <c s="6" t="s">
        <v>620</v>
      </c>
      <c s="36" t="s">
        <v>401</v>
      </c>
      <c s="37">
        <v>207.59</v>
      </c>
      <c s="36">
        <v>0</v>
      </c>
      <c s="36">
        <f>ROUND(G22*H22,6)</f>
      </c>
      <c r="L22" s="38">
        <v>0</v>
      </c>
      <c s="32">
        <f>ROUND(ROUND(L22,2)*ROUND(G22,3),2)</f>
      </c>
      <c s="36" t="s">
        <v>90</v>
      </c>
      <c>
        <f>(M22*21)/100</f>
      </c>
      <c t="s">
        <v>28</v>
      </c>
    </row>
    <row r="23" spans="1:5" ht="51">
      <c r="A23" s="35" t="s">
        <v>56</v>
      </c>
      <c r="E23" s="39" t="s">
        <v>624</v>
      </c>
    </row>
    <row r="24" spans="1:5" ht="25.5">
      <c r="A24" s="35" t="s">
        <v>57</v>
      </c>
      <c r="E24" s="40" t="s">
        <v>2370</v>
      </c>
    </row>
    <row r="25" spans="1:5" ht="12.75">
      <c r="A25" t="s">
        <v>58</v>
      </c>
      <c r="E25" s="39" t="s">
        <v>5</v>
      </c>
    </row>
    <row r="26" spans="1:16" ht="25.5">
      <c r="A26" t="s">
        <v>50</v>
      </c>
      <c s="34" t="s">
        <v>101</v>
      </c>
      <c s="34" t="s">
        <v>626</v>
      </c>
      <c s="35" t="s">
        <v>5</v>
      </c>
      <c s="6" t="s">
        <v>627</v>
      </c>
      <c s="36" t="s">
        <v>409</v>
      </c>
      <c s="37">
        <v>35.29</v>
      </c>
      <c s="36">
        <v>0</v>
      </c>
      <c s="36">
        <f>ROUND(G26*H26,6)</f>
      </c>
      <c r="L26" s="38">
        <v>0</v>
      </c>
      <c s="32">
        <f>ROUND(ROUND(L26,2)*ROUND(G26,3),2)</f>
      </c>
      <c s="36" t="s">
        <v>90</v>
      </c>
      <c>
        <f>(M26*21)/100</f>
      </c>
      <c t="s">
        <v>28</v>
      </c>
    </row>
    <row r="27" spans="1:5" ht="25.5">
      <c r="A27" s="35" t="s">
        <v>56</v>
      </c>
      <c r="E27" s="39" t="s">
        <v>627</v>
      </c>
    </row>
    <row r="28" spans="1:5" ht="25.5">
      <c r="A28" s="35" t="s">
        <v>57</v>
      </c>
      <c r="E28" s="40" t="s">
        <v>2371</v>
      </c>
    </row>
    <row r="29" spans="1:5" ht="12.75">
      <c r="A29" t="s">
        <v>58</v>
      </c>
      <c r="E29" s="39" t="s">
        <v>5</v>
      </c>
    </row>
    <row r="30" spans="1:16" ht="25.5">
      <c r="A30" t="s">
        <v>50</v>
      </c>
      <c s="34" t="s">
        <v>27</v>
      </c>
      <c s="34" t="s">
        <v>629</v>
      </c>
      <c s="35" t="s">
        <v>5</v>
      </c>
      <c s="6" t="s">
        <v>630</v>
      </c>
      <c s="36" t="s">
        <v>401</v>
      </c>
      <c s="37">
        <v>11.979</v>
      </c>
      <c s="36">
        <v>0</v>
      </c>
      <c s="36">
        <f>ROUND(G30*H30,6)</f>
      </c>
      <c r="L30" s="38">
        <v>0</v>
      </c>
      <c s="32">
        <f>ROUND(ROUND(L30,2)*ROUND(G30,3),2)</f>
      </c>
      <c s="36" t="s">
        <v>90</v>
      </c>
      <c>
        <f>(M30*21)/100</f>
      </c>
      <c t="s">
        <v>28</v>
      </c>
    </row>
    <row r="31" spans="1:5" ht="25.5">
      <c r="A31" s="35" t="s">
        <v>56</v>
      </c>
      <c r="E31" s="39" t="s">
        <v>630</v>
      </c>
    </row>
    <row r="32" spans="1:5" ht="51">
      <c r="A32" s="35" t="s">
        <v>57</v>
      </c>
      <c r="E32" s="42" t="s">
        <v>2372</v>
      </c>
    </row>
    <row r="33" spans="1:5" ht="12.75">
      <c r="A33" t="s">
        <v>58</v>
      </c>
      <c r="E33" s="39" t="s">
        <v>5</v>
      </c>
    </row>
    <row r="34" spans="1:16" ht="12.75">
      <c r="A34" t="s">
        <v>50</v>
      </c>
      <c s="34" t="s">
        <v>106</v>
      </c>
      <c s="34" t="s">
        <v>632</v>
      </c>
      <c s="35" t="s">
        <v>5</v>
      </c>
      <c s="6" t="s">
        <v>633</v>
      </c>
      <c s="36" t="s">
        <v>409</v>
      </c>
      <c s="37">
        <v>25.156</v>
      </c>
      <c s="36">
        <v>1</v>
      </c>
      <c s="36">
        <f>ROUND(G34*H34,6)</f>
      </c>
      <c r="L34" s="38">
        <v>0</v>
      </c>
      <c s="32">
        <f>ROUND(ROUND(L34,2)*ROUND(G34,3),2)</f>
      </c>
      <c s="36" t="s">
        <v>90</v>
      </c>
      <c>
        <f>(M34*21)/100</f>
      </c>
      <c t="s">
        <v>28</v>
      </c>
    </row>
    <row r="35" spans="1:5" ht="12.75">
      <c r="A35" s="35" t="s">
        <v>56</v>
      </c>
      <c r="E35" s="39" t="s">
        <v>633</v>
      </c>
    </row>
    <row r="36" spans="1:5" ht="25.5">
      <c r="A36" s="35" t="s">
        <v>57</v>
      </c>
      <c r="E36" s="40" t="s">
        <v>2373</v>
      </c>
    </row>
    <row r="37" spans="1:5" ht="12.75">
      <c r="A37" t="s">
        <v>58</v>
      </c>
      <c r="E37" s="39" t="s">
        <v>5</v>
      </c>
    </row>
    <row r="38" spans="1:16" ht="25.5">
      <c r="A38" t="s">
        <v>50</v>
      </c>
      <c s="34" t="s">
        <v>111</v>
      </c>
      <c s="34" t="s">
        <v>635</v>
      </c>
      <c s="35" t="s">
        <v>5</v>
      </c>
      <c s="6" t="s">
        <v>636</v>
      </c>
      <c s="36" t="s">
        <v>423</v>
      </c>
      <c s="37">
        <v>40.64</v>
      </c>
      <c s="36">
        <v>0</v>
      </c>
      <c s="36">
        <f>ROUND(G38*H38,6)</f>
      </c>
      <c r="L38" s="38">
        <v>0</v>
      </c>
      <c s="32">
        <f>ROUND(ROUND(L38,2)*ROUND(G38,3),2)</f>
      </c>
      <c s="36" t="s">
        <v>90</v>
      </c>
      <c>
        <f>(M38*21)/100</f>
      </c>
      <c t="s">
        <v>28</v>
      </c>
    </row>
    <row r="39" spans="1:5" ht="25.5">
      <c r="A39" s="35" t="s">
        <v>56</v>
      </c>
      <c r="E39" s="39" t="s">
        <v>636</v>
      </c>
    </row>
    <row r="40" spans="1:5" ht="25.5">
      <c r="A40" s="35" t="s">
        <v>57</v>
      </c>
      <c r="E40" s="40" t="s">
        <v>2374</v>
      </c>
    </row>
    <row r="41" spans="1:5" ht="12.75">
      <c r="A41" t="s">
        <v>58</v>
      </c>
      <c r="E41" s="39" t="s">
        <v>5</v>
      </c>
    </row>
    <row r="42" spans="1:13" ht="12.75">
      <c r="A42" t="s">
        <v>47</v>
      </c>
      <c r="C42" s="31" t="s">
        <v>28</v>
      </c>
      <c r="E42" s="33" t="s">
        <v>638</v>
      </c>
      <c r="J42" s="32">
        <f>0</f>
      </c>
      <c s="32">
        <f>0</f>
      </c>
      <c s="32">
        <f>0+L43+L47+L51+L55+L59</f>
      </c>
      <c s="32">
        <f>0+M43+M47+M51+M55+M59</f>
      </c>
    </row>
    <row r="43" spans="1:16" ht="25.5">
      <c r="A43" t="s">
        <v>50</v>
      </c>
      <c s="34" t="s">
        <v>114</v>
      </c>
      <c s="34" t="s">
        <v>2375</v>
      </c>
      <c s="35" t="s">
        <v>5</v>
      </c>
      <c s="6" t="s">
        <v>2376</v>
      </c>
      <c s="36" t="s">
        <v>401</v>
      </c>
      <c s="37">
        <v>4.247</v>
      </c>
      <c s="36">
        <v>2.50187</v>
      </c>
      <c s="36">
        <f>ROUND(G43*H43,6)</f>
      </c>
      <c r="L43" s="38">
        <v>0</v>
      </c>
      <c s="32">
        <f>ROUND(ROUND(L43,2)*ROUND(G43,3),2)</f>
      </c>
      <c s="36" t="s">
        <v>90</v>
      </c>
      <c>
        <f>(M43*21)/100</f>
      </c>
      <c t="s">
        <v>28</v>
      </c>
    </row>
    <row r="44" spans="1:5" ht="25.5">
      <c r="A44" s="35" t="s">
        <v>56</v>
      </c>
      <c r="E44" s="39" t="s">
        <v>2376</v>
      </c>
    </row>
    <row r="45" spans="1:5" ht="51">
      <c r="A45" s="35" t="s">
        <v>57</v>
      </c>
      <c r="E45" s="40" t="s">
        <v>2377</v>
      </c>
    </row>
    <row r="46" spans="1:5" ht="12.75">
      <c r="A46" t="s">
        <v>58</v>
      </c>
      <c r="E46" s="39" t="s">
        <v>5</v>
      </c>
    </row>
    <row r="47" spans="1:16" ht="12.75">
      <c r="A47" t="s">
        <v>50</v>
      </c>
      <c s="34" t="s">
        <v>120</v>
      </c>
      <c s="34" t="s">
        <v>2378</v>
      </c>
      <c s="35" t="s">
        <v>5</v>
      </c>
      <c s="6" t="s">
        <v>2379</v>
      </c>
      <c s="36" t="s">
        <v>423</v>
      </c>
      <c s="37">
        <v>14.596</v>
      </c>
      <c s="36">
        <v>0.00269</v>
      </c>
      <c s="36">
        <f>ROUND(G47*H47,6)</f>
      </c>
      <c r="L47" s="38">
        <v>0</v>
      </c>
      <c s="32">
        <f>ROUND(ROUND(L47,2)*ROUND(G47,3),2)</f>
      </c>
      <c s="36" t="s">
        <v>90</v>
      </c>
      <c>
        <f>(M47*21)/100</f>
      </c>
      <c t="s">
        <v>28</v>
      </c>
    </row>
    <row r="48" spans="1:5" ht="12.75">
      <c r="A48" s="35" t="s">
        <v>56</v>
      </c>
      <c r="E48" s="39" t="s">
        <v>2379</v>
      </c>
    </row>
    <row r="49" spans="1:5" ht="51">
      <c r="A49" s="35" t="s">
        <v>57</v>
      </c>
      <c r="E49" s="40" t="s">
        <v>2380</v>
      </c>
    </row>
    <row r="50" spans="1:5" ht="12.75">
      <c r="A50" t="s">
        <v>58</v>
      </c>
      <c r="E50" s="39" t="s">
        <v>5</v>
      </c>
    </row>
    <row r="51" spans="1:16" ht="12.75">
      <c r="A51" t="s">
        <v>50</v>
      </c>
      <c s="34" t="s">
        <v>124</v>
      </c>
      <c s="34" t="s">
        <v>2381</v>
      </c>
      <c s="35" t="s">
        <v>5</v>
      </c>
      <c s="6" t="s">
        <v>2382</v>
      </c>
      <c s="36" t="s">
        <v>423</v>
      </c>
      <c s="37">
        <v>14.596</v>
      </c>
      <c s="36">
        <v>0</v>
      </c>
      <c s="36">
        <f>ROUND(G51*H51,6)</f>
      </c>
      <c r="L51" s="38">
        <v>0</v>
      </c>
      <c s="32">
        <f>ROUND(ROUND(L51,2)*ROUND(G51,3),2)</f>
      </c>
      <c s="36" t="s">
        <v>90</v>
      </c>
      <c>
        <f>(M51*21)/100</f>
      </c>
      <c t="s">
        <v>28</v>
      </c>
    </row>
    <row r="52" spans="1:5" ht="12.75">
      <c r="A52" s="35" t="s">
        <v>56</v>
      </c>
      <c r="E52" s="39" t="s">
        <v>2382</v>
      </c>
    </row>
    <row r="53" spans="1:5" ht="12.75">
      <c r="A53" s="35" t="s">
        <v>57</v>
      </c>
      <c r="E53" s="40" t="s">
        <v>5</v>
      </c>
    </row>
    <row r="54" spans="1:5" ht="12.75">
      <c r="A54" t="s">
        <v>58</v>
      </c>
      <c r="E54" s="39" t="s">
        <v>5</v>
      </c>
    </row>
    <row r="55" spans="1:16" ht="25.5">
      <c r="A55" t="s">
        <v>50</v>
      </c>
      <c s="34" t="s">
        <v>127</v>
      </c>
      <c s="34" t="s">
        <v>2383</v>
      </c>
      <c s="35" t="s">
        <v>5</v>
      </c>
      <c s="6" t="s">
        <v>2384</v>
      </c>
      <c s="36" t="s">
        <v>423</v>
      </c>
      <c s="37">
        <v>64.312</v>
      </c>
      <c s="36">
        <v>0.5496</v>
      </c>
      <c s="36">
        <f>ROUND(G55*H55,6)</f>
      </c>
      <c r="L55" s="38">
        <v>0</v>
      </c>
      <c s="32">
        <f>ROUND(ROUND(L55,2)*ROUND(G55,3),2)</f>
      </c>
      <c s="36" t="s">
        <v>90</v>
      </c>
      <c>
        <f>(M55*21)/100</f>
      </c>
      <c t="s">
        <v>28</v>
      </c>
    </row>
    <row r="56" spans="1:5" ht="25.5">
      <c r="A56" s="35" t="s">
        <v>56</v>
      </c>
      <c r="E56" s="39" t="s">
        <v>2384</v>
      </c>
    </row>
    <row r="57" spans="1:5" ht="38.25">
      <c r="A57" s="35" t="s">
        <v>57</v>
      </c>
      <c r="E57" s="42" t="s">
        <v>2385</v>
      </c>
    </row>
    <row r="58" spans="1:5" ht="12.75">
      <c r="A58" t="s">
        <v>58</v>
      </c>
      <c r="E58" s="39" t="s">
        <v>5</v>
      </c>
    </row>
    <row r="59" spans="1:16" ht="25.5">
      <c r="A59" t="s">
        <v>50</v>
      </c>
      <c s="34" t="s">
        <v>130</v>
      </c>
      <c s="34" t="s">
        <v>2386</v>
      </c>
      <c s="35" t="s">
        <v>5</v>
      </c>
      <c s="6" t="s">
        <v>2387</v>
      </c>
      <c s="36" t="s">
        <v>409</v>
      </c>
      <c s="37">
        <v>1.608</v>
      </c>
      <c s="36">
        <v>1.0594</v>
      </c>
      <c s="36">
        <f>ROUND(G59*H59,6)</f>
      </c>
      <c r="L59" s="38">
        <v>0</v>
      </c>
      <c s="32">
        <f>ROUND(ROUND(L59,2)*ROUND(G59,3),2)</f>
      </c>
      <c s="36" t="s">
        <v>90</v>
      </c>
      <c>
        <f>(M59*21)/100</f>
      </c>
      <c t="s">
        <v>28</v>
      </c>
    </row>
    <row r="60" spans="1:5" ht="38.25">
      <c r="A60" s="35" t="s">
        <v>56</v>
      </c>
      <c r="E60" s="39" t="s">
        <v>2388</v>
      </c>
    </row>
    <row r="61" spans="1:5" ht="25.5">
      <c r="A61" s="35" t="s">
        <v>57</v>
      </c>
      <c r="E61" s="40" t="s">
        <v>2389</v>
      </c>
    </row>
    <row r="62" spans="1:5" ht="12.75">
      <c r="A62" t="s">
        <v>58</v>
      </c>
      <c r="E62" s="39" t="s">
        <v>5</v>
      </c>
    </row>
    <row r="63" spans="1:13" ht="12.75">
      <c r="A63" t="s">
        <v>47</v>
      </c>
      <c r="C63" s="31" t="s">
        <v>2390</v>
      </c>
      <c r="E63" s="33" t="s">
        <v>2391</v>
      </c>
      <c r="J63" s="32">
        <f>0</f>
      </c>
      <c s="32">
        <f>0</f>
      </c>
      <c s="32">
        <f>0+L64+L68</f>
      </c>
      <c s="32">
        <f>0+M64+M68</f>
      </c>
    </row>
    <row r="64" spans="1:16" ht="38.25">
      <c r="A64" t="s">
        <v>50</v>
      </c>
      <c s="34" t="s">
        <v>1457</v>
      </c>
      <c s="34" t="s">
        <v>2392</v>
      </c>
      <c s="35" t="s">
        <v>5</v>
      </c>
      <c s="6" t="s">
        <v>2393</v>
      </c>
      <c s="36" t="s">
        <v>74</v>
      </c>
      <c s="37">
        <v>45</v>
      </c>
      <c s="36">
        <v>0</v>
      </c>
      <c s="36">
        <f>ROUND(G64*H64,6)</f>
      </c>
      <c r="L64" s="38">
        <v>0</v>
      </c>
      <c s="32">
        <f>ROUND(ROUND(L64,2)*ROUND(G64,3),2)</f>
      </c>
      <c s="36" t="s">
        <v>90</v>
      </c>
      <c>
        <f>(M64*21)/100</f>
      </c>
      <c t="s">
        <v>28</v>
      </c>
    </row>
    <row r="65" spans="1:5" ht="38.25">
      <c r="A65" s="35" t="s">
        <v>56</v>
      </c>
      <c r="E65" s="39" t="s">
        <v>2393</v>
      </c>
    </row>
    <row r="66" spans="1:5" ht="12.75">
      <c r="A66" s="35" t="s">
        <v>57</v>
      </c>
      <c r="E66" s="40" t="s">
        <v>5</v>
      </c>
    </row>
    <row r="67" spans="1:5" ht="12.75">
      <c r="A67" t="s">
        <v>58</v>
      </c>
      <c r="E67" s="39" t="s">
        <v>5</v>
      </c>
    </row>
    <row r="68" spans="1:16" ht="12.75">
      <c r="A68" t="s">
        <v>50</v>
      </c>
      <c s="34" t="s">
        <v>1462</v>
      </c>
      <c s="34" t="s">
        <v>2394</v>
      </c>
      <c s="35" t="s">
        <v>5</v>
      </c>
      <c s="6" t="s">
        <v>2395</v>
      </c>
      <c s="36" t="s">
        <v>283</v>
      </c>
      <c s="37">
        <v>51.975</v>
      </c>
      <c s="36">
        <v>0.001</v>
      </c>
      <c s="36">
        <f>ROUND(G68*H68,6)</f>
      </c>
      <c r="L68" s="38">
        <v>0</v>
      </c>
      <c s="32">
        <f>ROUND(ROUND(L68,2)*ROUND(G68,3),2)</f>
      </c>
      <c s="36" t="s">
        <v>90</v>
      </c>
      <c>
        <f>(M68*21)/100</f>
      </c>
      <c t="s">
        <v>28</v>
      </c>
    </row>
    <row r="69" spans="1:5" ht="12.75">
      <c r="A69" s="35" t="s">
        <v>56</v>
      </c>
      <c r="E69" s="39" t="s">
        <v>2395</v>
      </c>
    </row>
    <row r="70" spans="1:5" ht="25.5">
      <c r="A70" s="35" t="s">
        <v>57</v>
      </c>
      <c r="E70" s="40" t="s">
        <v>2396</v>
      </c>
    </row>
    <row r="71" spans="1:5" ht="12.75">
      <c r="A71" t="s">
        <v>58</v>
      </c>
      <c r="E71" s="39" t="s">
        <v>5</v>
      </c>
    </row>
    <row r="72" spans="1:13" ht="12.75">
      <c r="A72" t="s">
        <v>47</v>
      </c>
      <c r="C72" s="31" t="s">
        <v>26</v>
      </c>
      <c r="E72" s="33" t="s">
        <v>650</v>
      </c>
      <c r="J72" s="32">
        <f>0</f>
      </c>
      <c s="32">
        <f>0</f>
      </c>
      <c s="32">
        <f>0+L73+L77</f>
      </c>
      <c s="32">
        <f>0+M73+M77</f>
      </c>
    </row>
    <row r="73" spans="1:16" ht="25.5">
      <c r="A73" t="s">
        <v>50</v>
      </c>
      <c s="34" t="s">
        <v>133</v>
      </c>
      <c s="34" t="s">
        <v>2397</v>
      </c>
      <c s="35" t="s">
        <v>5</v>
      </c>
      <c s="6" t="s">
        <v>2398</v>
      </c>
      <c s="36" t="s">
        <v>89</v>
      </c>
      <c s="37">
        <v>4</v>
      </c>
      <c s="36">
        <v>0.12021</v>
      </c>
      <c s="36">
        <f>ROUND(G73*H73,6)</f>
      </c>
      <c r="L73" s="38">
        <v>0</v>
      </c>
      <c s="32">
        <f>ROUND(ROUND(L73,2)*ROUND(G73,3),2)</f>
      </c>
      <c s="36" t="s">
        <v>90</v>
      </c>
      <c>
        <f>(M73*21)/100</f>
      </c>
      <c t="s">
        <v>28</v>
      </c>
    </row>
    <row r="74" spans="1:5" ht="25.5">
      <c r="A74" s="35" t="s">
        <v>56</v>
      </c>
      <c r="E74" s="39" t="s">
        <v>2398</v>
      </c>
    </row>
    <row r="75" spans="1:5" ht="38.25">
      <c r="A75" s="35" t="s">
        <v>57</v>
      </c>
      <c r="E75" s="42" t="s">
        <v>2399</v>
      </c>
    </row>
    <row r="76" spans="1:5" ht="12.75">
      <c r="A76" t="s">
        <v>58</v>
      </c>
      <c r="E76" s="39" t="s">
        <v>5</v>
      </c>
    </row>
    <row r="77" spans="1:16" ht="25.5">
      <c r="A77" t="s">
        <v>50</v>
      </c>
      <c s="34" t="s">
        <v>136</v>
      </c>
      <c s="34" t="s">
        <v>2400</v>
      </c>
      <c s="35" t="s">
        <v>5</v>
      </c>
      <c s="6" t="s">
        <v>2401</v>
      </c>
      <c s="36" t="s">
        <v>89</v>
      </c>
      <c s="37">
        <v>2</v>
      </c>
      <c s="36">
        <v>0.00702</v>
      </c>
      <c s="36">
        <f>ROUND(G77*H77,6)</f>
      </c>
      <c r="L77" s="38">
        <v>0</v>
      </c>
      <c s="32">
        <f>ROUND(ROUND(L77,2)*ROUND(G77,3),2)</f>
      </c>
      <c s="36" t="s">
        <v>90</v>
      </c>
      <c>
        <f>(M77*21)/100</f>
      </c>
      <c t="s">
        <v>28</v>
      </c>
    </row>
    <row r="78" spans="1:5" ht="25.5">
      <c r="A78" s="35" t="s">
        <v>56</v>
      </c>
      <c r="E78" s="39" t="s">
        <v>2401</v>
      </c>
    </row>
    <row r="79" spans="1:5" ht="38.25">
      <c r="A79" s="35" t="s">
        <v>57</v>
      </c>
      <c r="E79" s="42" t="s">
        <v>2402</v>
      </c>
    </row>
    <row r="80" spans="1:5" ht="12.75">
      <c r="A80" t="s">
        <v>58</v>
      </c>
      <c r="E80" s="39" t="s">
        <v>5</v>
      </c>
    </row>
    <row r="81" spans="1:13" ht="12.75">
      <c r="A81" t="s">
        <v>47</v>
      </c>
      <c r="C81" s="31" t="s">
        <v>79</v>
      </c>
      <c r="E81" s="33" t="s">
        <v>411</v>
      </c>
      <c r="J81" s="32">
        <f>0</f>
      </c>
      <c s="32">
        <f>0</f>
      </c>
      <c s="32">
        <f>0+L82+L86+L90+L94+L98+L102+L106+L110+L114+L118+L122+L126+L130+L134+L138+L142</f>
      </c>
      <c s="32">
        <f>0+M82+M86+M90+M94+M98+M102+M106+M110+M114+M118+M122+M126+M130+M134+M138+M142</f>
      </c>
    </row>
    <row r="82" spans="1:16" ht="25.5">
      <c r="A82" t="s">
        <v>50</v>
      </c>
      <c s="34" t="s">
        <v>139</v>
      </c>
      <c s="34" t="s">
        <v>2403</v>
      </c>
      <c s="35" t="s">
        <v>5</v>
      </c>
      <c s="6" t="s">
        <v>2404</v>
      </c>
      <c s="36" t="s">
        <v>401</v>
      </c>
      <c s="37">
        <v>7.391</v>
      </c>
      <c s="36">
        <v>2.50201</v>
      </c>
      <c s="36">
        <f>ROUND(G82*H82,6)</f>
      </c>
      <c r="L82" s="38">
        <v>0</v>
      </c>
      <c s="32">
        <f>ROUND(ROUND(L82,2)*ROUND(G82,3),2)</f>
      </c>
      <c s="36" t="s">
        <v>90</v>
      </c>
      <c>
        <f>(M82*21)/100</f>
      </c>
      <c t="s">
        <v>28</v>
      </c>
    </row>
    <row r="83" spans="1:5" ht="38.25">
      <c r="A83" s="35" t="s">
        <v>56</v>
      </c>
      <c r="E83" s="39" t="s">
        <v>2405</v>
      </c>
    </row>
    <row r="84" spans="1:5" ht="38.25">
      <c r="A84" s="35" t="s">
        <v>57</v>
      </c>
      <c r="E84" s="42" t="s">
        <v>2406</v>
      </c>
    </row>
    <row r="85" spans="1:5" ht="12.75">
      <c r="A85" t="s">
        <v>58</v>
      </c>
      <c r="E85" s="39" t="s">
        <v>5</v>
      </c>
    </row>
    <row r="86" spans="1:16" ht="25.5">
      <c r="A86" t="s">
        <v>50</v>
      </c>
      <c s="34" t="s">
        <v>142</v>
      </c>
      <c s="34" t="s">
        <v>2407</v>
      </c>
      <c s="35" t="s">
        <v>5</v>
      </c>
      <c s="6" t="s">
        <v>2408</v>
      </c>
      <c s="36" t="s">
        <v>423</v>
      </c>
      <c s="37">
        <v>48.236</v>
      </c>
      <c s="36">
        <v>0.00533</v>
      </c>
      <c s="36">
        <f>ROUND(G86*H86,6)</f>
      </c>
      <c r="L86" s="38">
        <v>0</v>
      </c>
      <c s="32">
        <f>ROUND(ROUND(L86,2)*ROUND(G86,3),2)</f>
      </c>
      <c s="36" t="s">
        <v>90</v>
      </c>
      <c>
        <f>(M86*21)/100</f>
      </c>
      <c t="s">
        <v>28</v>
      </c>
    </row>
    <row r="87" spans="1:5" ht="25.5">
      <c r="A87" s="35" t="s">
        <v>56</v>
      </c>
      <c r="E87" s="39" t="s">
        <v>2408</v>
      </c>
    </row>
    <row r="88" spans="1:5" ht="38.25">
      <c r="A88" s="35" t="s">
        <v>57</v>
      </c>
      <c r="E88" s="42" t="s">
        <v>2409</v>
      </c>
    </row>
    <row r="89" spans="1:5" ht="12.75">
      <c r="A89" t="s">
        <v>58</v>
      </c>
      <c r="E89" s="39" t="s">
        <v>5</v>
      </c>
    </row>
    <row r="90" spans="1:16" ht="25.5">
      <c r="A90" t="s">
        <v>50</v>
      </c>
      <c s="34" t="s">
        <v>145</v>
      </c>
      <c s="34" t="s">
        <v>2410</v>
      </c>
      <c s="35" t="s">
        <v>5</v>
      </c>
      <c s="6" t="s">
        <v>2411</v>
      </c>
      <c s="36" t="s">
        <v>423</v>
      </c>
      <c s="37">
        <v>48.236</v>
      </c>
      <c s="36">
        <v>0</v>
      </c>
      <c s="36">
        <f>ROUND(G90*H90,6)</f>
      </c>
      <c r="L90" s="38">
        <v>0</v>
      </c>
      <c s="32">
        <f>ROUND(ROUND(L90,2)*ROUND(G90,3),2)</f>
      </c>
      <c s="36" t="s">
        <v>90</v>
      </c>
      <c>
        <f>(M90*21)/100</f>
      </c>
      <c t="s">
        <v>28</v>
      </c>
    </row>
    <row r="91" spans="1:5" ht="25.5">
      <c r="A91" s="35" t="s">
        <v>56</v>
      </c>
      <c r="E91" s="39" t="s">
        <v>2411</v>
      </c>
    </row>
    <row r="92" spans="1:5" ht="12.75">
      <c r="A92" s="35" t="s">
        <v>57</v>
      </c>
      <c r="E92" s="40" t="s">
        <v>5</v>
      </c>
    </row>
    <row r="93" spans="1:5" ht="12.75">
      <c r="A93" t="s">
        <v>58</v>
      </c>
      <c r="E93" s="39" t="s">
        <v>5</v>
      </c>
    </row>
    <row r="94" spans="1:16" ht="25.5">
      <c r="A94" t="s">
        <v>50</v>
      </c>
      <c s="34" t="s">
        <v>149</v>
      </c>
      <c s="34" t="s">
        <v>2412</v>
      </c>
      <c s="35" t="s">
        <v>5</v>
      </c>
      <c s="6" t="s">
        <v>2413</v>
      </c>
      <c s="36" t="s">
        <v>423</v>
      </c>
      <c s="37">
        <v>43.475</v>
      </c>
      <c s="36">
        <v>0.00088</v>
      </c>
      <c s="36">
        <f>ROUND(G94*H94,6)</f>
      </c>
      <c r="L94" s="38">
        <v>0</v>
      </c>
      <c s="32">
        <f>ROUND(ROUND(L94,2)*ROUND(G94,3),2)</f>
      </c>
      <c s="36" t="s">
        <v>90</v>
      </c>
      <c>
        <f>(M94*21)/100</f>
      </c>
      <c t="s">
        <v>28</v>
      </c>
    </row>
    <row r="95" spans="1:5" ht="25.5">
      <c r="A95" s="35" t="s">
        <v>56</v>
      </c>
      <c r="E95" s="39" t="s">
        <v>2413</v>
      </c>
    </row>
    <row r="96" spans="1:5" ht="38.25">
      <c r="A96" s="35" t="s">
        <v>57</v>
      </c>
      <c r="E96" s="42" t="s">
        <v>2414</v>
      </c>
    </row>
    <row r="97" spans="1:5" ht="12.75">
      <c r="A97" t="s">
        <v>58</v>
      </c>
      <c r="E97" s="39" t="s">
        <v>5</v>
      </c>
    </row>
    <row r="98" spans="1:16" ht="25.5">
      <c r="A98" t="s">
        <v>50</v>
      </c>
      <c s="34" t="s">
        <v>152</v>
      </c>
      <c s="34" t="s">
        <v>2415</v>
      </c>
      <c s="35" t="s">
        <v>5</v>
      </c>
      <c s="6" t="s">
        <v>2416</v>
      </c>
      <c s="36" t="s">
        <v>423</v>
      </c>
      <c s="37">
        <v>43.475</v>
      </c>
      <c s="36">
        <v>0</v>
      </c>
      <c s="36">
        <f>ROUND(G98*H98,6)</f>
      </c>
      <c r="L98" s="38">
        <v>0</v>
      </c>
      <c s="32">
        <f>ROUND(ROUND(L98,2)*ROUND(G98,3),2)</f>
      </c>
      <c s="36" t="s">
        <v>90</v>
      </c>
      <c>
        <f>(M98*21)/100</f>
      </c>
      <c t="s">
        <v>28</v>
      </c>
    </row>
    <row r="99" spans="1:5" ht="25.5">
      <c r="A99" s="35" t="s">
        <v>56</v>
      </c>
      <c r="E99" s="39" t="s">
        <v>2416</v>
      </c>
    </row>
    <row r="100" spans="1:5" ht="12.75">
      <c r="A100" s="35" t="s">
        <v>57</v>
      </c>
      <c r="E100" s="40" t="s">
        <v>5</v>
      </c>
    </row>
    <row r="101" spans="1:5" ht="12.75">
      <c r="A101" t="s">
        <v>58</v>
      </c>
      <c r="E101" s="39" t="s">
        <v>5</v>
      </c>
    </row>
    <row r="102" spans="1:16" ht="25.5">
      <c r="A102" t="s">
        <v>50</v>
      </c>
      <c s="34" t="s">
        <v>155</v>
      </c>
      <c s="34" t="s">
        <v>2417</v>
      </c>
      <c s="35" t="s">
        <v>5</v>
      </c>
      <c s="6" t="s">
        <v>2418</v>
      </c>
      <c s="36" t="s">
        <v>423</v>
      </c>
      <c s="37">
        <v>48.236</v>
      </c>
      <c s="36">
        <v>0.0032</v>
      </c>
      <c s="36">
        <f>ROUND(G102*H102,6)</f>
      </c>
      <c r="L102" s="38">
        <v>0</v>
      </c>
      <c s="32">
        <f>ROUND(ROUND(L102,2)*ROUND(G102,3),2)</f>
      </c>
      <c s="36" t="s">
        <v>90</v>
      </c>
      <c>
        <f>(M102*21)/100</f>
      </c>
      <c t="s">
        <v>28</v>
      </c>
    </row>
    <row r="103" spans="1:5" ht="25.5">
      <c r="A103" s="35" t="s">
        <v>56</v>
      </c>
      <c r="E103" s="39" t="s">
        <v>2418</v>
      </c>
    </row>
    <row r="104" spans="1:5" ht="12.75">
      <c r="A104" s="35" t="s">
        <v>57</v>
      </c>
      <c r="E104" s="40" t="s">
        <v>5</v>
      </c>
    </row>
    <row r="105" spans="1:5" ht="12.75">
      <c r="A105" t="s">
        <v>58</v>
      </c>
      <c r="E105" s="39" t="s">
        <v>5</v>
      </c>
    </row>
    <row r="106" spans="1:16" ht="38.25">
      <c r="A106" t="s">
        <v>50</v>
      </c>
      <c s="34" t="s">
        <v>159</v>
      </c>
      <c s="34" t="s">
        <v>2419</v>
      </c>
      <c s="35" t="s">
        <v>5</v>
      </c>
      <c s="6" t="s">
        <v>2420</v>
      </c>
      <c s="36" t="s">
        <v>409</v>
      </c>
      <c s="37">
        <v>0.918</v>
      </c>
      <c s="36">
        <v>1.05555</v>
      </c>
      <c s="36">
        <f>ROUND(G106*H106,6)</f>
      </c>
      <c r="L106" s="38">
        <v>0</v>
      </c>
      <c s="32">
        <f>ROUND(ROUND(L106,2)*ROUND(G106,3),2)</f>
      </c>
      <c s="36" t="s">
        <v>90</v>
      </c>
      <c>
        <f>(M106*21)/100</f>
      </c>
      <c t="s">
        <v>28</v>
      </c>
    </row>
    <row r="107" spans="1:5" ht="51">
      <c r="A107" s="35" t="s">
        <v>56</v>
      </c>
      <c r="E107" s="39" t="s">
        <v>2421</v>
      </c>
    </row>
    <row r="108" spans="1:5" ht="38.25">
      <c r="A108" s="35" t="s">
        <v>57</v>
      </c>
      <c r="E108" s="42" t="s">
        <v>2422</v>
      </c>
    </row>
    <row r="109" spans="1:5" ht="12.75">
      <c r="A109" t="s">
        <v>58</v>
      </c>
      <c r="E109" s="39" t="s">
        <v>5</v>
      </c>
    </row>
    <row r="110" spans="1:16" ht="12.75">
      <c r="A110" t="s">
        <v>50</v>
      </c>
      <c s="34" t="s">
        <v>162</v>
      </c>
      <c s="34" t="s">
        <v>2423</v>
      </c>
      <c s="35" t="s">
        <v>5</v>
      </c>
      <c s="6" t="s">
        <v>2424</v>
      </c>
      <c s="36" t="s">
        <v>401</v>
      </c>
      <c s="37">
        <v>1.318</v>
      </c>
      <c s="36">
        <v>2.50198</v>
      </c>
      <c s="36">
        <f>ROUND(G110*H110,6)</f>
      </c>
      <c r="L110" s="38">
        <v>0</v>
      </c>
      <c s="32">
        <f>ROUND(ROUND(L110,2)*ROUND(G110,3),2)</f>
      </c>
      <c s="36" t="s">
        <v>90</v>
      </c>
      <c>
        <f>(M110*21)/100</f>
      </c>
      <c t="s">
        <v>28</v>
      </c>
    </row>
    <row r="111" spans="1:5" ht="12.75">
      <c r="A111" s="35" t="s">
        <v>56</v>
      </c>
      <c r="E111" s="39" t="s">
        <v>2424</v>
      </c>
    </row>
    <row r="112" spans="1:5" ht="25.5">
      <c r="A112" s="35" t="s">
        <v>57</v>
      </c>
      <c r="E112" s="40" t="s">
        <v>2425</v>
      </c>
    </row>
    <row r="113" spans="1:5" ht="12.75">
      <c r="A113" t="s">
        <v>58</v>
      </c>
      <c r="E113" s="39" t="s">
        <v>5</v>
      </c>
    </row>
    <row r="114" spans="1:16" ht="12.75">
      <c r="A114" t="s">
        <v>50</v>
      </c>
      <c s="34" t="s">
        <v>165</v>
      </c>
      <c s="34" t="s">
        <v>2426</v>
      </c>
      <c s="35" t="s">
        <v>5</v>
      </c>
      <c s="6" t="s">
        <v>2427</v>
      </c>
      <c s="36" t="s">
        <v>423</v>
      </c>
      <c s="37">
        <v>10.54</v>
      </c>
      <c s="36">
        <v>0.00842</v>
      </c>
      <c s="36">
        <f>ROUND(G114*H114,6)</f>
      </c>
      <c r="L114" s="38">
        <v>0</v>
      </c>
      <c s="32">
        <f>ROUND(ROUND(L114,2)*ROUND(G114,3),2)</f>
      </c>
      <c s="36" t="s">
        <v>90</v>
      </c>
      <c>
        <f>(M114*21)/100</f>
      </c>
      <c t="s">
        <v>28</v>
      </c>
    </row>
    <row r="115" spans="1:5" ht="12.75">
      <c r="A115" s="35" t="s">
        <v>56</v>
      </c>
      <c r="E115" s="39" t="s">
        <v>2427</v>
      </c>
    </row>
    <row r="116" spans="1:5" ht="25.5">
      <c r="A116" s="35" t="s">
        <v>57</v>
      </c>
      <c r="E116" s="40" t="s">
        <v>2428</v>
      </c>
    </row>
    <row r="117" spans="1:5" ht="12.75">
      <c r="A117" t="s">
        <v>58</v>
      </c>
      <c r="E117" s="39" t="s">
        <v>5</v>
      </c>
    </row>
    <row r="118" spans="1:16" ht="12.75">
      <c r="A118" t="s">
        <v>50</v>
      </c>
      <c s="34" t="s">
        <v>168</v>
      </c>
      <c s="34" t="s">
        <v>2429</v>
      </c>
      <c s="35" t="s">
        <v>5</v>
      </c>
      <c s="6" t="s">
        <v>2430</v>
      </c>
      <c s="36" t="s">
        <v>423</v>
      </c>
      <c s="37">
        <v>10.54</v>
      </c>
      <c s="36">
        <v>0</v>
      </c>
      <c s="36">
        <f>ROUND(G118*H118,6)</f>
      </c>
      <c r="L118" s="38">
        <v>0</v>
      </c>
      <c s="32">
        <f>ROUND(ROUND(L118,2)*ROUND(G118,3),2)</f>
      </c>
      <c s="36" t="s">
        <v>90</v>
      </c>
      <c>
        <f>(M118*21)/100</f>
      </c>
      <c t="s">
        <v>28</v>
      </c>
    </row>
    <row r="119" spans="1:5" ht="12.75">
      <c r="A119" s="35" t="s">
        <v>56</v>
      </c>
      <c r="E119" s="39" t="s">
        <v>2430</v>
      </c>
    </row>
    <row r="120" spans="1:5" ht="12.75">
      <c r="A120" s="35" t="s">
        <v>57</v>
      </c>
      <c r="E120" s="40" t="s">
        <v>5</v>
      </c>
    </row>
    <row r="121" spans="1:5" ht="12.75">
      <c r="A121" t="s">
        <v>58</v>
      </c>
      <c r="E121" s="39" t="s">
        <v>5</v>
      </c>
    </row>
    <row r="122" spans="1:16" ht="25.5">
      <c r="A122" t="s">
        <v>50</v>
      </c>
      <c s="34" t="s">
        <v>171</v>
      </c>
      <c s="34" t="s">
        <v>2431</v>
      </c>
      <c s="35" t="s">
        <v>5</v>
      </c>
      <c s="6" t="s">
        <v>2432</v>
      </c>
      <c s="36" t="s">
        <v>401</v>
      </c>
      <c s="37">
        <v>0.598</v>
      </c>
      <c s="36">
        <v>2.50195</v>
      </c>
      <c s="36">
        <f>ROUND(G122*H122,6)</f>
      </c>
      <c r="L122" s="38">
        <v>0</v>
      </c>
      <c s="32">
        <f>ROUND(ROUND(L122,2)*ROUND(G122,3),2)</f>
      </c>
      <c s="36" t="s">
        <v>90</v>
      </c>
      <c>
        <f>(M122*21)/100</f>
      </c>
      <c t="s">
        <v>28</v>
      </c>
    </row>
    <row r="123" spans="1:5" ht="25.5">
      <c r="A123" s="35" t="s">
        <v>56</v>
      </c>
      <c r="E123" s="39" t="s">
        <v>2432</v>
      </c>
    </row>
    <row r="124" spans="1:5" ht="38.25">
      <c r="A124" s="35" t="s">
        <v>57</v>
      </c>
      <c r="E124" s="42" t="s">
        <v>2433</v>
      </c>
    </row>
    <row r="125" spans="1:5" ht="12.75">
      <c r="A125" t="s">
        <v>58</v>
      </c>
      <c r="E125" s="39" t="s">
        <v>5</v>
      </c>
    </row>
    <row r="126" spans="1:16" ht="25.5">
      <c r="A126" t="s">
        <v>50</v>
      </c>
      <c s="34" t="s">
        <v>174</v>
      </c>
      <c s="34" t="s">
        <v>2434</v>
      </c>
      <c s="35" t="s">
        <v>5</v>
      </c>
      <c s="6" t="s">
        <v>2435</v>
      </c>
      <c s="36" t="s">
        <v>423</v>
      </c>
      <c s="37">
        <v>4.268</v>
      </c>
      <c s="36">
        <v>0.01296</v>
      </c>
      <c s="36">
        <f>ROUND(G126*H126,6)</f>
      </c>
      <c r="L126" s="38">
        <v>0</v>
      </c>
      <c s="32">
        <f>ROUND(ROUND(L126,2)*ROUND(G126,3),2)</f>
      </c>
      <c s="36" t="s">
        <v>90</v>
      </c>
      <c>
        <f>(M126*21)/100</f>
      </c>
      <c t="s">
        <v>28</v>
      </c>
    </row>
    <row r="127" spans="1:5" ht="25.5">
      <c r="A127" s="35" t="s">
        <v>56</v>
      </c>
      <c r="E127" s="39" t="s">
        <v>2435</v>
      </c>
    </row>
    <row r="128" spans="1:5" ht="38.25">
      <c r="A128" s="35" t="s">
        <v>57</v>
      </c>
      <c r="E128" s="42" t="s">
        <v>2436</v>
      </c>
    </row>
    <row r="129" spans="1:5" ht="12.75">
      <c r="A129" t="s">
        <v>58</v>
      </c>
      <c r="E129" s="39" t="s">
        <v>5</v>
      </c>
    </row>
    <row r="130" spans="1:16" ht="25.5">
      <c r="A130" t="s">
        <v>50</v>
      </c>
      <c s="34" t="s">
        <v>177</v>
      </c>
      <c s="34" t="s">
        <v>2437</v>
      </c>
      <c s="35" t="s">
        <v>5</v>
      </c>
      <c s="6" t="s">
        <v>2438</v>
      </c>
      <c s="36" t="s">
        <v>423</v>
      </c>
      <c s="37">
        <v>4.268</v>
      </c>
      <c s="36">
        <v>0</v>
      </c>
      <c s="36">
        <f>ROUND(G130*H130,6)</f>
      </c>
      <c r="L130" s="38">
        <v>0</v>
      </c>
      <c s="32">
        <f>ROUND(ROUND(L130,2)*ROUND(G130,3),2)</f>
      </c>
      <c s="36" t="s">
        <v>90</v>
      </c>
      <c>
        <f>(M130*21)/100</f>
      </c>
      <c t="s">
        <v>28</v>
      </c>
    </row>
    <row r="131" spans="1:5" ht="25.5">
      <c r="A131" s="35" t="s">
        <v>56</v>
      </c>
      <c r="E131" s="39" t="s">
        <v>2438</v>
      </c>
    </row>
    <row r="132" spans="1:5" ht="12.75">
      <c r="A132" s="35" t="s">
        <v>57</v>
      </c>
      <c r="E132" s="40" t="s">
        <v>5</v>
      </c>
    </row>
    <row r="133" spans="1:5" ht="12.75">
      <c r="A133" t="s">
        <v>58</v>
      </c>
      <c r="E133" s="39" t="s">
        <v>5</v>
      </c>
    </row>
    <row r="134" spans="1:16" ht="25.5">
      <c r="A134" t="s">
        <v>50</v>
      </c>
      <c s="34" t="s">
        <v>181</v>
      </c>
      <c s="34" t="s">
        <v>701</v>
      </c>
      <c s="35" t="s">
        <v>5</v>
      </c>
      <c s="6" t="s">
        <v>702</v>
      </c>
      <c s="36" t="s">
        <v>74</v>
      </c>
      <c s="37">
        <v>11.2</v>
      </c>
      <c s="36">
        <v>0.11046</v>
      </c>
      <c s="36">
        <f>ROUND(G134*H134,6)</f>
      </c>
      <c r="L134" s="38">
        <v>0</v>
      </c>
      <c s="32">
        <f>ROUND(ROUND(L134,2)*ROUND(G134,3),2)</f>
      </c>
      <c s="36" t="s">
        <v>90</v>
      </c>
      <c>
        <f>(M134*21)/100</f>
      </c>
      <c t="s">
        <v>28</v>
      </c>
    </row>
    <row r="135" spans="1:5" ht="25.5">
      <c r="A135" s="35" t="s">
        <v>56</v>
      </c>
      <c r="E135" s="39" t="s">
        <v>702</v>
      </c>
    </row>
    <row r="136" spans="1:5" ht="38.25">
      <c r="A136" s="35" t="s">
        <v>57</v>
      </c>
      <c r="E136" s="42" t="s">
        <v>2439</v>
      </c>
    </row>
    <row r="137" spans="1:5" ht="12.75">
      <c r="A137" t="s">
        <v>58</v>
      </c>
      <c r="E137" s="39" t="s">
        <v>5</v>
      </c>
    </row>
    <row r="138" spans="1:16" ht="25.5">
      <c r="A138" t="s">
        <v>50</v>
      </c>
      <c s="34" t="s">
        <v>187</v>
      </c>
      <c s="34" t="s">
        <v>704</v>
      </c>
      <c s="35" t="s">
        <v>5</v>
      </c>
      <c s="6" t="s">
        <v>705</v>
      </c>
      <c s="36" t="s">
        <v>423</v>
      </c>
      <c s="37">
        <v>6.02</v>
      </c>
      <c s="36">
        <v>0.00792</v>
      </c>
      <c s="36">
        <f>ROUND(G138*H138,6)</f>
      </c>
      <c r="L138" s="38">
        <v>0</v>
      </c>
      <c s="32">
        <f>ROUND(ROUND(L138,2)*ROUND(G138,3),2)</f>
      </c>
      <c s="36" t="s">
        <v>90</v>
      </c>
      <c>
        <f>(M138*21)/100</f>
      </c>
      <c t="s">
        <v>28</v>
      </c>
    </row>
    <row r="139" spans="1:5" ht="25.5">
      <c r="A139" s="35" t="s">
        <v>56</v>
      </c>
      <c r="E139" s="39" t="s">
        <v>705</v>
      </c>
    </row>
    <row r="140" spans="1:5" ht="38.25">
      <c r="A140" s="35" t="s">
        <v>57</v>
      </c>
      <c r="E140" s="42" t="s">
        <v>2440</v>
      </c>
    </row>
    <row r="141" spans="1:5" ht="12.75">
      <c r="A141" t="s">
        <v>58</v>
      </c>
      <c r="E141" s="39" t="s">
        <v>5</v>
      </c>
    </row>
    <row r="142" spans="1:16" ht="25.5">
      <c r="A142" t="s">
        <v>50</v>
      </c>
      <c s="34" t="s">
        <v>191</v>
      </c>
      <c s="34" t="s">
        <v>706</v>
      </c>
      <c s="35" t="s">
        <v>5</v>
      </c>
      <c s="6" t="s">
        <v>707</v>
      </c>
      <c s="36" t="s">
        <v>423</v>
      </c>
      <c s="37">
        <v>6.02</v>
      </c>
      <c s="36">
        <v>0</v>
      </c>
      <c s="36">
        <f>ROUND(G142*H142,6)</f>
      </c>
      <c r="L142" s="38">
        <v>0</v>
      </c>
      <c s="32">
        <f>ROUND(ROUND(L142,2)*ROUND(G142,3),2)</f>
      </c>
      <c s="36" t="s">
        <v>90</v>
      </c>
      <c>
        <f>(M142*21)/100</f>
      </c>
      <c t="s">
        <v>28</v>
      </c>
    </row>
    <row r="143" spans="1:5" ht="25.5">
      <c r="A143" s="35" t="s">
        <v>56</v>
      </c>
      <c r="E143" s="39" t="s">
        <v>707</v>
      </c>
    </row>
    <row r="144" spans="1:5" ht="12.75">
      <c r="A144" s="35" t="s">
        <v>57</v>
      </c>
      <c r="E144" s="40" t="s">
        <v>5</v>
      </c>
    </row>
    <row r="145" spans="1:5" ht="12.75">
      <c r="A145" t="s">
        <v>58</v>
      </c>
      <c r="E145" s="39" t="s">
        <v>5</v>
      </c>
    </row>
    <row r="146" spans="1:13" ht="12.75">
      <c r="A146" t="s">
        <v>47</v>
      </c>
      <c r="C146" s="31" t="s">
        <v>27</v>
      </c>
      <c r="E146" s="33" t="s">
        <v>711</v>
      </c>
      <c r="J146" s="32">
        <f>0</f>
      </c>
      <c s="32">
        <f>0</f>
      </c>
      <c s="32">
        <f>0+L147+L151+L155+L159+L163+L167+L171+L175+L179+L183+L187+L191+L195</f>
      </c>
      <c s="32">
        <f>0+M147+M151+M155+M159+M163+M167+M171+M175+M179+M183+M187+M191+M195</f>
      </c>
    </row>
    <row r="147" spans="1:16" ht="25.5">
      <c r="A147" t="s">
        <v>50</v>
      </c>
      <c s="34" t="s">
        <v>194</v>
      </c>
      <c s="34" t="s">
        <v>2441</v>
      </c>
      <c s="35" t="s">
        <v>5</v>
      </c>
      <c s="6" t="s">
        <v>2442</v>
      </c>
      <c s="36" t="s">
        <v>423</v>
      </c>
      <c s="37">
        <v>32.76</v>
      </c>
      <c s="36">
        <v>0.003</v>
      </c>
      <c s="36">
        <f>ROUND(G147*H147,6)</f>
      </c>
      <c r="L147" s="38">
        <v>0</v>
      </c>
      <c s="32">
        <f>ROUND(ROUND(L147,2)*ROUND(G147,3),2)</f>
      </c>
      <c s="36" t="s">
        <v>90</v>
      </c>
      <c>
        <f>(M147*21)/100</f>
      </c>
      <c t="s">
        <v>28</v>
      </c>
    </row>
    <row r="148" spans="1:5" ht="25.5">
      <c r="A148" s="35" t="s">
        <v>56</v>
      </c>
      <c r="E148" s="39" t="s">
        <v>2442</v>
      </c>
    </row>
    <row r="149" spans="1:5" ht="38.25">
      <c r="A149" s="35" t="s">
        <v>57</v>
      </c>
      <c r="E149" s="42" t="s">
        <v>2443</v>
      </c>
    </row>
    <row r="150" spans="1:5" ht="12.75">
      <c r="A150" t="s">
        <v>58</v>
      </c>
      <c r="E150" s="39" t="s">
        <v>5</v>
      </c>
    </row>
    <row r="151" spans="1:16" ht="38.25">
      <c r="A151" t="s">
        <v>50</v>
      </c>
      <c s="34" t="s">
        <v>198</v>
      </c>
      <c s="34" t="s">
        <v>2444</v>
      </c>
      <c s="35" t="s">
        <v>5</v>
      </c>
      <c s="6" t="s">
        <v>2445</v>
      </c>
      <c s="36" t="s">
        <v>423</v>
      </c>
      <c s="37">
        <v>32.76</v>
      </c>
      <c s="36">
        <v>0.021</v>
      </c>
      <c s="36">
        <f>ROUND(G151*H151,6)</f>
      </c>
      <c r="L151" s="38">
        <v>0</v>
      </c>
      <c s="32">
        <f>ROUND(ROUND(L151,2)*ROUND(G151,3),2)</f>
      </c>
      <c s="36" t="s">
        <v>90</v>
      </c>
      <c>
        <f>(M151*21)/100</f>
      </c>
      <c t="s">
        <v>28</v>
      </c>
    </row>
    <row r="152" spans="1:5" ht="38.25">
      <c r="A152" s="35" t="s">
        <v>56</v>
      </c>
      <c r="E152" s="39" t="s">
        <v>2446</v>
      </c>
    </row>
    <row r="153" spans="1:5" ht="38.25">
      <c r="A153" s="35" t="s">
        <v>57</v>
      </c>
      <c r="E153" s="42" t="s">
        <v>2443</v>
      </c>
    </row>
    <row r="154" spans="1:5" ht="12.75">
      <c r="A154" t="s">
        <v>58</v>
      </c>
      <c r="E154" s="39" t="s">
        <v>5</v>
      </c>
    </row>
    <row r="155" spans="1:16" ht="25.5">
      <c r="A155" t="s">
        <v>50</v>
      </c>
      <c s="34" t="s">
        <v>201</v>
      </c>
      <c s="34" t="s">
        <v>2447</v>
      </c>
      <c s="35" t="s">
        <v>5</v>
      </c>
      <c s="6" t="s">
        <v>2448</v>
      </c>
      <c s="36" t="s">
        <v>423</v>
      </c>
      <c s="37">
        <v>106.38</v>
      </c>
      <c s="36">
        <v>0.003</v>
      </c>
      <c s="36">
        <f>ROUND(G155*H155,6)</f>
      </c>
      <c r="L155" s="38">
        <v>0</v>
      </c>
      <c s="32">
        <f>ROUND(ROUND(L155,2)*ROUND(G155,3),2)</f>
      </c>
      <c s="36" t="s">
        <v>90</v>
      </c>
      <c>
        <f>(M155*21)/100</f>
      </c>
      <c t="s">
        <v>28</v>
      </c>
    </row>
    <row r="156" spans="1:5" ht="25.5">
      <c r="A156" s="35" t="s">
        <v>56</v>
      </c>
      <c r="E156" s="39" t="s">
        <v>2448</v>
      </c>
    </row>
    <row r="157" spans="1:5" ht="51">
      <c r="A157" s="35" t="s">
        <v>57</v>
      </c>
      <c r="E157" s="42" t="s">
        <v>2449</v>
      </c>
    </row>
    <row r="158" spans="1:5" ht="12.75">
      <c r="A158" t="s">
        <v>58</v>
      </c>
      <c r="E158" s="39" t="s">
        <v>5</v>
      </c>
    </row>
    <row r="159" spans="1:16" ht="25.5">
      <c r="A159" t="s">
        <v>50</v>
      </c>
      <c s="34" t="s">
        <v>205</v>
      </c>
      <c s="34" t="s">
        <v>2450</v>
      </c>
      <c s="35" t="s">
        <v>5</v>
      </c>
      <c s="6" t="s">
        <v>2451</v>
      </c>
      <c s="36" t="s">
        <v>89</v>
      </c>
      <c s="37">
        <v>4</v>
      </c>
      <c s="36">
        <v>0.0102</v>
      </c>
      <c s="36">
        <f>ROUND(G159*H159,6)</f>
      </c>
      <c r="L159" s="38">
        <v>0</v>
      </c>
      <c s="32">
        <f>ROUND(ROUND(L159,2)*ROUND(G159,3),2)</f>
      </c>
      <c s="36" t="s">
        <v>90</v>
      </c>
      <c>
        <f>(M159*21)/100</f>
      </c>
      <c t="s">
        <v>28</v>
      </c>
    </row>
    <row r="160" spans="1:5" ht="25.5">
      <c r="A160" s="35" t="s">
        <v>56</v>
      </c>
      <c r="E160" s="39" t="s">
        <v>2451</v>
      </c>
    </row>
    <row r="161" spans="1:5" ht="38.25">
      <c r="A161" s="35" t="s">
        <v>57</v>
      </c>
      <c r="E161" s="42" t="s">
        <v>2399</v>
      </c>
    </row>
    <row r="162" spans="1:5" ht="12.75">
      <c r="A162" t="s">
        <v>58</v>
      </c>
      <c r="E162" s="39" t="s">
        <v>5</v>
      </c>
    </row>
    <row r="163" spans="1:16" ht="38.25">
      <c r="A163" t="s">
        <v>50</v>
      </c>
      <c s="34" t="s">
        <v>209</v>
      </c>
      <c s="34" t="s">
        <v>2452</v>
      </c>
      <c s="35" t="s">
        <v>5</v>
      </c>
      <c s="6" t="s">
        <v>2453</v>
      </c>
      <c s="36" t="s">
        <v>423</v>
      </c>
      <c s="37">
        <v>106.38</v>
      </c>
      <c s="36">
        <v>0.0197</v>
      </c>
      <c s="36">
        <f>ROUND(G163*H163,6)</f>
      </c>
      <c r="L163" s="38">
        <v>0</v>
      </c>
      <c s="32">
        <f>ROUND(ROUND(L163,2)*ROUND(G163,3),2)</f>
      </c>
      <c s="36" t="s">
        <v>90</v>
      </c>
      <c>
        <f>(M163*21)/100</f>
      </c>
      <c t="s">
        <v>28</v>
      </c>
    </row>
    <row r="164" spans="1:5" ht="38.25">
      <c r="A164" s="35" t="s">
        <v>56</v>
      </c>
      <c r="E164" s="39" t="s">
        <v>2454</v>
      </c>
    </row>
    <row r="165" spans="1:5" ht="51">
      <c r="A165" s="35" t="s">
        <v>57</v>
      </c>
      <c r="E165" s="42" t="s">
        <v>2449</v>
      </c>
    </row>
    <row r="166" spans="1:5" ht="12.75">
      <c r="A166" t="s">
        <v>58</v>
      </c>
      <c r="E166" s="39" t="s">
        <v>5</v>
      </c>
    </row>
    <row r="167" spans="1:16" ht="12.75">
      <c r="A167" t="s">
        <v>50</v>
      </c>
      <c s="34" t="s">
        <v>212</v>
      </c>
      <c s="34" t="s">
        <v>730</v>
      </c>
      <c s="35" t="s">
        <v>5</v>
      </c>
      <c s="6" t="s">
        <v>731</v>
      </c>
      <c s="36" t="s">
        <v>74</v>
      </c>
      <c s="37">
        <v>23.2</v>
      </c>
      <c s="36">
        <v>0.0015</v>
      </c>
      <c s="36">
        <f>ROUND(G167*H167,6)</f>
      </c>
      <c r="L167" s="38">
        <v>0</v>
      </c>
      <c s="32">
        <f>ROUND(ROUND(L167,2)*ROUND(G167,3),2)</f>
      </c>
      <c s="36" t="s">
        <v>90</v>
      </c>
      <c>
        <f>(M167*21)/100</f>
      </c>
      <c t="s">
        <v>28</v>
      </c>
    </row>
    <row r="168" spans="1:5" ht="12.75">
      <c r="A168" s="35" t="s">
        <v>56</v>
      </c>
      <c r="E168" s="39" t="s">
        <v>731</v>
      </c>
    </row>
    <row r="169" spans="1:5" ht="38.25">
      <c r="A169" s="35" t="s">
        <v>57</v>
      </c>
      <c r="E169" s="42" t="s">
        <v>2455</v>
      </c>
    </row>
    <row r="170" spans="1:5" ht="12.75">
      <c r="A170" t="s">
        <v>58</v>
      </c>
      <c r="E170" s="39" t="s">
        <v>5</v>
      </c>
    </row>
    <row r="171" spans="1:16" ht="25.5">
      <c r="A171" t="s">
        <v>50</v>
      </c>
      <c s="34" t="s">
        <v>216</v>
      </c>
      <c s="34" t="s">
        <v>2456</v>
      </c>
      <c s="35" t="s">
        <v>5</v>
      </c>
      <c s="6" t="s">
        <v>2457</v>
      </c>
      <c s="36" t="s">
        <v>423</v>
      </c>
      <c s="37">
        <v>102.384</v>
      </c>
      <c s="36">
        <v>0.0014</v>
      </c>
      <c s="36">
        <f>ROUND(G171*H171,6)</f>
      </c>
      <c r="L171" s="38">
        <v>0</v>
      </c>
      <c s="32">
        <f>ROUND(ROUND(L171,2)*ROUND(G171,3),2)</f>
      </c>
      <c s="36" t="s">
        <v>90</v>
      </c>
      <c>
        <f>(M171*21)/100</f>
      </c>
      <c t="s">
        <v>28</v>
      </c>
    </row>
    <row r="172" spans="1:5" ht="25.5">
      <c r="A172" s="35" t="s">
        <v>56</v>
      </c>
      <c r="E172" s="39" t="s">
        <v>2457</v>
      </c>
    </row>
    <row r="173" spans="1:5" ht="38.25">
      <c r="A173" s="35" t="s">
        <v>57</v>
      </c>
      <c r="E173" s="42" t="s">
        <v>2458</v>
      </c>
    </row>
    <row r="174" spans="1:5" ht="12.75">
      <c r="A174" t="s">
        <v>58</v>
      </c>
      <c r="E174" s="39" t="s">
        <v>5</v>
      </c>
    </row>
    <row r="175" spans="1:16" ht="25.5">
      <c r="A175" t="s">
        <v>50</v>
      </c>
      <c s="34" t="s">
        <v>219</v>
      </c>
      <c s="34" t="s">
        <v>822</v>
      </c>
      <c s="35" t="s">
        <v>5</v>
      </c>
      <c s="6" t="s">
        <v>823</v>
      </c>
      <c s="36" t="s">
        <v>423</v>
      </c>
      <c s="37">
        <v>15.2</v>
      </c>
      <c s="36">
        <v>0</v>
      </c>
      <c s="36">
        <f>ROUND(G175*H175,6)</f>
      </c>
      <c r="L175" s="38">
        <v>0</v>
      </c>
      <c s="32">
        <f>ROUND(ROUND(L175,2)*ROUND(G175,3),2)</f>
      </c>
      <c s="36" t="s">
        <v>90</v>
      </c>
      <c>
        <f>(M175*21)/100</f>
      </c>
      <c t="s">
        <v>28</v>
      </c>
    </row>
    <row r="176" spans="1:5" ht="25.5">
      <c r="A176" s="35" t="s">
        <v>56</v>
      </c>
      <c r="E176" s="39" t="s">
        <v>823</v>
      </c>
    </row>
    <row r="177" spans="1:5" ht="38.25">
      <c r="A177" s="35" t="s">
        <v>57</v>
      </c>
      <c r="E177" s="42" t="s">
        <v>2459</v>
      </c>
    </row>
    <row r="178" spans="1:5" ht="12.75">
      <c r="A178" t="s">
        <v>58</v>
      </c>
      <c r="E178" s="39" t="s">
        <v>5</v>
      </c>
    </row>
    <row r="179" spans="1:16" ht="25.5">
      <c r="A179" t="s">
        <v>50</v>
      </c>
      <c s="34" t="s">
        <v>223</v>
      </c>
      <c s="34" t="s">
        <v>826</v>
      </c>
      <c s="35" t="s">
        <v>5</v>
      </c>
      <c s="6" t="s">
        <v>827</v>
      </c>
      <c s="36" t="s">
        <v>401</v>
      </c>
      <c s="37">
        <v>1.253</v>
      </c>
      <c s="36">
        <v>2.30102</v>
      </c>
      <c s="36">
        <f>ROUND(G179*H179,6)</f>
      </c>
      <c r="L179" s="38">
        <v>0</v>
      </c>
      <c s="32">
        <f>ROUND(ROUND(L179,2)*ROUND(G179,3),2)</f>
      </c>
      <c s="36" t="s">
        <v>90</v>
      </c>
      <c>
        <f>(M179*21)/100</f>
      </c>
      <c t="s">
        <v>28</v>
      </c>
    </row>
    <row r="180" spans="1:5" ht="25.5">
      <c r="A180" s="35" t="s">
        <v>56</v>
      </c>
      <c r="E180" s="39" t="s">
        <v>827</v>
      </c>
    </row>
    <row r="181" spans="1:5" ht="38.25">
      <c r="A181" s="35" t="s">
        <v>57</v>
      </c>
      <c r="E181" s="42" t="s">
        <v>2460</v>
      </c>
    </row>
    <row r="182" spans="1:5" ht="12.75">
      <c r="A182" t="s">
        <v>58</v>
      </c>
      <c r="E182" s="39" t="s">
        <v>5</v>
      </c>
    </row>
    <row r="183" spans="1:16" ht="25.5">
      <c r="A183" t="s">
        <v>50</v>
      </c>
      <c s="34" t="s">
        <v>226</v>
      </c>
      <c s="34" t="s">
        <v>864</v>
      </c>
      <c s="35" t="s">
        <v>5</v>
      </c>
      <c s="6" t="s">
        <v>865</v>
      </c>
      <c s="36" t="s">
        <v>423</v>
      </c>
      <c s="37">
        <v>32.76</v>
      </c>
      <c s="36">
        <v>0.05532</v>
      </c>
      <c s="36">
        <f>ROUND(G183*H183,6)</f>
      </c>
      <c r="L183" s="38">
        <v>0</v>
      </c>
      <c s="32">
        <f>ROUND(ROUND(L183,2)*ROUND(G183,3),2)</f>
      </c>
      <c s="36" t="s">
        <v>90</v>
      </c>
      <c>
        <f>(M183*21)/100</f>
      </c>
      <c t="s">
        <v>28</v>
      </c>
    </row>
    <row r="184" spans="1:5" ht="25.5">
      <c r="A184" s="35" t="s">
        <v>56</v>
      </c>
      <c r="E184" s="39" t="s">
        <v>865</v>
      </c>
    </row>
    <row r="185" spans="1:5" ht="38.25">
      <c r="A185" s="35" t="s">
        <v>57</v>
      </c>
      <c r="E185" s="42" t="s">
        <v>2461</v>
      </c>
    </row>
    <row r="186" spans="1:5" ht="12.75">
      <c r="A186" t="s">
        <v>58</v>
      </c>
      <c r="E186" s="39" t="s">
        <v>5</v>
      </c>
    </row>
    <row r="187" spans="1:16" ht="25.5">
      <c r="A187" t="s">
        <v>50</v>
      </c>
      <c s="34" t="s">
        <v>230</v>
      </c>
      <c s="34" t="s">
        <v>2462</v>
      </c>
      <c s="35" t="s">
        <v>5</v>
      </c>
      <c s="6" t="s">
        <v>2463</v>
      </c>
      <c s="36" t="s">
        <v>423</v>
      </c>
      <c s="37">
        <v>23.12</v>
      </c>
      <c s="36">
        <v>0.0032</v>
      </c>
      <c s="36">
        <f>ROUND(G187*H187,6)</f>
      </c>
      <c r="L187" s="38">
        <v>0</v>
      </c>
      <c s="32">
        <f>ROUND(ROUND(L187,2)*ROUND(G187,3),2)</f>
      </c>
      <c s="36" t="s">
        <v>90</v>
      </c>
      <c>
        <f>(M187*21)/100</f>
      </c>
      <c t="s">
        <v>28</v>
      </c>
    </row>
    <row r="188" spans="1:5" ht="25.5">
      <c r="A188" s="35" t="s">
        <v>56</v>
      </c>
      <c r="E188" s="39" t="s">
        <v>2463</v>
      </c>
    </row>
    <row r="189" spans="1:5" ht="38.25">
      <c r="A189" s="35" t="s">
        <v>57</v>
      </c>
      <c r="E189" s="42" t="s">
        <v>2464</v>
      </c>
    </row>
    <row r="190" spans="1:5" ht="12.75">
      <c r="A190" t="s">
        <v>58</v>
      </c>
      <c r="E190" s="39" t="s">
        <v>5</v>
      </c>
    </row>
    <row r="191" spans="1:16" ht="25.5">
      <c r="A191" t="s">
        <v>50</v>
      </c>
      <c s="34" t="s">
        <v>234</v>
      </c>
      <c s="34" t="s">
        <v>890</v>
      </c>
      <c s="35" t="s">
        <v>5</v>
      </c>
      <c s="6" t="s">
        <v>891</v>
      </c>
      <c s="36" t="s">
        <v>89</v>
      </c>
      <c s="37">
        <v>4</v>
      </c>
      <c s="36">
        <v>0.00096</v>
      </c>
      <c s="36">
        <f>ROUND(G191*H191,6)</f>
      </c>
      <c r="L191" s="38">
        <v>0</v>
      </c>
      <c s="32">
        <f>ROUND(ROUND(L191,2)*ROUND(G191,3),2)</f>
      </c>
      <c s="36" t="s">
        <v>90</v>
      </c>
      <c>
        <f>(M191*21)/100</f>
      </c>
      <c t="s">
        <v>28</v>
      </c>
    </row>
    <row r="192" spans="1:5" ht="25.5">
      <c r="A192" s="35" t="s">
        <v>56</v>
      </c>
      <c r="E192" s="39" t="s">
        <v>891</v>
      </c>
    </row>
    <row r="193" spans="1:5" ht="38.25">
      <c r="A193" s="35" t="s">
        <v>57</v>
      </c>
      <c r="E193" s="42" t="s">
        <v>2465</v>
      </c>
    </row>
    <row r="194" spans="1:5" ht="12.75">
      <c r="A194" t="s">
        <v>58</v>
      </c>
      <c r="E194" s="39" t="s">
        <v>5</v>
      </c>
    </row>
    <row r="195" spans="1:16" ht="25.5">
      <c r="A195" t="s">
        <v>50</v>
      </c>
      <c s="34" t="s">
        <v>238</v>
      </c>
      <c s="34" t="s">
        <v>2466</v>
      </c>
      <c s="35" t="s">
        <v>5</v>
      </c>
      <c s="6" t="s">
        <v>2467</v>
      </c>
      <c s="36" t="s">
        <v>89</v>
      </c>
      <c s="37">
        <v>4</v>
      </c>
      <c s="36">
        <v>0.0195</v>
      </c>
      <c s="36">
        <f>ROUND(G195*H195,6)</f>
      </c>
      <c r="L195" s="38">
        <v>0</v>
      </c>
      <c s="32">
        <f>ROUND(ROUND(L195,2)*ROUND(G195,3),2)</f>
      </c>
      <c s="36" t="s">
        <v>90</v>
      </c>
      <c>
        <f>(M195*21)/100</f>
      </c>
      <c t="s">
        <v>28</v>
      </c>
    </row>
    <row r="196" spans="1:5" ht="25.5">
      <c r="A196" s="35" t="s">
        <v>56</v>
      </c>
      <c r="E196" s="39" t="s">
        <v>2467</v>
      </c>
    </row>
    <row r="197" spans="1:5" ht="38.25">
      <c r="A197" s="35" t="s">
        <v>57</v>
      </c>
      <c r="E197" s="42" t="s">
        <v>2465</v>
      </c>
    </row>
    <row r="198" spans="1:5" ht="12.75">
      <c r="A198" t="s">
        <v>58</v>
      </c>
      <c r="E198" s="39" t="s">
        <v>5</v>
      </c>
    </row>
    <row r="199" spans="1:13" ht="12.75">
      <c r="A199" t="s">
        <v>47</v>
      </c>
      <c r="C199" s="31" t="s">
        <v>1264</v>
      </c>
      <c r="E199" s="33" t="s">
        <v>1265</v>
      </c>
      <c r="J199" s="32">
        <f>0</f>
      </c>
      <c s="32">
        <f>0</f>
      </c>
      <c s="32">
        <f>0+L200+L204+L208+L212+L216+L220+L224+L228+L232+L236+L240</f>
      </c>
      <c s="32">
        <f>0+M200+M204+M208+M212+M216+M220+M224+M228+M232+M236+M240</f>
      </c>
    </row>
    <row r="200" spans="1:16" ht="25.5">
      <c r="A200" t="s">
        <v>50</v>
      </c>
      <c s="34" t="s">
        <v>814</v>
      </c>
      <c s="34" t="s">
        <v>2468</v>
      </c>
      <c s="35" t="s">
        <v>5</v>
      </c>
      <c s="6" t="s">
        <v>2469</v>
      </c>
      <c s="36" t="s">
        <v>423</v>
      </c>
      <c s="37">
        <v>38.4</v>
      </c>
      <c s="36">
        <v>0.00028</v>
      </c>
      <c s="36">
        <f>ROUND(G200*H200,6)</f>
      </c>
      <c r="L200" s="38">
        <v>0</v>
      </c>
      <c s="32">
        <f>ROUND(ROUND(L200,2)*ROUND(G200,3),2)</f>
      </c>
      <c s="36" t="s">
        <v>90</v>
      </c>
      <c>
        <f>(M200*21)/100</f>
      </c>
      <c t="s">
        <v>28</v>
      </c>
    </row>
    <row r="201" spans="1:5" ht="25.5">
      <c r="A201" s="35" t="s">
        <v>56</v>
      </c>
      <c r="E201" s="39" t="s">
        <v>2469</v>
      </c>
    </row>
    <row r="202" spans="1:5" ht="38.25">
      <c r="A202" s="35" t="s">
        <v>57</v>
      </c>
      <c r="E202" s="42" t="s">
        <v>2470</v>
      </c>
    </row>
    <row r="203" spans="1:5" ht="12.75">
      <c r="A203" t="s">
        <v>58</v>
      </c>
      <c r="E203" s="39" t="s">
        <v>5</v>
      </c>
    </row>
    <row r="204" spans="1:16" ht="12.75">
      <c r="A204" t="s">
        <v>50</v>
      </c>
      <c s="34" t="s">
        <v>818</v>
      </c>
      <c s="34" t="s">
        <v>2471</v>
      </c>
      <c s="35" t="s">
        <v>5</v>
      </c>
      <c s="6" t="s">
        <v>2472</v>
      </c>
      <c s="36" t="s">
        <v>423</v>
      </c>
      <c s="37">
        <v>42.24</v>
      </c>
      <c s="36">
        <v>0.0094</v>
      </c>
      <c s="36">
        <f>ROUND(G204*H204,6)</f>
      </c>
      <c r="L204" s="38">
        <v>0</v>
      </c>
      <c s="32">
        <f>ROUND(ROUND(L204,2)*ROUND(G204,3),2)</f>
      </c>
      <c s="36" t="s">
        <v>90</v>
      </c>
      <c>
        <f>(M204*21)/100</f>
      </c>
      <c t="s">
        <v>28</v>
      </c>
    </row>
    <row r="205" spans="1:5" ht="12.75">
      <c r="A205" s="35" t="s">
        <v>56</v>
      </c>
      <c r="E205" s="39" t="s">
        <v>2472</v>
      </c>
    </row>
    <row r="206" spans="1:5" ht="25.5">
      <c r="A206" s="35" t="s">
        <v>57</v>
      </c>
      <c r="E206" s="40" t="s">
        <v>2473</v>
      </c>
    </row>
    <row r="207" spans="1:5" ht="12.75">
      <c r="A207" t="s">
        <v>58</v>
      </c>
      <c r="E207" s="39" t="s">
        <v>5</v>
      </c>
    </row>
    <row r="208" spans="1:16" ht="25.5">
      <c r="A208" t="s">
        <v>50</v>
      </c>
      <c s="34" t="s">
        <v>821</v>
      </c>
      <c s="34" t="s">
        <v>2474</v>
      </c>
      <c s="35" t="s">
        <v>5</v>
      </c>
      <c s="6" t="s">
        <v>2475</v>
      </c>
      <c s="36" t="s">
        <v>423</v>
      </c>
      <c s="37">
        <v>44.16</v>
      </c>
      <c s="36">
        <v>0.0001</v>
      </c>
      <c s="36">
        <f>ROUND(G208*H208,6)</f>
      </c>
      <c r="L208" s="38">
        <v>0</v>
      </c>
      <c s="32">
        <f>ROUND(ROUND(L208,2)*ROUND(G208,3),2)</f>
      </c>
      <c s="36" t="s">
        <v>90</v>
      </c>
      <c>
        <f>(M208*21)/100</f>
      </c>
      <c t="s">
        <v>28</v>
      </c>
    </row>
    <row r="209" spans="1:5" ht="25.5">
      <c r="A209" s="35" t="s">
        <v>56</v>
      </c>
      <c r="E209" s="39" t="s">
        <v>2475</v>
      </c>
    </row>
    <row r="210" spans="1:5" ht="38.25">
      <c r="A210" s="35" t="s">
        <v>57</v>
      </c>
      <c r="E210" s="42" t="s">
        <v>2476</v>
      </c>
    </row>
    <row r="211" spans="1:5" ht="12.75">
      <c r="A211" t="s">
        <v>58</v>
      </c>
      <c r="E211" s="39" t="s">
        <v>5</v>
      </c>
    </row>
    <row r="212" spans="1:16" ht="25.5">
      <c r="A212" t="s">
        <v>50</v>
      </c>
      <c s="34" t="s">
        <v>825</v>
      </c>
      <c s="34" t="s">
        <v>2477</v>
      </c>
      <c s="35" t="s">
        <v>5</v>
      </c>
      <c s="6" t="s">
        <v>2478</v>
      </c>
      <c s="36" t="s">
        <v>89</v>
      </c>
      <c s="37">
        <v>4</v>
      </c>
      <c s="36">
        <v>0.00033</v>
      </c>
      <c s="36">
        <f>ROUND(G212*H212,6)</f>
      </c>
      <c r="L212" s="38">
        <v>0</v>
      </c>
      <c s="32">
        <f>ROUND(ROUND(L212,2)*ROUND(G212,3),2)</f>
      </c>
      <c s="36" t="s">
        <v>90</v>
      </c>
      <c>
        <f>(M212*21)/100</f>
      </c>
      <c t="s">
        <v>28</v>
      </c>
    </row>
    <row r="213" spans="1:5" ht="25.5">
      <c r="A213" s="35" t="s">
        <v>56</v>
      </c>
      <c r="E213" s="39" t="s">
        <v>2478</v>
      </c>
    </row>
    <row r="214" spans="1:5" ht="38.25">
      <c r="A214" s="35" t="s">
        <v>57</v>
      </c>
      <c r="E214" s="42" t="s">
        <v>2465</v>
      </c>
    </row>
    <row r="215" spans="1:5" ht="12.75">
      <c r="A215" t="s">
        <v>58</v>
      </c>
      <c r="E215" s="39" t="s">
        <v>5</v>
      </c>
    </row>
    <row r="216" spans="1:16" ht="25.5">
      <c r="A216" t="s">
        <v>50</v>
      </c>
      <c s="34" t="s">
        <v>829</v>
      </c>
      <c s="34" t="s">
        <v>2479</v>
      </c>
      <c s="35" t="s">
        <v>5</v>
      </c>
      <c s="6" t="s">
        <v>2480</v>
      </c>
      <c s="36" t="s">
        <v>89</v>
      </c>
      <c s="37">
        <v>4</v>
      </c>
      <c s="36">
        <v>0</v>
      </c>
      <c s="36">
        <f>ROUND(G216*H216,6)</f>
      </c>
      <c r="L216" s="38">
        <v>0</v>
      </c>
      <c s="32">
        <f>ROUND(ROUND(L216,2)*ROUND(G216,3),2)</f>
      </c>
      <c s="36" t="s">
        <v>291</v>
      </c>
      <c>
        <f>(M216*21)/100</f>
      </c>
      <c t="s">
        <v>28</v>
      </c>
    </row>
    <row r="217" spans="1:5" ht="25.5">
      <c r="A217" s="35" t="s">
        <v>56</v>
      </c>
      <c r="E217" s="39" t="s">
        <v>2480</v>
      </c>
    </row>
    <row r="218" spans="1:5" ht="38.25">
      <c r="A218" s="35" t="s">
        <v>57</v>
      </c>
      <c r="E218" s="42" t="s">
        <v>2465</v>
      </c>
    </row>
    <row r="219" spans="1:5" ht="12.75">
      <c r="A219" t="s">
        <v>58</v>
      </c>
      <c r="E219" s="39" t="s">
        <v>5</v>
      </c>
    </row>
    <row r="220" spans="1:16" ht="12.75">
      <c r="A220" t="s">
        <v>50</v>
      </c>
      <c s="34" t="s">
        <v>833</v>
      </c>
      <c s="34" t="s">
        <v>1333</v>
      </c>
      <c s="35" t="s">
        <v>5</v>
      </c>
      <c s="6" t="s">
        <v>1334</v>
      </c>
      <c s="36" t="s">
        <v>283</v>
      </c>
      <c s="37">
        <v>791.03</v>
      </c>
      <c s="36">
        <v>5E-05</v>
      </c>
      <c s="36">
        <f>ROUND(G220*H220,6)</f>
      </c>
      <c r="L220" s="38">
        <v>0</v>
      </c>
      <c s="32">
        <f>ROUND(ROUND(L220,2)*ROUND(G220,3),2)</f>
      </c>
      <c s="36" t="s">
        <v>90</v>
      </c>
      <c>
        <f>(M220*21)/100</f>
      </c>
      <c t="s">
        <v>28</v>
      </c>
    </row>
    <row r="221" spans="1:5" ht="12.75">
      <c r="A221" s="35" t="s">
        <v>56</v>
      </c>
      <c r="E221" s="39" t="s">
        <v>1334</v>
      </c>
    </row>
    <row r="222" spans="1:5" ht="89.25">
      <c r="A222" s="35" t="s">
        <v>57</v>
      </c>
      <c r="E222" s="42" t="s">
        <v>2481</v>
      </c>
    </row>
    <row r="223" spans="1:5" ht="12.75">
      <c r="A223" t="s">
        <v>58</v>
      </c>
      <c r="E223" s="39" t="s">
        <v>5</v>
      </c>
    </row>
    <row r="224" spans="1:16" ht="12.75">
      <c r="A224" t="s">
        <v>50</v>
      </c>
      <c s="34" t="s">
        <v>836</v>
      </c>
      <c s="34" t="s">
        <v>2482</v>
      </c>
      <c s="35" t="s">
        <v>5</v>
      </c>
      <c s="6" t="s">
        <v>2483</v>
      </c>
      <c s="36" t="s">
        <v>283</v>
      </c>
      <c s="37">
        <v>479.03</v>
      </c>
      <c s="36">
        <v>0</v>
      </c>
      <c s="36">
        <f>ROUND(G224*H224,6)</f>
      </c>
      <c r="L224" s="38">
        <v>0</v>
      </c>
      <c s="32">
        <f>ROUND(ROUND(L224,2)*ROUND(G224,3),2)</f>
      </c>
      <c s="36" t="s">
        <v>291</v>
      </c>
      <c>
        <f>(M224*21)/100</f>
      </c>
      <c t="s">
        <v>28</v>
      </c>
    </row>
    <row r="225" spans="1:5" ht="12.75">
      <c r="A225" s="35" t="s">
        <v>56</v>
      </c>
      <c r="E225" s="39" t="s">
        <v>2483</v>
      </c>
    </row>
    <row r="226" spans="1:5" ht="38.25">
      <c r="A226" s="35" t="s">
        <v>57</v>
      </c>
      <c r="E226" s="42" t="s">
        <v>2484</v>
      </c>
    </row>
    <row r="227" spans="1:5" ht="12.75">
      <c r="A227" t="s">
        <v>58</v>
      </c>
      <c r="E227" s="39" t="s">
        <v>5</v>
      </c>
    </row>
    <row r="228" spans="1:16" ht="12.75">
      <c r="A228" t="s">
        <v>50</v>
      </c>
      <c s="34" t="s">
        <v>839</v>
      </c>
      <c s="34" t="s">
        <v>2485</v>
      </c>
      <c s="35" t="s">
        <v>5</v>
      </c>
      <c s="6" t="s">
        <v>2486</v>
      </c>
      <c s="36" t="s">
        <v>283</v>
      </c>
      <c s="37">
        <v>131.25</v>
      </c>
      <c s="36">
        <v>0</v>
      </c>
      <c s="36">
        <f>ROUND(G228*H228,6)</f>
      </c>
      <c r="L228" s="38">
        <v>0</v>
      </c>
      <c s="32">
        <f>ROUND(ROUND(L228,2)*ROUND(G228,3),2)</f>
      </c>
      <c s="36" t="s">
        <v>291</v>
      </c>
      <c>
        <f>(M228*21)/100</f>
      </c>
      <c t="s">
        <v>28</v>
      </c>
    </row>
    <row r="229" spans="1:5" ht="12.75">
      <c r="A229" s="35" t="s">
        <v>56</v>
      </c>
      <c r="E229" s="39" t="s">
        <v>2486</v>
      </c>
    </row>
    <row r="230" spans="1:5" ht="38.25">
      <c r="A230" s="35" t="s">
        <v>57</v>
      </c>
      <c r="E230" s="42" t="s">
        <v>2487</v>
      </c>
    </row>
    <row r="231" spans="1:5" ht="12.75">
      <c r="A231" t="s">
        <v>58</v>
      </c>
      <c r="E231" s="39" t="s">
        <v>5</v>
      </c>
    </row>
    <row r="232" spans="1:16" ht="12.75">
      <c r="A232" t="s">
        <v>50</v>
      </c>
      <c s="34" t="s">
        <v>843</v>
      </c>
      <c s="34" t="s">
        <v>2488</v>
      </c>
      <c s="35" t="s">
        <v>5</v>
      </c>
      <c s="6" t="s">
        <v>2489</v>
      </c>
      <c s="36" t="s">
        <v>283</v>
      </c>
      <c s="37">
        <v>180.75</v>
      </c>
      <c s="36">
        <v>0</v>
      </c>
      <c s="36">
        <f>ROUND(G232*H232,6)</f>
      </c>
      <c r="L232" s="38">
        <v>0</v>
      </c>
      <c s="32">
        <f>ROUND(ROUND(L232,2)*ROUND(G232,3),2)</f>
      </c>
      <c s="36" t="s">
        <v>55</v>
      </c>
      <c>
        <f>(M232*21)/100</f>
      </c>
      <c t="s">
        <v>28</v>
      </c>
    </row>
    <row r="233" spans="1:5" ht="12.75">
      <c r="A233" s="35" t="s">
        <v>56</v>
      </c>
      <c r="E233" s="39" t="s">
        <v>2489</v>
      </c>
    </row>
    <row r="234" spans="1:5" ht="38.25">
      <c r="A234" s="35" t="s">
        <v>57</v>
      </c>
      <c r="E234" s="42" t="s">
        <v>2490</v>
      </c>
    </row>
    <row r="235" spans="1:5" ht="12.75">
      <c r="A235" t="s">
        <v>58</v>
      </c>
      <c r="E235" s="39" t="s">
        <v>5</v>
      </c>
    </row>
    <row r="236" spans="1:16" ht="25.5">
      <c r="A236" t="s">
        <v>50</v>
      </c>
      <c s="34" t="s">
        <v>846</v>
      </c>
      <c s="34" t="s">
        <v>1348</v>
      </c>
      <c s="35" t="s">
        <v>5</v>
      </c>
      <c s="6" t="s">
        <v>1349</v>
      </c>
      <c s="36" t="s">
        <v>409</v>
      </c>
      <c s="37">
        <v>1.244</v>
      </c>
      <c s="36">
        <v>0</v>
      </c>
      <c s="36">
        <f>ROUND(G236*H236,6)</f>
      </c>
      <c r="L236" s="38">
        <v>0</v>
      </c>
      <c s="32">
        <f>ROUND(ROUND(L236,2)*ROUND(G236,3),2)</f>
      </c>
      <c s="36" t="s">
        <v>90</v>
      </c>
      <c>
        <f>(M236*21)/100</f>
      </c>
      <c t="s">
        <v>28</v>
      </c>
    </row>
    <row r="237" spans="1:5" ht="25.5">
      <c r="A237" s="35" t="s">
        <v>56</v>
      </c>
      <c r="E237" s="39" t="s">
        <v>1349</v>
      </c>
    </row>
    <row r="238" spans="1:5" ht="12.75">
      <c r="A238" s="35" t="s">
        <v>57</v>
      </c>
      <c r="E238" s="40" t="s">
        <v>5</v>
      </c>
    </row>
    <row r="239" spans="1:5" ht="12.75">
      <c r="A239" t="s">
        <v>58</v>
      </c>
      <c r="E239" s="39" t="s">
        <v>5</v>
      </c>
    </row>
    <row r="240" spans="1:16" ht="38.25">
      <c r="A240" t="s">
        <v>50</v>
      </c>
      <c s="34" t="s">
        <v>849</v>
      </c>
      <c s="34" t="s">
        <v>1351</v>
      </c>
      <c s="35" t="s">
        <v>5</v>
      </c>
      <c s="6" t="s">
        <v>1352</v>
      </c>
      <c s="36" t="s">
        <v>409</v>
      </c>
      <c s="37">
        <v>1.244</v>
      </c>
      <c s="36">
        <v>0</v>
      </c>
      <c s="36">
        <f>ROUND(G240*H240,6)</f>
      </c>
      <c r="L240" s="38">
        <v>0</v>
      </c>
      <c s="32">
        <f>ROUND(ROUND(L240,2)*ROUND(G240,3),2)</f>
      </c>
      <c s="36" t="s">
        <v>90</v>
      </c>
      <c>
        <f>(M240*21)/100</f>
      </c>
      <c t="s">
        <v>28</v>
      </c>
    </row>
    <row r="241" spans="1:5" ht="38.25">
      <c r="A241" s="35" t="s">
        <v>56</v>
      </c>
      <c r="E241" s="39" t="s">
        <v>1353</v>
      </c>
    </row>
    <row r="242" spans="1:5" ht="12.75">
      <c r="A242" s="35" t="s">
        <v>57</v>
      </c>
      <c r="E242" s="40" t="s">
        <v>5</v>
      </c>
    </row>
    <row r="243" spans="1:5" ht="12.75">
      <c r="A243" t="s">
        <v>58</v>
      </c>
      <c r="E243" s="39" t="s">
        <v>5</v>
      </c>
    </row>
    <row r="244" spans="1:13" ht="12.75">
      <c r="A244" t="s">
        <v>47</v>
      </c>
      <c r="C244" s="31" t="s">
        <v>1378</v>
      </c>
      <c r="E244" s="33" t="s">
        <v>1379</v>
      </c>
      <c r="J244" s="32">
        <f>0</f>
      </c>
      <c s="32">
        <f>0</f>
      </c>
      <c s="32">
        <f>0+L245+L249+L253+L257+L261</f>
      </c>
      <c s="32">
        <f>0+M245+M249+M253+M257+M261</f>
      </c>
    </row>
    <row r="245" spans="1:16" ht="12.75">
      <c r="A245" t="s">
        <v>50</v>
      </c>
      <c s="34" t="s">
        <v>852</v>
      </c>
      <c s="34" t="s">
        <v>1381</v>
      </c>
      <c s="35" t="s">
        <v>5</v>
      </c>
      <c s="6" t="s">
        <v>1382</v>
      </c>
      <c s="36" t="s">
        <v>423</v>
      </c>
      <c s="37">
        <v>79.05</v>
      </c>
      <c s="36">
        <v>0.00054</v>
      </c>
      <c s="36">
        <f>ROUND(G245*H245,6)</f>
      </c>
      <c r="L245" s="38">
        <v>0</v>
      </c>
      <c s="32">
        <f>ROUND(ROUND(L245,2)*ROUND(G245,3),2)</f>
      </c>
      <c s="36" t="s">
        <v>90</v>
      </c>
      <c>
        <f>(M245*21)/100</f>
      </c>
      <c t="s">
        <v>28</v>
      </c>
    </row>
    <row r="246" spans="1:5" ht="12.75">
      <c r="A246" s="35" t="s">
        <v>56</v>
      </c>
      <c r="E246" s="39" t="s">
        <v>1382</v>
      </c>
    </row>
    <row r="247" spans="1:5" ht="89.25">
      <c r="A247" s="35" t="s">
        <v>57</v>
      </c>
      <c r="E247" s="42" t="s">
        <v>2491</v>
      </c>
    </row>
    <row r="248" spans="1:5" ht="12.75">
      <c r="A248" t="s">
        <v>58</v>
      </c>
      <c r="E248" s="39" t="s">
        <v>5</v>
      </c>
    </row>
    <row r="249" spans="1:16" ht="12.75">
      <c r="A249" t="s">
        <v>50</v>
      </c>
      <c s="34" t="s">
        <v>855</v>
      </c>
      <c s="34" t="s">
        <v>1385</v>
      </c>
      <c s="35" t="s">
        <v>5</v>
      </c>
      <c s="6" t="s">
        <v>1386</v>
      </c>
      <c s="36" t="s">
        <v>423</v>
      </c>
      <c s="37">
        <v>79.05</v>
      </c>
      <c s="36">
        <v>0.00024</v>
      </c>
      <c s="36">
        <f>ROUND(G249*H249,6)</f>
      </c>
      <c r="L249" s="38">
        <v>0</v>
      </c>
      <c s="32">
        <f>ROUND(ROUND(L249,2)*ROUND(G249,3),2)</f>
      </c>
      <c s="36" t="s">
        <v>90</v>
      </c>
      <c>
        <f>(M249*21)/100</f>
      </c>
      <c t="s">
        <v>28</v>
      </c>
    </row>
    <row r="250" spans="1:5" ht="12.75">
      <c r="A250" s="35" t="s">
        <v>56</v>
      </c>
      <c r="E250" s="39" t="s">
        <v>1386</v>
      </c>
    </row>
    <row r="251" spans="1:5" ht="89.25">
      <c r="A251" s="35" t="s">
        <v>57</v>
      </c>
      <c r="E251" s="42" t="s">
        <v>2491</v>
      </c>
    </row>
    <row r="252" spans="1:5" ht="12.75">
      <c r="A252" t="s">
        <v>58</v>
      </c>
      <c r="E252" s="39" t="s">
        <v>5</v>
      </c>
    </row>
    <row r="253" spans="1:16" ht="12.75">
      <c r="A253" t="s">
        <v>50</v>
      </c>
      <c s="34" t="s">
        <v>859</v>
      </c>
      <c s="34" t="s">
        <v>1388</v>
      </c>
      <c s="35" t="s">
        <v>5</v>
      </c>
      <c s="6" t="s">
        <v>1389</v>
      </c>
      <c s="36" t="s">
        <v>423</v>
      </c>
      <c s="37">
        <v>79.05</v>
      </c>
      <c s="36">
        <v>0.00025</v>
      </c>
      <c s="36">
        <f>ROUND(G253*H253,6)</f>
      </c>
      <c r="L253" s="38">
        <v>0</v>
      </c>
      <c s="32">
        <f>ROUND(ROUND(L253,2)*ROUND(G253,3),2)</f>
      </c>
      <c s="36" t="s">
        <v>90</v>
      </c>
      <c>
        <f>(M253*21)/100</f>
      </c>
      <c t="s">
        <v>28</v>
      </c>
    </row>
    <row r="254" spans="1:5" ht="12.75">
      <c r="A254" s="35" t="s">
        <v>56</v>
      </c>
      <c r="E254" s="39" t="s">
        <v>1389</v>
      </c>
    </row>
    <row r="255" spans="1:5" ht="89.25">
      <c r="A255" s="35" t="s">
        <v>57</v>
      </c>
      <c r="E255" s="42" t="s">
        <v>2491</v>
      </c>
    </row>
    <row r="256" spans="1:5" ht="12.75">
      <c r="A256" t="s">
        <v>58</v>
      </c>
      <c r="E256" s="39" t="s">
        <v>5</v>
      </c>
    </row>
    <row r="257" spans="1:16" ht="25.5">
      <c r="A257" t="s">
        <v>50</v>
      </c>
      <c s="34" t="s">
        <v>863</v>
      </c>
      <c s="34" t="s">
        <v>1391</v>
      </c>
      <c s="35" t="s">
        <v>5</v>
      </c>
      <c s="6" t="s">
        <v>1392</v>
      </c>
      <c s="36" t="s">
        <v>409</v>
      </c>
      <c s="37">
        <v>0.081</v>
      </c>
      <c s="36">
        <v>0</v>
      </c>
      <c s="36">
        <f>ROUND(G257*H257,6)</f>
      </c>
      <c r="L257" s="38">
        <v>0</v>
      </c>
      <c s="32">
        <f>ROUND(ROUND(L257,2)*ROUND(G257,3),2)</f>
      </c>
      <c s="36" t="s">
        <v>90</v>
      </c>
      <c>
        <f>(M257*21)/100</f>
      </c>
      <c t="s">
        <v>28</v>
      </c>
    </row>
    <row r="258" spans="1:5" ht="25.5">
      <c r="A258" s="35" t="s">
        <v>56</v>
      </c>
      <c r="E258" s="39" t="s">
        <v>1392</v>
      </c>
    </row>
    <row r="259" spans="1:5" ht="12.75">
      <c r="A259" s="35" t="s">
        <v>57</v>
      </c>
      <c r="E259" s="40" t="s">
        <v>5</v>
      </c>
    </row>
    <row r="260" spans="1:5" ht="12.75">
      <c r="A260" t="s">
        <v>58</v>
      </c>
      <c r="E260" s="39" t="s">
        <v>5</v>
      </c>
    </row>
    <row r="261" spans="1:16" ht="38.25">
      <c r="A261" t="s">
        <v>50</v>
      </c>
      <c s="34" t="s">
        <v>867</v>
      </c>
      <c s="34" t="s">
        <v>1394</v>
      </c>
      <c s="35" t="s">
        <v>5</v>
      </c>
      <c s="6" t="s">
        <v>1395</v>
      </c>
      <c s="36" t="s">
        <v>409</v>
      </c>
      <c s="37">
        <v>0.081</v>
      </c>
      <c s="36">
        <v>0</v>
      </c>
      <c s="36">
        <f>ROUND(G261*H261,6)</f>
      </c>
      <c r="L261" s="38">
        <v>0</v>
      </c>
      <c s="32">
        <f>ROUND(ROUND(L261,2)*ROUND(G261,3),2)</f>
      </c>
      <c s="36" t="s">
        <v>90</v>
      </c>
      <c>
        <f>(M261*21)/100</f>
      </c>
      <c t="s">
        <v>28</v>
      </c>
    </row>
    <row r="262" spans="1:5" ht="38.25">
      <c r="A262" s="35" t="s">
        <v>56</v>
      </c>
      <c r="E262" s="39" t="s">
        <v>1396</v>
      </c>
    </row>
    <row r="263" spans="1:5" ht="12.75">
      <c r="A263" s="35" t="s">
        <v>57</v>
      </c>
      <c r="E263" s="40" t="s">
        <v>5</v>
      </c>
    </row>
    <row r="264" spans="1:5" ht="12.75">
      <c r="A264" t="s">
        <v>58</v>
      </c>
      <c r="E264" s="39" t="s">
        <v>5</v>
      </c>
    </row>
    <row r="265" spans="1:13" ht="12.75">
      <c r="A265" t="s">
        <v>47</v>
      </c>
      <c r="C265" s="31" t="s">
        <v>460</v>
      </c>
      <c r="E265" s="33" t="s">
        <v>461</v>
      </c>
      <c r="J265" s="32">
        <f>0</f>
      </c>
      <c s="32">
        <f>0</f>
      </c>
      <c s="32">
        <f>0+L266+L270+L274+L278+L282+L286+L290+L294</f>
      </c>
      <c s="32">
        <f>0+M266+M270+M274+M278+M282+M286+M290+M294</f>
      </c>
    </row>
    <row r="266" spans="1:16" ht="12.75">
      <c r="A266" t="s">
        <v>50</v>
      </c>
      <c s="34" t="s">
        <v>871</v>
      </c>
      <c s="34" t="s">
        <v>2492</v>
      </c>
      <c s="35" t="s">
        <v>5</v>
      </c>
      <c s="6" t="s">
        <v>2493</v>
      </c>
      <c s="36" t="s">
        <v>423</v>
      </c>
      <c s="37">
        <v>76.775</v>
      </c>
      <c s="36">
        <v>0</v>
      </c>
      <c s="36">
        <f>ROUND(G266*H266,6)</f>
      </c>
      <c r="L266" s="38">
        <v>0</v>
      </c>
      <c s="32">
        <f>ROUND(ROUND(L266,2)*ROUND(G266,3),2)</f>
      </c>
      <c s="36" t="s">
        <v>90</v>
      </c>
      <c>
        <f>(M266*21)/100</f>
      </c>
      <c t="s">
        <v>28</v>
      </c>
    </row>
    <row r="267" spans="1:5" ht="12.75">
      <c r="A267" s="35" t="s">
        <v>56</v>
      </c>
      <c r="E267" s="39" t="s">
        <v>2493</v>
      </c>
    </row>
    <row r="268" spans="1:5" ht="38.25">
      <c r="A268" s="35" t="s">
        <v>57</v>
      </c>
      <c r="E268" s="42" t="s">
        <v>2494</v>
      </c>
    </row>
    <row r="269" spans="1:5" ht="12.75">
      <c r="A269" t="s">
        <v>58</v>
      </c>
      <c r="E269" s="39" t="s">
        <v>5</v>
      </c>
    </row>
    <row r="270" spans="1:16" ht="12.75">
      <c r="A270" t="s">
        <v>50</v>
      </c>
      <c s="34" t="s">
        <v>874</v>
      </c>
      <c s="34" t="s">
        <v>1422</v>
      </c>
      <c s="35" t="s">
        <v>5</v>
      </c>
      <c s="6" t="s">
        <v>1423</v>
      </c>
      <c s="36" t="s">
        <v>423</v>
      </c>
      <c s="37">
        <v>76.775</v>
      </c>
      <c s="36">
        <v>0</v>
      </c>
      <c s="36">
        <f>ROUND(G270*H270,6)</f>
      </c>
      <c r="L270" s="38">
        <v>0</v>
      </c>
      <c s="32">
        <f>ROUND(ROUND(L270,2)*ROUND(G270,3),2)</f>
      </c>
      <c s="36" t="s">
        <v>90</v>
      </c>
      <c>
        <f>(M270*21)/100</f>
      </c>
      <c t="s">
        <v>28</v>
      </c>
    </row>
    <row r="271" spans="1:5" ht="12.75">
      <c r="A271" s="35" t="s">
        <v>56</v>
      </c>
      <c r="E271" s="39" t="s">
        <v>1423</v>
      </c>
    </row>
    <row r="272" spans="1:5" ht="38.25">
      <c r="A272" s="35" t="s">
        <v>57</v>
      </c>
      <c r="E272" s="42" t="s">
        <v>2494</v>
      </c>
    </row>
    <row r="273" spans="1:5" ht="12.75">
      <c r="A273" t="s">
        <v>58</v>
      </c>
      <c r="E273" s="39" t="s">
        <v>5</v>
      </c>
    </row>
    <row r="274" spans="1:16" ht="25.5">
      <c r="A274" t="s">
        <v>50</v>
      </c>
      <c s="34" t="s">
        <v>878</v>
      </c>
      <c s="34" t="s">
        <v>1425</v>
      </c>
      <c s="35" t="s">
        <v>5</v>
      </c>
      <c s="6" t="s">
        <v>1426</v>
      </c>
      <c s="36" t="s">
        <v>423</v>
      </c>
      <c s="37">
        <v>76.775</v>
      </c>
      <c s="36">
        <v>0.003</v>
      </c>
      <c s="36">
        <f>ROUND(G274*H274,6)</f>
      </c>
      <c r="L274" s="38">
        <v>0</v>
      </c>
      <c s="32">
        <f>ROUND(ROUND(L274,2)*ROUND(G274,3),2)</f>
      </c>
      <c s="36" t="s">
        <v>90</v>
      </c>
      <c>
        <f>(M274*21)/100</f>
      </c>
      <c t="s">
        <v>28</v>
      </c>
    </row>
    <row r="275" spans="1:5" ht="25.5">
      <c r="A275" s="35" t="s">
        <v>56</v>
      </c>
      <c r="E275" s="39" t="s">
        <v>1426</v>
      </c>
    </row>
    <row r="276" spans="1:5" ht="38.25">
      <c r="A276" s="35" t="s">
        <v>57</v>
      </c>
      <c r="E276" s="42" t="s">
        <v>2494</v>
      </c>
    </row>
    <row r="277" spans="1:5" ht="12.75">
      <c r="A277" t="s">
        <v>58</v>
      </c>
      <c r="E277" s="39" t="s">
        <v>5</v>
      </c>
    </row>
    <row r="278" spans="1:16" ht="25.5">
      <c r="A278" t="s">
        <v>50</v>
      </c>
      <c s="34" t="s">
        <v>882</v>
      </c>
      <c s="34" t="s">
        <v>2495</v>
      </c>
      <c s="35" t="s">
        <v>5</v>
      </c>
      <c s="6" t="s">
        <v>2496</v>
      </c>
      <c s="36" t="s">
        <v>423</v>
      </c>
      <c s="37">
        <v>15.355</v>
      </c>
      <c s="36">
        <v>0.00472</v>
      </c>
      <c s="36">
        <f>ROUND(G278*H278,6)</f>
      </c>
      <c r="L278" s="38">
        <v>0</v>
      </c>
      <c s="32">
        <f>ROUND(ROUND(L278,2)*ROUND(G278,3),2)</f>
      </c>
      <c s="36" t="s">
        <v>90</v>
      </c>
      <c>
        <f>(M278*21)/100</f>
      </c>
      <c t="s">
        <v>28</v>
      </c>
    </row>
    <row r="279" spans="1:5" ht="25.5">
      <c r="A279" s="35" t="s">
        <v>56</v>
      </c>
      <c r="E279" s="39" t="s">
        <v>2496</v>
      </c>
    </row>
    <row r="280" spans="1:5" ht="38.25">
      <c r="A280" s="35" t="s">
        <v>57</v>
      </c>
      <c r="E280" s="42" t="s">
        <v>2497</v>
      </c>
    </row>
    <row r="281" spans="1:5" ht="12.75">
      <c r="A281" t="s">
        <v>58</v>
      </c>
      <c r="E281" s="39" t="s">
        <v>5</v>
      </c>
    </row>
    <row r="282" spans="1:16" ht="25.5">
      <c r="A282" t="s">
        <v>50</v>
      </c>
      <c s="34" t="s">
        <v>886</v>
      </c>
      <c s="34" t="s">
        <v>2498</v>
      </c>
      <c s="35" t="s">
        <v>5</v>
      </c>
      <c s="6" t="s">
        <v>2499</v>
      </c>
      <c s="36" t="s">
        <v>423</v>
      </c>
      <c s="37">
        <v>76.775</v>
      </c>
      <c s="36">
        <v>0.00014</v>
      </c>
      <c s="36">
        <f>ROUND(G282*H282,6)</f>
      </c>
      <c r="L282" s="38">
        <v>0</v>
      </c>
      <c s="32">
        <f>ROUND(ROUND(L282,2)*ROUND(G282,3),2)</f>
      </c>
      <c s="36" t="s">
        <v>90</v>
      </c>
      <c>
        <f>(M282*21)/100</f>
      </c>
      <c t="s">
        <v>28</v>
      </c>
    </row>
    <row r="283" spans="1:5" ht="25.5">
      <c r="A283" s="35" t="s">
        <v>56</v>
      </c>
      <c r="E283" s="39" t="s">
        <v>2499</v>
      </c>
    </row>
    <row r="284" spans="1:5" ht="38.25">
      <c r="A284" s="35" t="s">
        <v>57</v>
      </c>
      <c r="E284" s="42" t="s">
        <v>2494</v>
      </c>
    </row>
    <row r="285" spans="1:5" ht="12.75">
      <c r="A285" t="s">
        <v>58</v>
      </c>
      <c r="E285" s="39" t="s">
        <v>5</v>
      </c>
    </row>
    <row r="286" spans="1:16" ht="25.5">
      <c r="A286" t="s">
        <v>50</v>
      </c>
      <c s="34" t="s">
        <v>889</v>
      </c>
      <c s="34" t="s">
        <v>2500</v>
      </c>
      <c s="35" t="s">
        <v>5</v>
      </c>
      <c s="6" t="s">
        <v>2501</v>
      </c>
      <c s="36" t="s">
        <v>423</v>
      </c>
      <c s="37">
        <v>76.775</v>
      </c>
      <c s="36">
        <v>0.0002</v>
      </c>
      <c s="36">
        <f>ROUND(G286*H286,6)</f>
      </c>
      <c r="L286" s="38">
        <v>0</v>
      </c>
      <c s="32">
        <f>ROUND(ROUND(L286,2)*ROUND(G286,3),2)</f>
      </c>
      <c s="36" t="s">
        <v>90</v>
      </c>
      <c>
        <f>(M286*21)/100</f>
      </c>
      <c t="s">
        <v>28</v>
      </c>
    </row>
    <row r="287" spans="1:5" ht="25.5">
      <c r="A287" s="35" t="s">
        <v>56</v>
      </c>
      <c r="E287" s="39" t="s">
        <v>2501</v>
      </c>
    </row>
    <row r="288" spans="1:5" ht="38.25">
      <c r="A288" s="35" t="s">
        <v>57</v>
      </c>
      <c r="E288" s="42" t="s">
        <v>2494</v>
      </c>
    </row>
    <row r="289" spans="1:5" ht="12.75">
      <c r="A289" t="s">
        <v>58</v>
      </c>
      <c r="E289" s="39" t="s">
        <v>5</v>
      </c>
    </row>
    <row r="290" spans="1:16" ht="25.5">
      <c r="A290" t="s">
        <v>50</v>
      </c>
      <c s="34" t="s">
        <v>893</v>
      </c>
      <c s="34" t="s">
        <v>2502</v>
      </c>
      <c s="35" t="s">
        <v>5</v>
      </c>
      <c s="6" t="s">
        <v>2503</v>
      </c>
      <c s="36" t="s">
        <v>423</v>
      </c>
      <c s="37">
        <v>102.384</v>
      </c>
      <c s="36">
        <v>0.00021</v>
      </c>
      <c s="36">
        <f>ROUND(G290*H290,6)</f>
      </c>
      <c r="L290" s="38">
        <v>0</v>
      </c>
      <c s="32">
        <f>ROUND(ROUND(L290,2)*ROUND(G290,3),2)</f>
      </c>
      <c s="36" t="s">
        <v>90</v>
      </c>
      <c>
        <f>(M290*21)/100</f>
      </c>
      <c t="s">
        <v>28</v>
      </c>
    </row>
    <row r="291" spans="1:5" ht="25.5">
      <c r="A291" s="35" t="s">
        <v>56</v>
      </c>
      <c r="E291" s="39" t="s">
        <v>2503</v>
      </c>
    </row>
    <row r="292" spans="1:5" ht="38.25">
      <c r="A292" s="35" t="s">
        <v>57</v>
      </c>
      <c r="E292" s="42" t="s">
        <v>2458</v>
      </c>
    </row>
    <row r="293" spans="1:5" ht="12.75">
      <c r="A293" t="s">
        <v>58</v>
      </c>
      <c r="E293" s="39" t="s">
        <v>5</v>
      </c>
    </row>
    <row r="294" spans="1:16" ht="25.5">
      <c r="A294" t="s">
        <v>50</v>
      </c>
      <c s="34" t="s">
        <v>1446</v>
      </c>
      <c s="34" t="s">
        <v>2504</v>
      </c>
      <c s="35" t="s">
        <v>5</v>
      </c>
      <c s="6" t="s">
        <v>2505</v>
      </c>
      <c s="36" t="s">
        <v>423</v>
      </c>
      <c s="37">
        <v>76.775</v>
      </c>
      <c s="36">
        <v>0.00036</v>
      </c>
      <c s="36">
        <f>ROUND(G294*H294,6)</f>
      </c>
      <c r="L294" s="38">
        <v>0</v>
      </c>
      <c s="32">
        <f>ROUND(ROUND(L294,2)*ROUND(G294,3),2)</f>
      </c>
      <c s="36" t="s">
        <v>90</v>
      </c>
      <c>
        <f>(M294*21)/100</f>
      </c>
      <c t="s">
        <v>28</v>
      </c>
    </row>
    <row r="295" spans="1:5" ht="25.5">
      <c r="A295" s="35" t="s">
        <v>56</v>
      </c>
      <c r="E295" s="39" t="s">
        <v>2505</v>
      </c>
    </row>
    <row r="296" spans="1:5" ht="38.25">
      <c r="A296" s="35" t="s">
        <v>57</v>
      </c>
      <c r="E296" s="42" t="s">
        <v>2494</v>
      </c>
    </row>
    <row r="297" spans="1:5" ht="12.75">
      <c r="A297" t="s">
        <v>58</v>
      </c>
      <c r="E297" s="39" t="s">
        <v>5</v>
      </c>
    </row>
    <row r="298" spans="1:13" ht="12.75">
      <c r="A298" t="s">
        <v>47</v>
      </c>
      <c r="C298" s="31" t="s">
        <v>1437</v>
      </c>
      <c r="E298" s="33" t="s">
        <v>1438</v>
      </c>
      <c r="J298" s="32">
        <f>0</f>
      </c>
      <c s="32">
        <f>0</f>
      </c>
      <c s="32">
        <f>0+L299+L303</f>
      </c>
      <c s="32">
        <f>0+M299+M303</f>
      </c>
    </row>
    <row r="299" spans="1:16" ht="25.5">
      <c r="A299" t="s">
        <v>50</v>
      </c>
      <c s="34" t="s">
        <v>1449</v>
      </c>
      <c s="34" t="s">
        <v>2506</v>
      </c>
      <c s="35" t="s">
        <v>5</v>
      </c>
      <c s="6" t="s">
        <v>2507</v>
      </c>
      <c s="36" t="s">
        <v>423</v>
      </c>
      <c s="37">
        <v>139.14</v>
      </c>
      <c s="36">
        <v>0.0002</v>
      </c>
      <c s="36">
        <f>ROUND(G299*H299,6)</f>
      </c>
      <c r="L299" s="38">
        <v>0</v>
      </c>
      <c s="32">
        <f>ROUND(ROUND(L299,2)*ROUND(G299,3),2)</f>
      </c>
      <c s="36" t="s">
        <v>90</v>
      </c>
      <c>
        <f>(M299*21)/100</f>
      </c>
      <c t="s">
        <v>28</v>
      </c>
    </row>
    <row r="300" spans="1:5" ht="25.5">
      <c r="A300" s="35" t="s">
        <v>56</v>
      </c>
      <c r="E300" s="39" t="s">
        <v>2507</v>
      </c>
    </row>
    <row r="301" spans="1:5" ht="63.75">
      <c r="A301" s="35" t="s">
        <v>57</v>
      </c>
      <c r="E301" s="42" t="s">
        <v>2508</v>
      </c>
    </row>
    <row r="302" spans="1:5" ht="12.75">
      <c r="A302" t="s">
        <v>58</v>
      </c>
      <c r="E302" s="39" t="s">
        <v>5</v>
      </c>
    </row>
    <row r="303" spans="1:16" ht="25.5">
      <c r="A303" t="s">
        <v>50</v>
      </c>
      <c s="34" t="s">
        <v>1453</v>
      </c>
      <c s="34" t="s">
        <v>2509</v>
      </c>
      <c s="35" t="s">
        <v>5</v>
      </c>
      <c s="6" t="s">
        <v>2510</v>
      </c>
      <c s="36" t="s">
        <v>423</v>
      </c>
      <c s="37">
        <v>139.14</v>
      </c>
      <c s="36">
        <v>0.00026</v>
      </c>
      <c s="36">
        <f>ROUND(G303*H303,6)</f>
      </c>
      <c r="L303" s="38">
        <v>0</v>
      </c>
      <c s="32">
        <f>ROUND(ROUND(L303,2)*ROUND(G303,3),2)</f>
      </c>
      <c s="36" t="s">
        <v>90</v>
      </c>
      <c>
        <f>(M303*21)/100</f>
      </c>
      <c t="s">
        <v>28</v>
      </c>
    </row>
    <row r="304" spans="1:5" ht="25.5">
      <c r="A304" s="35" t="s">
        <v>56</v>
      </c>
      <c r="E304" s="39" t="s">
        <v>2510</v>
      </c>
    </row>
    <row r="305" spans="1:5" ht="12.75">
      <c r="A305" s="35" t="s">
        <v>57</v>
      </c>
      <c r="E305" s="40" t="s">
        <v>5</v>
      </c>
    </row>
    <row r="306" spans="1:5" ht="12.75">
      <c r="A306" t="s">
        <v>58</v>
      </c>
      <c r="E306" s="39" t="s">
        <v>5</v>
      </c>
    </row>
    <row r="307" spans="1:13" ht="12.75">
      <c r="A307" t="s">
        <v>47</v>
      </c>
      <c r="C307" s="31" t="s">
        <v>114</v>
      </c>
      <c r="E307" s="33" t="s">
        <v>1445</v>
      </c>
      <c r="J307" s="32">
        <f>0</f>
      </c>
      <c s="32">
        <f>0</f>
      </c>
      <c s="32">
        <f>0+L308+L312+L316+L320+L324+L328+L332+L336+L340+L344+L348+L352+L356+L360+L364</f>
      </c>
      <c s="32">
        <f>0+M308+M312+M316+M320+M324+M328+M332+M336+M340+M344+M348+M352+M356+M360+M364</f>
      </c>
    </row>
    <row r="308" spans="1:16" ht="25.5">
      <c r="A308" t="s">
        <v>50</v>
      </c>
      <c s="34" t="s">
        <v>243</v>
      </c>
      <c s="34" t="s">
        <v>1454</v>
      </c>
      <c s="35" t="s">
        <v>5</v>
      </c>
      <c s="6" t="s">
        <v>1455</v>
      </c>
      <c s="36" t="s">
        <v>423</v>
      </c>
      <c s="37">
        <v>146.45</v>
      </c>
      <c s="36">
        <v>0</v>
      </c>
      <c s="36">
        <f>ROUND(G308*H308,6)</f>
      </c>
      <c r="L308" s="38">
        <v>0</v>
      </c>
      <c s="32">
        <f>ROUND(ROUND(L308,2)*ROUND(G308,3),2)</f>
      </c>
      <c s="36" t="s">
        <v>90</v>
      </c>
      <c>
        <f>(M308*21)/100</f>
      </c>
      <c t="s">
        <v>28</v>
      </c>
    </row>
    <row r="309" spans="1:5" ht="25.5">
      <c r="A309" s="35" t="s">
        <v>56</v>
      </c>
      <c r="E309" s="39" t="s">
        <v>1455</v>
      </c>
    </row>
    <row r="310" spans="1:5" ht="63.75">
      <c r="A310" s="35" t="s">
        <v>57</v>
      </c>
      <c r="E310" s="42" t="s">
        <v>2511</v>
      </c>
    </row>
    <row r="311" spans="1:5" ht="12.75">
      <c r="A311" t="s">
        <v>58</v>
      </c>
      <c r="E311" s="39" t="s">
        <v>5</v>
      </c>
    </row>
    <row r="312" spans="1:16" ht="25.5">
      <c r="A312" t="s">
        <v>50</v>
      </c>
      <c s="34" t="s">
        <v>246</v>
      </c>
      <c s="34" t="s">
        <v>1458</v>
      </c>
      <c s="35" t="s">
        <v>5</v>
      </c>
      <c s="6" t="s">
        <v>1459</v>
      </c>
      <c s="36" t="s">
        <v>423</v>
      </c>
      <c s="37">
        <v>4393.5</v>
      </c>
      <c s="36">
        <v>0</v>
      </c>
      <c s="36">
        <f>ROUND(G312*H312,6)</f>
      </c>
      <c r="L312" s="38">
        <v>0</v>
      </c>
      <c s="32">
        <f>ROUND(ROUND(L312,2)*ROUND(G312,3),2)</f>
      </c>
      <c s="36" t="s">
        <v>90</v>
      </c>
      <c>
        <f>(M312*21)/100</f>
      </c>
      <c t="s">
        <v>28</v>
      </c>
    </row>
    <row r="313" spans="1:5" ht="38.25">
      <c r="A313" s="35" t="s">
        <v>56</v>
      </c>
      <c r="E313" s="39" t="s">
        <v>1460</v>
      </c>
    </row>
    <row r="314" spans="1:5" ht="25.5">
      <c r="A314" s="35" t="s">
        <v>57</v>
      </c>
      <c r="E314" s="40" t="s">
        <v>2512</v>
      </c>
    </row>
    <row r="315" spans="1:5" ht="12.75">
      <c r="A315" t="s">
        <v>58</v>
      </c>
      <c r="E315" s="39" t="s">
        <v>5</v>
      </c>
    </row>
    <row r="316" spans="1:16" ht="25.5">
      <c r="A316" t="s">
        <v>50</v>
      </c>
      <c s="34" t="s">
        <v>249</v>
      </c>
      <c s="34" t="s">
        <v>1463</v>
      </c>
      <c s="35" t="s">
        <v>5</v>
      </c>
      <c s="6" t="s">
        <v>1464</v>
      </c>
      <c s="36" t="s">
        <v>423</v>
      </c>
      <c s="37">
        <v>146.45</v>
      </c>
      <c s="36">
        <v>0</v>
      </c>
      <c s="36">
        <f>ROUND(G316*H316,6)</f>
      </c>
      <c r="L316" s="38">
        <v>0</v>
      </c>
      <c s="32">
        <f>ROUND(ROUND(L316,2)*ROUND(G316,3),2)</f>
      </c>
      <c s="36" t="s">
        <v>90</v>
      </c>
      <c>
        <f>(M316*21)/100</f>
      </c>
      <c t="s">
        <v>28</v>
      </c>
    </row>
    <row r="317" spans="1:5" ht="25.5">
      <c r="A317" s="35" t="s">
        <v>56</v>
      </c>
      <c r="E317" s="39" t="s">
        <v>1464</v>
      </c>
    </row>
    <row r="318" spans="1:5" ht="12.75">
      <c r="A318" s="35" t="s">
        <v>57</v>
      </c>
      <c r="E318" s="40" t="s">
        <v>5</v>
      </c>
    </row>
    <row r="319" spans="1:5" ht="12.75">
      <c r="A319" t="s">
        <v>58</v>
      </c>
      <c r="E319" s="39" t="s">
        <v>5</v>
      </c>
    </row>
    <row r="320" spans="1:16" ht="25.5">
      <c r="A320" t="s">
        <v>50</v>
      </c>
      <c s="34" t="s">
        <v>252</v>
      </c>
      <c s="34" t="s">
        <v>2513</v>
      </c>
      <c s="35" t="s">
        <v>5</v>
      </c>
      <c s="6" t="s">
        <v>2514</v>
      </c>
      <c s="36" t="s">
        <v>423</v>
      </c>
      <c s="37">
        <v>50</v>
      </c>
      <c s="36">
        <v>0.00013</v>
      </c>
      <c s="36">
        <f>ROUND(G320*H320,6)</f>
      </c>
      <c r="L320" s="38">
        <v>0</v>
      </c>
      <c s="32">
        <f>ROUND(ROUND(L320,2)*ROUND(G320,3),2)</f>
      </c>
      <c s="36" t="s">
        <v>90</v>
      </c>
      <c>
        <f>(M320*21)/100</f>
      </c>
      <c t="s">
        <v>28</v>
      </c>
    </row>
    <row r="321" spans="1:5" ht="25.5">
      <c r="A321" s="35" t="s">
        <v>56</v>
      </c>
      <c r="E321" s="39" t="s">
        <v>2514</v>
      </c>
    </row>
    <row r="322" spans="1:5" ht="12.75">
      <c r="A322" s="35" t="s">
        <v>57</v>
      </c>
      <c r="E322" s="40" t="s">
        <v>5</v>
      </c>
    </row>
    <row r="323" spans="1:5" ht="12.75">
      <c r="A323" t="s">
        <v>58</v>
      </c>
      <c r="E323" s="39" t="s">
        <v>5</v>
      </c>
    </row>
    <row r="324" spans="1:16" ht="25.5">
      <c r="A324" t="s">
        <v>50</v>
      </c>
      <c s="34" t="s">
        <v>255</v>
      </c>
      <c s="34" t="s">
        <v>2515</v>
      </c>
      <c s="35" t="s">
        <v>5</v>
      </c>
      <c s="6" t="s">
        <v>2516</v>
      </c>
      <c s="36" t="s">
        <v>423</v>
      </c>
      <c s="37">
        <v>84.903</v>
      </c>
      <c s="36">
        <v>0</v>
      </c>
      <c s="36">
        <f>ROUND(G324*H324,6)</f>
      </c>
      <c r="L324" s="38">
        <v>0</v>
      </c>
      <c s="32">
        <f>ROUND(ROUND(L324,2)*ROUND(G324,3),2)</f>
      </c>
      <c s="36" t="s">
        <v>90</v>
      </c>
      <c>
        <f>(M324*21)/100</f>
      </c>
      <c t="s">
        <v>28</v>
      </c>
    </row>
    <row r="325" spans="1:5" ht="25.5">
      <c r="A325" s="35" t="s">
        <v>56</v>
      </c>
      <c r="E325" s="39" t="s">
        <v>2516</v>
      </c>
    </row>
    <row r="326" spans="1:5" ht="25.5">
      <c r="A326" s="35" t="s">
        <v>57</v>
      </c>
      <c r="E326" s="40" t="s">
        <v>2517</v>
      </c>
    </row>
    <row r="327" spans="1:5" ht="12.75">
      <c r="A327" t="s">
        <v>58</v>
      </c>
      <c r="E327" s="39" t="s">
        <v>5</v>
      </c>
    </row>
    <row r="328" spans="1:16" ht="25.5">
      <c r="A328" t="s">
        <v>50</v>
      </c>
      <c s="34" t="s">
        <v>258</v>
      </c>
      <c s="34" t="s">
        <v>2518</v>
      </c>
      <c s="35" t="s">
        <v>5</v>
      </c>
      <c s="6" t="s">
        <v>2519</v>
      </c>
      <c s="36" t="s">
        <v>89</v>
      </c>
      <c s="37">
        <v>50</v>
      </c>
      <c s="36">
        <v>1E-05</v>
      </c>
      <c s="36">
        <f>ROUND(G328*H328,6)</f>
      </c>
      <c r="L328" s="38">
        <v>0</v>
      </c>
      <c s="32">
        <f>ROUND(ROUND(L328,2)*ROUND(G328,3),2)</f>
      </c>
      <c s="36" t="s">
        <v>90</v>
      </c>
      <c>
        <f>(M328*21)/100</f>
      </c>
      <c t="s">
        <v>28</v>
      </c>
    </row>
    <row r="329" spans="1:5" ht="25.5">
      <c r="A329" s="35" t="s">
        <v>56</v>
      </c>
      <c r="E329" s="39" t="s">
        <v>2519</v>
      </c>
    </row>
    <row r="330" spans="1:5" ht="63.75">
      <c r="A330" s="35" t="s">
        <v>57</v>
      </c>
      <c r="E330" s="42" t="s">
        <v>2520</v>
      </c>
    </row>
    <row r="331" spans="1:5" ht="12.75">
      <c r="A331" t="s">
        <v>58</v>
      </c>
      <c r="E331" s="39" t="s">
        <v>5</v>
      </c>
    </row>
    <row r="332" spans="1:16" ht="25.5">
      <c r="A332" t="s">
        <v>50</v>
      </c>
      <c s="34" t="s">
        <v>261</v>
      </c>
      <c s="34" t="s">
        <v>2521</v>
      </c>
      <c s="35" t="s">
        <v>5</v>
      </c>
      <c s="6" t="s">
        <v>2522</v>
      </c>
      <c s="36" t="s">
        <v>89</v>
      </c>
      <c s="37">
        <v>50</v>
      </c>
      <c s="36">
        <v>4E-05</v>
      </c>
      <c s="36">
        <f>ROUND(G332*H332,6)</f>
      </c>
      <c r="L332" s="38">
        <v>0</v>
      </c>
      <c s="32">
        <f>ROUND(ROUND(L332,2)*ROUND(G332,3),2)</f>
      </c>
      <c s="36" t="s">
        <v>90</v>
      </c>
      <c>
        <f>(M332*21)/100</f>
      </c>
      <c t="s">
        <v>28</v>
      </c>
    </row>
    <row r="333" spans="1:5" ht="25.5">
      <c r="A333" s="35" t="s">
        <v>56</v>
      </c>
      <c r="E333" s="39" t="s">
        <v>2522</v>
      </c>
    </row>
    <row r="334" spans="1:5" ht="63.75">
      <c r="A334" s="35" t="s">
        <v>57</v>
      </c>
      <c r="E334" s="42" t="s">
        <v>2520</v>
      </c>
    </row>
    <row r="335" spans="1:5" ht="12.75">
      <c r="A335" t="s">
        <v>58</v>
      </c>
      <c r="E335" s="39" t="s">
        <v>5</v>
      </c>
    </row>
    <row r="336" spans="1:16" ht="25.5">
      <c r="A336" t="s">
        <v>50</v>
      </c>
      <c s="34" t="s">
        <v>264</v>
      </c>
      <c s="34" t="s">
        <v>2523</v>
      </c>
      <c s="35" t="s">
        <v>5</v>
      </c>
      <c s="6" t="s">
        <v>2524</v>
      </c>
      <c s="36" t="s">
        <v>423</v>
      </c>
      <c s="37">
        <v>14.28</v>
      </c>
      <c s="36">
        <v>0</v>
      </c>
      <c s="36">
        <f>ROUND(G336*H336,6)</f>
      </c>
      <c r="L336" s="38">
        <v>0</v>
      </c>
      <c s="32">
        <f>ROUND(ROUND(L336,2)*ROUND(G336,3),2)</f>
      </c>
      <c s="36" t="s">
        <v>90</v>
      </c>
      <c>
        <f>(M336*21)/100</f>
      </c>
      <c t="s">
        <v>28</v>
      </c>
    </row>
    <row r="337" spans="1:5" ht="25.5">
      <c r="A337" s="35" t="s">
        <v>56</v>
      </c>
      <c r="E337" s="39" t="s">
        <v>2524</v>
      </c>
    </row>
    <row r="338" spans="1:5" ht="38.25">
      <c r="A338" s="35" t="s">
        <v>57</v>
      </c>
      <c r="E338" s="42" t="s">
        <v>2525</v>
      </c>
    </row>
    <row r="339" spans="1:5" ht="12.75">
      <c r="A339" t="s">
        <v>58</v>
      </c>
      <c r="E339" s="39" t="s">
        <v>5</v>
      </c>
    </row>
    <row r="340" spans="1:16" ht="25.5">
      <c r="A340" t="s">
        <v>50</v>
      </c>
      <c s="34" t="s">
        <v>267</v>
      </c>
      <c s="34" t="s">
        <v>2526</v>
      </c>
      <c s="35" t="s">
        <v>5</v>
      </c>
      <c s="6" t="s">
        <v>2527</v>
      </c>
      <c s="36" t="s">
        <v>423</v>
      </c>
      <c s="37">
        <v>3.57</v>
      </c>
      <c s="36">
        <v>0</v>
      </c>
      <c s="36">
        <f>ROUND(G340*H340,6)</f>
      </c>
      <c r="L340" s="38">
        <v>0</v>
      </c>
      <c s="32">
        <f>ROUND(ROUND(L340,2)*ROUND(G340,3),2)</f>
      </c>
      <c s="36" t="s">
        <v>90</v>
      </c>
      <c>
        <f>(M340*21)/100</f>
      </c>
      <c t="s">
        <v>28</v>
      </c>
    </row>
    <row r="341" spans="1:5" ht="25.5">
      <c r="A341" s="35" t="s">
        <v>56</v>
      </c>
      <c r="E341" s="39" t="s">
        <v>2527</v>
      </c>
    </row>
    <row r="342" spans="1:5" ht="38.25">
      <c r="A342" s="35" t="s">
        <v>57</v>
      </c>
      <c r="E342" s="42" t="s">
        <v>2528</v>
      </c>
    </row>
    <row r="343" spans="1:5" ht="12.75">
      <c r="A343" t="s">
        <v>58</v>
      </c>
      <c r="E343" s="39" t="s">
        <v>5</v>
      </c>
    </row>
    <row r="344" spans="1:16" ht="38.25">
      <c r="A344" t="s">
        <v>50</v>
      </c>
      <c s="34" t="s">
        <v>272</v>
      </c>
      <c s="34" t="s">
        <v>2529</v>
      </c>
      <c s="35" t="s">
        <v>5</v>
      </c>
      <c s="6" t="s">
        <v>1549</v>
      </c>
      <c s="36" t="s">
        <v>89</v>
      </c>
      <c s="37">
        <v>4</v>
      </c>
      <c s="36">
        <v>0</v>
      </c>
      <c s="36">
        <f>ROUND(G344*H344,6)</f>
      </c>
      <c r="L344" s="38">
        <v>0</v>
      </c>
      <c s="32">
        <f>ROUND(ROUND(L344,2)*ROUND(G344,3),2)</f>
      </c>
      <c s="36" t="s">
        <v>90</v>
      </c>
      <c>
        <f>(M344*21)/100</f>
      </c>
      <c t="s">
        <v>28</v>
      </c>
    </row>
    <row r="345" spans="1:5" ht="38.25">
      <c r="A345" s="35" t="s">
        <v>56</v>
      </c>
      <c r="E345" s="39" t="s">
        <v>2530</v>
      </c>
    </row>
    <row r="346" spans="1:5" ht="38.25">
      <c r="A346" s="35" t="s">
        <v>57</v>
      </c>
      <c r="E346" s="42" t="s">
        <v>2531</v>
      </c>
    </row>
    <row r="347" spans="1:5" ht="12.75">
      <c r="A347" t="s">
        <v>58</v>
      </c>
      <c r="E347" s="39" t="s">
        <v>5</v>
      </c>
    </row>
    <row r="348" spans="1:16" ht="25.5">
      <c r="A348" t="s">
        <v>50</v>
      </c>
      <c s="34" t="s">
        <v>275</v>
      </c>
      <c s="34" t="s">
        <v>2532</v>
      </c>
      <c s="35" t="s">
        <v>5</v>
      </c>
      <c s="6" t="s">
        <v>2533</v>
      </c>
      <c s="36" t="s">
        <v>423</v>
      </c>
      <c s="37">
        <v>32.76</v>
      </c>
      <c s="36">
        <v>0</v>
      </c>
      <c s="36">
        <f>ROUND(G348*H348,6)</f>
      </c>
      <c r="L348" s="38">
        <v>0</v>
      </c>
      <c s="32">
        <f>ROUND(ROUND(L348,2)*ROUND(G348,3),2)</f>
      </c>
      <c s="36" t="s">
        <v>90</v>
      </c>
      <c>
        <f>(M348*21)/100</f>
      </c>
      <c t="s">
        <v>28</v>
      </c>
    </row>
    <row r="349" spans="1:5" ht="25.5">
      <c r="A349" s="35" t="s">
        <v>56</v>
      </c>
      <c r="E349" s="39" t="s">
        <v>2533</v>
      </c>
    </row>
    <row r="350" spans="1:5" ht="38.25">
      <c r="A350" s="35" t="s">
        <v>57</v>
      </c>
      <c r="E350" s="42" t="s">
        <v>2443</v>
      </c>
    </row>
    <row r="351" spans="1:5" ht="12.75">
      <c r="A351" t="s">
        <v>58</v>
      </c>
      <c r="E351" s="39" t="s">
        <v>5</v>
      </c>
    </row>
    <row r="352" spans="1:16" ht="25.5">
      <c r="A352" t="s">
        <v>50</v>
      </c>
      <c s="34" t="s">
        <v>280</v>
      </c>
      <c s="34" t="s">
        <v>1588</v>
      </c>
      <c s="35" t="s">
        <v>5</v>
      </c>
      <c s="6" t="s">
        <v>1589</v>
      </c>
      <c s="36" t="s">
        <v>423</v>
      </c>
      <c s="37">
        <v>106.38</v>
      </c>
      <c s="36">
        <v>0</v>
      </c>
      <c s="36">
        <f>ROUND(G352*H352,6)</f>
      </c>
      <c r="L352" s="38">
        <v>0</v>
      </c>
      <c s="32">
        <f>ROUND(ROUND(L352,2)*ROUND(G352,3),2)</f>
      </c>
      <c s="36" t="s">
        <v>90</v>
      </c>
      <c>
        <f>(M352*21)/100</f>
      </c>
      <c t="s">
        <v>28</v>
      </c>
    </row>
    <row r="353" spans="1:5" ht="25.5">
      <c r="A353" s="35" t="s">
        <v>56</v>
      </c>
      <c r="E353" s="39" t="s">
        <v>1589</v>
      </c>
    </row>
    <row r="354" spans="1:5" ht="51">
      <c r="A354" s="35" t="s">
        <v>57</v>
      </c>
      <c r="E354" s="42" t="s">
        <v>2449</v>
      </c>
    </row>
    <row r="355" spans="1:5" ht="12.75">
      <c r="A355" t="s">
        <v>58</v>
      </c>
      <c r="E355" s="39" t="s">
        <v>5</v>
      </c>
    </row>
    <row r="356" spans="1:16" ht="25.5">
      <c r="A356" t="s">
        <v>50</v>
      </c>
      <c s="34" t="s">
        <v>284</v>
      </c>
      <c s="34" t="s">
        <v>1594</v>
      </c>
      <c s="35" t="s">
        <v>5</v>
      </c>
      <c s="6" t="s">
        <v>1595</v>
      </c>
      <c s="36" t="s">
        <v>423</v>
      </c>
      <c s="37">
        <v>16.38</v>
      </c>
      <c s="36">
        <v>0.04029</v>
      </c>
      <c s="36">
        <f>ROUND(G356*H356,6)</f>
      </c>
      <c r="L356" s="38">
        <v>0</v>
      </c>
      <c s="32">
        <f>ROUND(ROUND(L356,2)*ROUND(G356,3),2)</f>
      </c>
      <c s="36" t="s">
        <v>90</v>
      </c>
      <c>
        <f>(M356*21)/100</f>
      </c>
      <c t="s">
        <v>28</v>
      </c>
    </row>
    <row r="357" spans="1:5" ht="25.5">
      <c r="A357" s="35" t="s">
        <v>56</v>
      </c>
      <c r="E357" s="39" t="s">
        <v>1595</v>
      </c>
    </row>
    <row r="358" spans="1:5" ht="51">
      <c r="A358" s="35" t="s">
        <v>57</v>
      </c>
      <c r="E358" s="42" t="s">
        <v>2534</v>
      </c>
    </row>
    <row r="359" spans="1:5" ht="12.75">
      <c r="A359" t="s">
        <v>58</v>
      </c>
      <c r="E359" s="39" t="s">
        <v>5</v>
      </c>
    </row>
    <row r="360" spans="1:16" ht="25.5">
      <c r="A360" t="s">
        <v>50</v>
      </c>
      <c s="34" t="s">
        <v>287</v>
      </c>
      <c s="34" t="s">
        <v>2535</v>
      </c>
      <c s="35" t="s">
        <v>5</v>
      </c>
      <c s="6" t="s">
        <v>2536</v>
      </c>
      <c s="36" t="s">
        <v>423</v>
      </c>
      <c s="37">
        <v>32.76</v>
      </c>
      <c s="36">
        <v>0</v>
      </c>
      <c s="36">
        <f>ROUND(G360*H360,6)</f>
      </c>
      <c r="L360" s="38">
        <v>0</v>
      </c>
      <c s="32">
        <f>ROUND(ROUND(L360,2)*ROUND(G360,3),2)</f>
      </c>
      <c s="36" t="s">
        <v>55</v>
      </c>
      <c>
        <f>(M360*21)/100</f>
      </c>
      <c t="s">
        <v>28</v>
      </c>
    </row>
    <row r="361" spans="1:5" ht="25.5">
      <c r="A361" s="35" t="s">
        <v>56</v>
      </c>
      <c r="E361" s="39" t="s">
        <v>2536</v>
      </c>
    </row>
    <row r="362" spans="1:5" ht="38.25">
      <c r="A362" s="35" t="s">
        <v>57</v>
      </c>
      <c r="E362" s="42" t="s">
        <v>2461</v>
      </c>
    </row>
    <row r="363" spans="1:5" ht="12.75">
      <c r="A363" t="s">
        <v>58</v>
      </c>
      <c r="E363" s="39" t="s">
        <v>5</v>
      </c>
    </row>
    <row r="364" spans="1:16" ht="12.75">
      <c r="A364" t="s">
        <v>50</v>
      </c>
      <c s="34" t="s">
        <v>787</v>
      </c>
      <c s="34" t="s">
        <v>1598</v>
      </c>
      <c s="35" t="s">
        <v>5</v>
      </c>
      <c s="6" t="s">
        <v>1599</v>
      </c>
      <c s="36" t="s">
        <v>423</v>
      </c>
      <c s="37">
        <v>32.76</v>
      </c>
      <c s="36">
        <v>0.0021</v>
      </c>
      <c s="36">
        <f>ROUND(G364*H364,6)</f>
      </c>
      <c r="L364" s="38">
        <v>0</v>
      </c>
      <c s="32">
        <f>ROUND(ROUND(L364,2)*ROUND(G364,3),2)</f>
      </c>
      <c s="36" t="s">
        <v>90</v>
      </c>
      <c>
        <f>(M364*21)/100</f>
      </c>
      <c t="s">
        <v>28</v>
      </c>
    </row>
    <row r="365" spans="1:5" ht="12.75">
      <c r="A365" s="35" t="s">
        <v>56</v>
      </c>
      <c r="E365" s="39" t="s">
        <v>1599</v>
      </c>
    </row>
    <row r="366" spans="1:5" ht="38.25">
      <c r="A366" s="35" t="s">
        <v>57</v>
      </c>
      <c r="E366" s="42" t="s">
        <v>2461</v>
      </c>
    </row>
    <row r="367" spans="1:5" ht="12.75">
      <c r="A367" t="s">
        <v>58</v>
      </c>
      <c r="E367" s="39" t="s">
        <v>5</v>
      </c>
    </row>
    <row r="368" spans="1:13" ht="12.75">
      <c r="A368" t="s">
        <v>47</v>
      </c>
      <c r="C368" s="31" t="s">
        <v>1601</v>
      </c>
      <c r="E368" s="33" t="s">
        <v>1602</v>
      </c>
      <c r="J368" s="32">
        <f>0</f>
      </c>
      <c s="32">
        <f>0</f>
      </c>
      <c s="32">
        <f>0+L369+L373+L377+L381+L385</f>
      </c>
      <c s="32">
        <f>0+M369+M373+M377+M381+M385</f>
      </c>
    </row>
    <row r="369" spans="1:16" ht="25.5">
      <c r="A369" t="s">
        <v>50</v>
      </c>
      <c s="34" t="s">
        <v>791</v>
      </c>
      <c s="34" t="s">
        <v>1604</v>
      </c>
      <c s="35" t="s">
        <v>5</v>
      </c>
      <c s="6" t="s">
        <v>1605</v>
      </c>
      <c s="36" t="s">
        <v>409</v>
      </c>
      <c s="37">
        <v>2.807</v>
      </c>
      <c s="36">
        <v>0</v>
      </c>
      <c s="36">
        <f>ROUND(G369*H369,6)</f>
      </c>
      <c r="L369" s="38">
        <v>0</v>
      </c>
      <c s="32">
        <f>ROUND(ROUND(L369,2)*ROUND(G369,3),2)</f>
      </c>
      <c s="36" t="s">
        <v>90</v>
      </c>
      <c>
        <f>(M369*21)/100</f>
      </c>
      <c t="s">
        <v>28</v>
      </c>
    </row>
    <row r="370" spans="1:5" ht="25.5">
      <c r="A370" s="35" t="s">
        <v>56</v>
      </c>
      <c r="E370" s="39" t="s">
        <v>1605</v>
      </c>
    </row>
    <row r="371" spans="1:5" ht="12.75">
      <c r="A371" s="35" t="s">
        <v>57</v>
      </c>
      <c r="E371" s="40" t="s">
        <v>5</v>
      </c>
    </row>
    <row r="372" spans="1:5" ht="12.75">
      <c r="A372" t="s">
        <v>58</v>
      </c>
      <c r="E372" s="39" t="s">
        <v>5</v>
      </c>
    </row>
    <row r="373" spans="1:16" ht="25.5">
      <c r="A373" t="s">
        <v>50</v>
      </c>
      <c s="34" t="s">
        <v>795</v>
      </c>
      <c s="34" t="s">
        <v>1607</v>
      </c>
      <c s="35" t="s">
        <v>5</v>
      </c>
      <c s="6" t="s">
        <v>1608</v>
      </c>
      <c s="36" t="s">
        <v>409</v>
      </c>
      <c s="37">
        <v>2.807</v>
      </c>
      <c s="36">
        <v>0</v>
      </c>
      <c s="36">
        <f>ROUND(G373*H373,6)</f>
      </c>
      <c r="L373" s="38">
        <v>0</v>
      </c>
      <c s="32">
        <f>ROUND(ROUND(L373,2)*ROUND(G373,3),2)</f>
      </c>
      <c s="36" t="s">
        <v>90</v>
      </c>
      <c>
        <f>(M373*21)/100</f>
      </c>
      <c t="s">
        <v>28</v>
      </c>
    </row>
    <row r="374" spans="1:5" ht="25.5">
      <c r="A374" s="35" t="s">
        <v>56</v>
      </c>
      <c r="E374" s="39" t="s">
        <v>1608</v>
      </c>
    </row>
    <row r="375" spans="1:5" ht="12.75">
      <c r="A375" s="35" t="s">
        <v>57</v>
      </c>
      <c r="E375" s="40" t="s">
        <v>5</v>
      </c>
    </row>
    <row r="376" spans="1:5" ht="12.75">
      <c r="A376" t="s">
        <v>58</v>
      </c>
      <c r="E376" s="39" t="s">
        <v>5</v>
      </c>
    </row>
    <row r="377" spans="1:16" ht="25.5">
      <c r="A377" t="s">
        <v>50</v>
      </c>
      <c s="34" t="s">
        <v>799</v>
      </c>
      <c s="34" t="s">
        <v>1610</v>
      </c>
      <c s="35" t="s">
        <v>5</v>
      </c>
      <c s="6" t="s">
        <v>1611</v>
      </c>
      <c s="36" t="s">
        <v>409</v>
      </c>
      <c s="37">
        <v>53.333</v>
      </c>
      <c s="36">
        <v>0</v>
      </c>
      <c s="36">
        <f>ROUND(G377*H377,6)</f>
      </c>
      <c r="L377" s="38">
        <v>0</v>
      </c>
      <c s="32">
        <f>ROUND(ROUND(L377,2)*ROUND(G377,3),2)</f>
      </c>
      <c s="36" t="s">
        <v>90</v>
      </c>
      <c>
        <f>(M377*21)/100</f>
      </c>
      <c t="s">
        <v>28</v>
      </c>
    </row>
    <row r="378" spans="1:5" ht="25.5">
      <c r="A378" s="35" t="s">
        <v>56</v>
      </c>
      <c r="E378" s="39" t="s">
        <v>1611</v>
      </c>
    </row>
    <row r="379" spans="1:5" ht="25.5">
      <c r="A379" s="35" t="s">
        <v>57</v>
      </c>
      <c r="E379" s="40" t="s">
        <v>2537</v>
      </c>
    </row>
    <row r="380" spans="1:5" ht="12.75">
      <c r="A380" t="s">
        <v>58</v>
      </c>
      <c r="E380" s="39" t="s">
        <v>5</v>
      </c>
    </row>
    <row r="381" spans="1:16" ht="25.5">
      <c r="A381" t="s">
        <v>50</v>
      </c>
      <c s="34" t="s">
        <v>802</v>
      </c>
      <c s="34" t="s">
        <v>1622</v>
      </c>
      <c s="35" t="s">
        <v>5</v>
      </c>
      <c s="6" t="s">
        <v>1623</v>
      </c>
      <c s="36" t="s">
        <v>409</v>
      </c>
      <c s="37">
        <v>0.552</v>
      </c>
      <c s="36">
        <v>0</v>
      </c>
      <c s="36">
        <f>ROUND(G381*H381,6)</f>
      </c>
      <c r="L381" s="38">
        <v>0</v>
      </c>
      <c s="32">
        <f>ROUND(ROUND(L381,2)*ROUND(G381,3),2)</f>
      </c>
      <c s="36" t="s">
        <v>90</v>
      </c>
      <c>
        <f>(M381*21)/100</f>
      </c>
      <c t="s">
        <v>28</v>
      </c>
    </row>
    <row r="382" spans="1:5" ht="25.5">
      <c r="A382" s="35" t="s">
        <v>56</v>
      </c>
      <c r="E382" s="39" t="s">
        <v>1623</v>
      </c>
    </row>
    <row r="383" spans="1:5" ht="25.5">
      <c r="A383" s="35" t="s">
        <v>57</v>
      </c>
      <c r="E383" s="40" t="s">
        <v>2538</v>
      </c>
    </row>
    <row r="384" spans="1:5" ht="12.75">
      <c r="A384" t="s">
        <v>58</v>
      </c>
      <c r="E384" s="39" t="s">
        <v>5</v>
      </c>
    </row>
    <row r="385" spans="1:16" ht="25.5">
      <c r="A385" t="s">
        <v>50</v>
      </c>
      <c s="34" t="s">
        <v>806</v>
      </c>
      <c s="34" t="s">
        <v>1626</v>
      </c>
      <c s="35" t="s">
        <v>5</v>
      </c>
      <c s="6" t="s">
        <v>1627</v>
      </c>
      <c s="36" t="s">
        <v>409</v>
      </c>
      <c s="37">
        <v>2.255</v>
      </c>
      <c s="36">
        <v>0</v>
      </c>
      <c s="36">
        <f>ROUND(G385*H385,6)</f>
      </c>
      <c r="L385" s="38">
        <v>0</v>
      </c>
      <c s="32">
        <f>ROUND(ROUND(L385,2)*ROUND(G385,3),2)</f>
      </c>
      <c s="36" t="s">
        <v>90</v>
      </c>
      <c>
        <f>(M385*21)/100</f>
      </c>
      <c t="s">
        <v>28</v>
      </c>
    </row>
    <row r="386" spans="1:5" ht="25.5">
      <c r="A386" s="35" t="s">
        <v>56</v>
      </c>
      <c r="E386" s="39" t="s">
        <v>1627</v>
      </c>
    </row>
    <row r="387" spans="1:5" ht="25.5">
      <c r="A387" s="35" t="s">
        <v>57</v>
      </c>
      <c r="E387" s="40" t="s">
        <v>2539</v>
      </c>
    </row>
    <row r="388" spans="1:5" ht="12.75">
      <c r="A388" t="s">
        <v>58</v>
      </c>
      <c r="E388" s="39" t="s">
        <v>5</v>
      </c>
    </row>
    <row r="389" spans="1:13" ht="12.75">
      <c r="A389" t="s">
        <v>47</v>
      </c>
      <c r="C389" s="31" t="s">
        <v>472</v>
      </c>
      <c r="E389" s="33" t="s">
        <v>473</v>
      </c>
      <c r="J389" s="32">
        <f>0</f>
      </c>
      <c s="32">
        <f>0</f>
      </c>
      <c s="32">
        <f>0+L390</f>
      </c>
      <c s="32">
        <f>0+M390</f>
      </c>
    </row>
    <row r="390" spans="1:16" ht="38.25">
      <c r="A390" t="s">
        <v>50</v>
      </c>
      <c s="34" t="s">
        <v>810</v>
      </c>
      <c s="34" t="s">
        <v>2540</v>
      </c>
      <c s="35" t="s">
        <v>5</v>
      </c>
      <c s="6" t="s">
        <v>2541</v>
      </c>
      <c s="36" t="s">
        <v>409</v>
      </c>
      <c s="37">
        <v>110.711</v>
      </c>
      <c s="36">
        <v>0</v>
      </c>
      <c s="36">
        <f>ROUND(G390*H390,6)</f>
      </c>
      <c r="L390" s="38">
        <v>0</v>
      </c>
      <c s="32">
        <f>ROUND(ROUND(L390,2)*ROUND(G390,3),2)</f>
      </c>
      <c s="36" t="s">
        <v>90</v>
      </c>
      <c>
        <f>(M390*21)/100</f>
      </c>
      <c t="s">
        <v>28</v>
      </c>
    </row>
    <row r="391" spans="1:5" ht="38.25">
      <c r="A391" s="35" t="s">
        <v>56</v>
      </c>
      <c r="E391" s="39" t="s">
        <v>2542</v>
      </c>
    </row>
    <row r="392" spans="1:5" ht="12.75">
      <c r="A392" s="35" t="s">
        <v>57</v>
      </c>
      <c r="E392" s="40" t="s">
        <v>5</v>
      </c>
    </row>
    <row r="393" spans="1:5" ht="12.75">
      <c r="A393" t="s">
        <v>58</v>
      </c>
      <c r="E393" s="39" t="s">
        <v>5</v>
      </c>
    </row>
    <row r="394" spans="1:13" ht="12.75">
      <c r="A394" t="s">
        <v>47</v>
      </c>
      <c r="C394" s="31" t="s">
        <v>579</v>
      </c>
      <c r="E394" s="33" t="s">
        <v>580</v>
      </c>
      <c r="J394" s="32">
        <f>0</f>
      </c>
      <c s="32">
        <f>0</f>
      </c>
      <c s="32">
        <f>0+L395</f>
      </c>
      <c s="32">
        <f>0+M395</f>
      </c>
    </row>
    <row r="395" spans="1:16" ht="25.5">
      <c r="A395" t="s">
        <v>50</v>
      </c>
      <c s="34" t="s">
        <v>1465</v>
      </c>
      <c s="34" t="s">
        <v>1664</v>
      </c>
      <c s="35" t="s">
        <v>5</v>
      </c>
      <c s="6" t="s">
        <v>1665</v>
      </c>
      <c s="36" t="s">
        <v>184</v>
      </c>
      <c s="37">
        <v>100</v>
      </c>
      <c s="36">
        <v>0</v>
      </c>
      <c s="36">
        <f>ROUND(G395*H395,6)</f>
      </c>
      <c r="L395" s="38">
        <v>0</v>
      </c>
      <c s="32">
        <f>ROUND(ROUND(L395,2)*ROUND(G395,3),2)</f>
      </c>
      <c s="36" t="s">
        <v>90</v>
      </c>
      <c>
        <f>(M395*21)/100</f>
      </c>
      <c t="s">
        <v>28</v>
      </c>
    </row>
    <row r="396" spans="1:5" ht="25.5">
      <c r="A396" s="35" t="s">
        <v>56</v>
      </c>
      <c r="E396" s="39" t="s">
        <v>1665</v>
      </c>
    </row>
    <row r="397" spans="1:5" ht="38.25">
      <c r="A397" s="35" t="s">
        <v>57</v>
      </c>
      <c r="E397" s="40" t="s">
        <v>2543</v>
      </c>
    </row>
    <row r="398" spans="1:5" ht="12.75">
      <c r="A398" t="s">
        <v>58</v>
      </c>
      <c r="E3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2546</v>
      </c>
      <c r="E8" s="30" t="s">
        <v>2545</v>
      </c>
      <c r="J8" s="29">
        <f>0+J9+J14+J55+J92</f>
      </c>
      <c s="29">
        <f>0+K9+K14+K55+K92</f>
      </c>
      <c s="29">
        <f>0+L9+L14+L55+L92</f>
      </c>
      <c s="29">
        <f>0+M9+M14+M55+M92</f>
      </c>
    </row>
    <row r="9" spans="1:13" ht="12.75">
      <c r="A9" t="s">
        <v>47</v>
      </c>
      <c r="C9" s="31" t="s">
        <v>85</v>
      </c>
      <c r="E9" s="33" t="s">
        <v>86</v>
      </c>
      <c r="J9" s="32">
        <f>0</f>
      </c>
      <c s="32">
        <f>0</f>
      </c>
      <c s="32">
        <f>0+L10</f>
      </c>
      <c s="32">
        <f>0+M10</f>
      </c>
    </row>
    <row r="10" spans="1:16" ht="25.5">
      <c r="A10" t="s">
        <v>50</v>
      </c>
      <c s="34" t="s">
        <v>51</v>
      </c>
      <c s="34" t="s">
        <v>2001</v>
      </c>
      <c s="35" t="s">
        <v>5</v>
      </c>
      <c s="6" t="s">
        <v>2002</v>
      </c>
      <c s="36" t="s">
        <v>89</v>
      </c>
      <c s="37">
        <v>1</v>
      </c>
      <c s="36">
        <v>0</v>
      </c>
      <c s="36">
        <f>ROUND(G10*H10,6)</f>
      </c>
      <c r="L10" s="38">
        <v>0</v>
      </c>
      <c s="32">
        <f>ROUND(ROUND(L10,2)*ROUND(G10,3),2)</f>
      </c>
      <c s="36" t="s">
        <v>90</v>
      </c>
      <c>
        <f>(M10*21)/100</f>
      </c>
      <c t="s">
        <v>28</v>
      </c>
    </row>
    <row r="11" spans="1:5" ht="25.5">
      <c r="A11" s="35" t="s">
        <v>56</v>
      </c>
      <c r="E11" s="39" t="s">
        <v>2002</v>
      </c>
    </row>
    <row r="12" spans="1:5" ht="12.75">
      <c r="A12" s="35" t="s">
        <v>57</v>
      </c>
      <c r="E12" s="40" t="s">
        <v>5</v>
      </c>
    </row>
    <row r="13" spans="1:5" ht="12.75">
      <c r="A13" t="s">
        <v>58</v>
      </c>
      <c r="E13" s="39" t="s">
        <v>5</v>
      </c>
    </row>
    <row r="14" spans="1:13" ht="12.75">
      <c r="A14" t="s">
        <v>47</v>
      </c>
      <c r="C14" s="31" t="s">
        <v>97</v>
      </c>
      <c r="E14" s="33" t="s">
        <v>297</v>
      </c>
      <c r="J14" s="32">
        <f>0</f>
      </c>
      <c s="32">
        <f>0</f>
      </c>
      <c s="32">
        <f>0+L15+L19+L23+L27+L31+L35+L39+L43+L47+L51</f>
      </c>
      <c s="32">
        <f>0+M15+M19+M23+M27+M31+M35+M39+M43+M47+M51</f>
      </c>
    </row>
    <row r="15" spans="1:16" ht="12.75">
      <c r="A15" t="s">
        <v>50</v>
      </c>
      <c s="34" t="s">
        <v>28</v>
      </c>
      <c s="34" t="s">
        <v>2547</v>
      </c>
      <c s="35" t="s">
        <v>5</v>
      </c>
      <c s="6" t="s">
        <v>2548</v>
      </c>
      <c s="36" t="s">
        <v>89</v>
      </c>
      <c s="37">
        <v>1</v>
      </c>
      <c s="36">
        <v>0</v>
      </c>
      <c s="36">
        <f>ROUND(G15*H15,6)</f>
      </c>
      <c r="L15" s="38">
        <v>0</v>
      </c>
      <c s="32">
        <f>ROUND(ROUND(L15,2)*ROUND(G15,3),2)</f>
      </c>
      <c s="36" t="s">
        <v>55</v>
      </c>
      <c>
        <f>(M15*21)/100</f>
      </c>
      <c t="s">
        <v>28</v>
      </c>
    </row>
    <row r="16" spans="1:5" ht="12.75">
      <c r="A16" s="35" t="s">
        <v>56</v>
      </c>
      <c r="E16" s="39" t="s">
        <v>2548</v>
      </c>
    </row>
    <row r="17" spans="1:5" ht="12.75">
      <c r="A17" s="35" t="s">
        <v>57</v>
      </c>
      <c r="E17" s="40" t="s">
        <v>5</v>
      </c>
    </row>
    <row r="18" spans="1:5" ht="12.75">
      <c r="A18" t="s">
        <v>58</v>
      </c>
      <c r="E18" s="39" t="s">
        <v>5</v>
      </c>
    </row>
    <row r="19" spans="1:16" ht="25.5">
      <c r="A19" t="s">
        <v>50</v>
      </c>
      <c s="34" t="s">
        <v>26</v>
      </c>
      <c s="34" t="s">
        <v>300</v>
      </c>
      <c s="35" t="s">
        <v>5</v>
      </c>
      <c s="6" t="s">
        <v>301</v>
      </c>
      <c s="36" t="s">
        <v>89</v>
      </c>
      <c s="37">
        <v>2</v>
      </c>
      <c s="36">
        <v>0</v>
      </c>
      <c s="36">
        <f>ROUND(G19*H19,6)</f>
      </c>
      <c r="L19" s="38">
        <v>0</v>
      </c>
      <c s="32">
        <f>ROUND(ROUND(L19,2)*ROUND(G19,3),2)</f>
      </c>
      <c s="36" t="s">
        <v>90</v>
      </c>
      <c>
        <f>(M19*21)/100</f>
      </c>
      <c t="s">
        <v>28</v>
      </c>
    </row>
    <row r="20" spans="1:5" ht="25.5">
      <c r="A20" s="35" t="s">
        <v>56</v>
      </c>
      <c r="E20" s="39" t="s">
        <v>301</v>
      </c>
    </row>
    <row r="21" spans="1:5" ht="12.75">
      <c r="A21" s="35" t="s">
        <v>57</v>
      </c>
      <c r="E21" s="40" t="s">
        <v>5</v>
      </c>
    </row>
    <row r="22" spans="1:5" ht="12.75">
      <c r="A22" t="s">
        <v>58</v>
      </c>
      <c r="E22" s="39" t="s">
        <v>5</v>
      </c>
    </row>
    <row r="23" spans="1:16" ht="12.75">
      <c r="A23" t="s">
        <v>50</v>
      </c>
      <c s="34" t="s">
        <v>79</v>
      </c>
      <c s="34" t="s">
        <v>2549</v>
      </c>
      <c s="35" t="s">
        <v>5</v>
      </c>
      <c s="6" t="s">
        <v>2550</v>
      </c>
      <c s="36" t="s">
        <v>89</v>
      </c>
      <c s="37">
        <v>1</v>
      </c>
      <c s="36">
        <v>0</v>
      </c>
      <c s="36">
        <f>ROUND(G23*H23,6)</f>
      </c>
      <c r="L23" s="38">
        <v>0</v>
      </c>
      <c s="32">
        <f>ROUND(ROUND(L23,2)*ROUND(G23,3),2)</f>
      </c>
      <c s="36" t="s">
        <v>55</v>
      </c>
      <c>
        <f>(M23*21)/100</f>
      </c>
      <c t="s">
        <v>28</v>
      </c>
    </row>
    <row r="24" spans="1:5" ht="12.75">
      <c r="A24" s="35" t="s">
        <v>56</v>
      </c>
      <c r="E24" s="39" t="s">
        <v>2550</v>
      </c>
    </row>
    <row r="25" spans="1:5" ht="12.75">
      <c r="A25" s="35" t="s">
        <v>57</v>
      </c>
      <c r="E25" s="40" t="s">
        <v>5</v>
      </c>
    </row>
    <row r="26" spans="1:5" ht="12.75">
      <c r="A26" t="s">
        <v>58</v>
      </c>
      <c r="E26" s="39" t="s">
        <v>5</v>
      </c>
    </row>
    <row r="27" spans="1:16" ht="25.5">
      <c r="A27" t="s">
        <v>50</v>
      </c>
      <c s="34" t="s">
        <v>101</v>
      </c>
      <c s="34" t="s">
        <v>2551</v>
      </c>
      <c s="35" t="s">
        <v>5</v>
      </c>
      <c s="6" t="s">
        <v>2552</v>
      </c>
      <c s="36" t="s">
        <v>89</v>
      </c>
      <c s="37">
        <v>1</v>
      </c>
      <c s="36">
        <v>0</v>
      </c>
      <c s="36">
        <f>ROUND(G27*H27,6)</f>
      </c>
      <c r="L27" s="38">
        <v>0</v>
      </c>
      <c s="32">
        <f>ROUND(ROUND(L27,2)*ROUND(G27,3),2)</f>
      </c>
      <c s="36" t="s">
        <v>90</v>
      </c>
      <c>
        <f>(M27*21)/100</f>
      </c>
      <c t="s">
        <v>28</v>
      </c>
    </row>
    <row r="28" spans="1:5" ht="25.5">
      <c r="A28" s="35" t="s">
        <v>56</v>
      </c>
      <c r="E28" s="39" t="s">
        <v>2552</v>
      </c>
    </row>
    <row r="29" spans="1:5" ht="12.75">
      <c r="A29" s="35" t="s">
        <v>57</v>
      </c>
      <c r="E29" s="40" t="s">
        <v>5</v>
      </c>
    </row>
    <row r="30" spans="1:5" ht="12.75">
      <c r="A30" t="s">
        <v>58</v>
      </c>
      <c r="E30" s="39" t="s">
        <v>5</v>
      </c>
    </row>
    <row r="31" spans="1:16" ht="12.75">
      <c r="A31" t="s">
        <v>50</v>
      </c>
      <c s="34" t="s">
        <v>27</v>
      </c>
      <c s="34" t="s">
        <v>2553</v>
      </c>
      <c s="35" t="s">
        <v>5</v>
      </c>
      <c s="6" t="s">
        <v>2554</v>
      </c>
      <c s="36" t="s">
        <v>89</v>
      </c>
      <c s="37">
        <v>8</v>
      </c>
      <c s="36">
        <v>0</v>
      </c>
      <c s="36">
        <f>ROUND(G31*H31,6)</f>
      </c>
      <c r="L31" s="38">
        <v>0</v>
      </c>
      <c s="32">
        <f>ROUND(ROUND(L31,2)*ROUND(G31,3),2)</f>
      </c>
      <c s="36" t="s">
        <v>55</v>
      </c>
      <c>
        <f>(M31*21)/100</f>
      </c>
      <c t="s">
        <v>28</v>
      </c>
    </row>
    <row r="32" spans="1:5" ht="12.75">
      <c r="A32" s="35" t="s">
        <v>56</v>
      </c>
      <c r="E32" s="39" t="s">
        <v>2554</v>
      </c>
    </row>
    <row r="33" spans="1:5" ht="12.75">
      <c r="A33" s="35" t="s">
        <v>57</v>
      </c>
      <c r="E33" s="40" t="s">
        <v>5</v>
      </c>
    </row>
    <row r="34" spans="1:5" ht="12.75">
      <c r="A34" t="s">
        <v>58</v>
      </c>
      <c r="E34" s="39" t="s">
        <v>5</v>
      </c>
    </row>
    <row r="35" spans="1:16" ht="12.75">
      <c r="A35" t="s">
        <v>50</v>
      </c>
      <c s="34" t="s">
        <v>106</v>
      </c>
      <c s="34" t="s">
        <v>2555</v>
      </c>
      <c s="35" t="s">
        <v>5</v>
      </c>
      <c s="6" t="s">
        <v>2556</v>
      </c>
      <c s="36" t="s">
        <v>89</v>
      </c>
      <c s="37">
        <v>2</v>
      </c>
      <c s="36">
        <v>0</v>
      </c>
      <c s="36">
        <f>ROUND(G35*H35,6)</f>
      </c>
      <c r="L35" s="38">
        <v>0</v>
      </c>
      <c s="32">
        <f>ROUND(ROUND(L35,2)*ROUND(G35,3),2)</f>
      </c>
      <c s="36" t="s">
        <v>55</v>
      </c>
      <c>
        <f>(M35*21)/100</f>
      </c>
      <c t="s">
        <v>28</v>
      </c>
    </row>
    <row r="36" spans="1:5" ht="12.75">
      <c r="A36" s="35" t="s">
        <v>56</v>
      </c>
      <c r="E36" s="39" t="s">
        <v>2556</v>
      </c>
    </row>
    <row r="37" spans="1:5" ht="12.75">
      <c r="A37" s="35" t="s">
        <v>57</v>
      </c>
      <c r="E37" s="40" t="s">
        <v>5</v>
      </c>
    </row>
    <row r="38" spans="1:5" ht="12.75">
      <c r="A38" t="s">
        <v>58</v>
      </c>
      <c r="E38" s="39" t="s">
        <v>5</v>
      </c>
    </row>
    <row r="39" spans="1:16" ht="25.5">
      <c r="A39" t="s">
        <v>50</v>
      </c>
      <c s="34" t="s">
        <v>111</v>
      </c>
      <c s="34" t="s">
        <v>2078</v>
      </c>
      <c s="35" t="s">
        <v>5</v>
      </c>
      <c s="6" t="s">
        <v>2079</v>
      </c>
      <c s="36" t="s">
        <v>89</v>
      </c>
      <c s="37">
        <v>10</v>
      </c>
      <c s="36">
        <v>0</v>
      </c>
      <c s="36">
        <f>ROUND(G39*H39,6)</f>
      </c>
      <c r="L39" s="38">
        <v>0</v>
      </c>
      <c s="32">
        <f>ROUND(ROUND(L39,2)*ROUND(G39,3),2)</f>
      </c>
      <c s="36" t="s">
        <v>90</v>
      </c>
      <c>
        <f>(M39*21)/100</f>
      </c>
      <c t="s">
        <v>28</v>
      </c>
    </row>
    <row r="40" spans="1:5" ht="25.5">
      <c r="A40" s="35" t="s">
        <v>56</v>
      </c>
      <c r="E40" s="39" t="s">
        <v>2079</v>
      </c>
    </row>
    <row r="41" spans="1:5" ht="12.75">
      <c r="A41" s="35" t="s">
        <v>57</v>
      </c>
      <c r="E41" s="40" t="s">
        <v>5</v>
      </c>
    </row>
    <row r="42" spans="1:5" ht="12.75">
      <c r="A42" t="s">
        <v>58</v>
      </c>
      <c r="E42" s="39" t="s">
        <v>5</v>
      </c>
    </row>
    <row r="43" spans="1:16" ht="12.75">
      <c r="A43" t="s">
        <v>50</v>
      </c>
      <c s="34" t="s">
        <v>114</v>
      </c>
      <c s="34" t="s">
        <v>2557</v>
      </c>
      <c s="35" t="s">
        <v>5</v>
      </c>
      <c s="6" t="s">
        <v>2558</v>
      </c>
      <c s="36" t="s">
        <v>89</v>
      </c>
      <c s="37">
        <v>7</v>
      </c>
      <c s="36">
        <v>0</v>
      </c>
      <c s="36">
        <f>ROUND(G43*H43,6)</f>
      </c>
      <c r="L43" s="38">
        <v>0</v>
      </c>
      <c s="32">
        <f>ROUND(ROUND(L43,2)*ROUND(G43,3),2)</f>
      </c>
      <c s="36" t="s">
        <v>55</v>
      </c>
      <c>
        <f>(M43*21)/100</f>
      </c>
      <c t="s">
        <v>28</v>
      </c>
    </row>
    <row r="44" spans="1:5" ht="12.75">
      <c r="A44" s="35" t="s">
        <v>56</v>
      </c>
      <c r="E44" s="39" t="s">
        <v>2558</v>
      </c>
    </row>
    <row r="45" spans="1:5" ht="12.75">
      <c r="A45" s="35" t="s">
        <v>57</v>
      </c>
      <c r="E45" s="40" t="s">
        <v>5</v>
      </c>
    </row>
    <row r="46" spans="1:5" ht="12.75">
      <c r="A46" t="s">
        <v>58</v>
      </c>
      <c r="E46" s="39" t="s">
        <v>5</v>
      </c>
    </row>
    <row r="47" spans="1:16" ht="12.75">
      <c r="A47" t="s">
        <v>50</v>
      </c>
      <c s="34" t="s">
        <v>120</v>
      </c>
      <c s="34" t="s">
        <v>2559</v>
      </c>
      <c s="35" t="s">
        <v>5</v>
      </c>
      <c s="6" t="s">
        <v>2560</v>
      </c>
      <c s="36" t="s">
        <v>89</v>
      </c>
      <c s="37">
        <v>7</v>
      </c>
      <c s="36">
        <v>0</v>
      </c>
      <c s="36">
        <f>ROUND(G47*H47,6)</f>
      </c>
      <c r="L47" s="38">
        <v>0</v>
      </c>
      <c s="32">
        <f>ROUND(ROUND(L47,2)*ROUND(G47,3),2)</f>
      </c>
      <c s="36" t="s">
        <v>55</v>
      </c>
      <c>
        <f>(M47*21)/100</f>
      </c>
      <c t="s">
        <v>28</v>
      </c>
    </row>
    <row r="48" spans="1:5" ht="12.75">
      <c r="A48" s="35" t="s">
        <v>56</v>
      </c>
      <c r="E48" s="39" t="s">
        <v>2560</v>
      </c>
    </row>
    <row r="49" spans="1:5" ht="12.75">
      <c r="A49" s="35" t="s">
        <v>57</v>
      </c>
      <c r="E49" s="40" t="s">
        <v>5</v>
      </c>
    </row>
    <row r="50" spans="1:5" ht="12.75">
      <c r="A50" t="s">
        <v>58</v>
      </c>
      <c r="E50" s="39" t="s">
        <v>5</v>
      </c>
    </row>
    <row r="51" spans="1:16" ht="12.75">
      <c r="A51" t="s">
        <v>50</v>
      </c>
      <c s="34" t="s">
        <v>124</v>
      </c>
      <c s="34" t="s">
        <v>2561</v>
      </c>
      <c s="35" t="s">
        <v>5</v>
      </c>
      <c s="6" t="s">
        <v>289</v>
      </c>
      <c s="36" t="s">
        <v>290</v>
      </c>
      <c s="37">
        <v>1</v>
      </c>
      <c s="36">
        <v>0</v>
      </c>
      <c s="36">
        <f>ROUND(G51*H51,6)</f>
      </c>
      <c r="L51" s="38">
        <v>0</v>
      </c>
      <c s="32">
        <f>ROUND(ROUND(L51,2)*ROUND(G51,3),2)</f>
      </c>
      <c s="36" t="s">
        <v>55</v>
      </c>
      <c>
        <f>(M51*21)/100</f>
      </c>
      <c t="s">
        <v>28</v>
      </c>
    </row>
    <row r="52" spans="1:5" ht="12.75">
      <c r="A52" s="35" t="s">
        <v>56</v>
      </c>
      <c r="E52" s="39" t="s">
        <v>289</v>
      </c>
    </row>
    <row r="53" spans="1:5" ht="12.75">
      <c r="A53" s="35" t="s">
        <v>57</v>
      </c>
      <c r="E53" s="40" t="s">
        <v>5</v>
      </c>
    </row>
    <row r="54" spans="1:5" ht="12.75">
      <c r="A54" t="s">
        <v>58</v>
      </c>
      <c r="E54" s="39" t="s">
        <v>5</v>
      </c>
    </row>
    <row r="55" spans="1:13" ht="12.75">
      <c r="A55" t="s">
        <v>47</v>
      </c>
      <c r="C55" s="31" t="s">
        <v>185</v>
      </c>
      <c r="E55" s="33" t="s">
        <v>186</v>
      </c>
      <c r="J55" s="32">
        <f>0</f>
      </c>
      <c s="32">
        <f>0</f>
      </c>
      <c s="32">
        <f>0+L56+L60+L64+L68+L72+L76+L80+L84+L88</f>
      </c>
      <c s="32">
        <f>0+M56+M60+M64+M68+M72+M76+M80+M84+M88</f>
      </c>
    </row>
    <row r="56" spans="1:16" ht="12.75">
      <c r="A56" t="s">
        <v>50</v>
      </c>
      <c s="34" t="s">
        <v>127</v>
      </c>
      <c s="34" t="s">
        <v>2034</v>
      </c>
      <c s="35" t="s">
        <v>5</v>
      </c>
      <c s="6" t="s">
        <v>2035</v>
      </c>
      <c s="36" t="s">
        <v>89</v>
      </c>
      <c s="37">
        <v>8</v>
      </c>
      <c s="36">
        <v>0.00012</v>
      </c>
      <c s="36">
        <f>ROUND(G56*H56,6)</f>
      </c>
      <c r="L56" s="38">
        <v>0</v>
      </c>
      <c s="32">
        <f>ROUND(ROUND(L56,2)*ROUND(G56,3),2)</f>
      </c>
      <c s="36" t="s">
        <v>90</v>
      </c>
      <c>
        <f>(M56*21)/100</f>
      </c>
      <c t="s">
        <v>28</v>
      </c>
    </row>
    <row r="57" spans="1:5" ht="12.75">
      <c r="A57" s="35" t="s">
        <v>56</v>
      </c>
      <c r="E57" s="39" t="s">
        <v>2035</v>
      </c>
    </row>
    <row r="58" spans="1:5" ht="12.75">
      <c r="A58" s="35" t="s">
        <v>57</v>
      </c>
      <c r="E58" s="40" t="s">
        <v>5</v>
      </c>
    </row>
    <row r="59" spans="1:5" ht="12.75">
      <c r="A59" t="s">
        <v>58</v>
      </c>
      <c r="E59" s="39" t="s">
        <v>5</v>
      </c>
    </row>
    <row r="60" spans="1:16" ht="25.5">
      <c r="A60" t="s">
        <v>50</v>
      </c>
      <c s="34" t="s">
        <v>130</v>
      </c>
      <c s="34" t="s">
        <v>276</v>
      </c>
      <c s="35" t="s">
        <v>5</v>
      </c>
      <c s="6" t="s">
        <v>277</v>
      </c>
      <c s="36" t="s">
        <v>89</v>
      </c>
      <c s="37">
        <v>8</v>
      </c>
      <c s="36">
        <v>0</v>
      </c>
      <c s="36">
        <f>ROUND(G60*H60,6)</f>
      </c>
      <c r="L60" s="38">
        <v>0</v>
      </c>
      <c s="32">
        <f>ROUND(ROUND(L60,2)*ROUND(G60,3),2)</f>
      </c>
      <c s="36" t="s">
        <v>90</v>
      </c>
      <c>
        <f>(M60*21)/100</f>
      </c>
      <c t="s">
        <v>28</v>
      </c>
    </row>
    <row r="61" spans="1:5" ht="25.5">
      <c r="A61" s="35" t="s">
        <v>56</v>
      </c>
      <c r="E61" s="39" t="s">
        <v>277</v>
      </c>
    </row>
    <row r="62" spans="1:5" ht="12.75">
      <c r="A62" s="35" t="s">
        <v>57</v>
      </c>
      <c r="E62" s="40" t="s">
        <v>5</v>
      </c>
    </row>
    <row r="63" spans="1:5" ht="12.75">
      <c r="A63" t="s">
        <v>58</v>
      </c>
      <c r="E63" s="39" t="s">
        <v>5</v>
      </c>
    </row>
    <row r="64" spans="1:16" ht="12.75">
      <c r="A64" t="s">
        <v>50</v>
      </c>
      <c s="34" t="s">
        <v>133</v>
      </c>
      <c s="34" t="s">
        <v>2562</v>
      </c>
      <c s="35" t="s">
        <v>5</v>
      </c>
      <c s="6" t="s">
        <v>2563</v>
      </c>
      <c s="36" t="s">
        <v>74</v>
      </c>
      <c s="37">
        <v>3.15</v>
      </c>
      <c s="36">
        <v>0.00034</v>
      </c>
      <c s="36">
        <f>ROUND(G64*H64,6)</f>
      </c>
      <c r="L64" s="38">
        <v>0</v>
      </c>
      <c s="32">
        <f>ROUND(ROUND(L64,2)*ROUND(G64,3),2)</f>
      </c>
      <c s="36" t="s">
        <v>90</v>
      </c>
      <c>
        <f>(M64*21)/100</f>
      </c>
      <c t="s">
        <v>28</v>
      </c>
    </row>
    <row r="65" spans="1:5" ht="12.75">
      <c r="A65" s="35" t="s">
        <v>56</v>
      </c>
      <c r="E65" s="39" t="s">
        <v>2563</v>
      </c>
    </row>
    <row r="66" spans="1:5" ht="25.5">
      <c r="A66" s="35" t="s">
        <v>57</v>
      </c>
      <c r="E66" s="40" t="s">
        <v>2564</v>
      </c>
    </row>
    <row r="67" spans="1:5" ht="12.75">
      <c r="A67" t="s">
        <v>58</v>
      </c>
      <c r="E67" s="39" t="s">
        <v>5</v>
      </c>
    </row>
    <row r="68" spans="1:16" ht="12.75">
      <c r="A68" t="s">
        <v>50</v>
      </c>
      <c s="34" t="s">
        <v>136</v>
      </c>
      <c s="34" t="s">
        <v>206</v>
      </c>
      <c s="35" t="s">
        <v>5</v>
      </c>
      <c s="6" t="s">
        <v>207</v>
      </c>
      <c s="36" t="s">
        <v>74</v>
      </c>
      <c s="37">
        <v>73.5</v>
      </c>
      <c s="36">
        <v>0.00053</v>
      </c>
      <c s="36">
        <f>ROUND(G68*H68,6)</f>
      </c>
      <c r="L68" s="38">
        <v>0</v>
      </c>
      <c s="32">
        <f>ROUND(ROUND(L68,2)*ROUND(G68,3),2)</f>
      </c>
      <c s="36" t="s">
        <v>90</v>
      </c>
      <c>
        <f>(M68*21)/100</f>
      </c>
      <c t="s">
        <v>28</v>
      </c>
    </row>
    <row r="69" spans="1:5" ht="12.75">
      <c r="A69" s="35" t="s">
        <v>56</v>
      </c>
      <c r="E69" s="39" t="s">
        <v>207</v>
      </c>
    </row>
    <row r="70" spans="1:5" ht="25.5">
      <c r="A70" s="35" t="s">
        <v>57</v>
      </c>
      <c r="E70" s="40" t="s">
        <v>2565</v>
      </c>
    </row>
    <row r="71" spans="1:5" ht="12.75">
      <c r="A71" t="s">
        <v>58</v>
      </c>
      <c r="E71" s="39" t="s">
        <v>5</v>
      </c>
    </row>
    <row r="72" spans="1:16" ht="25.5">
      <c r="A72" t="s">
        <v>50</v>
      </c>
      <c s="34" t="s">
        <v>139</v>
      </c>
      <c s="34" t="s">
        <v>210</v>
      </c>
      <c s="35" t="s">
        <v>5</v>
      </c>
      <c s="6" t="s">
        <v>211</v>
      </c>
      <c s="36" t="s">
        <v>74</v>
      </c>
      <c s="37">
        <v>73</v>
      </c>
      <c s="36">
        <v>0</v>
      </c>
      <c s="36">
        <f>ROUND(G72*H72,6)</f>
      </c>
      <c r="L72" s="38">
        <v>0</v>
      </c>
      <c s="32">
        <f>ROUND(ROUND(L72,2)*ROUND(G72,3),2)</f>
      </c>
      <c s="36" t="s">
        <v>90</v>
      </c>
      <c>
        <f>(M72*21)/100</f>
      </c>
      <c t="s">
        <v>28</v>
      </c>
    </row>
    <row r="73" spans="1:5" ht="25.5">
      <c r="A73" s="35" t="s">
        <v>56</v>
      </c>
      <c r="E73" s="39" t="s">
        <v>211</v>
      </c>
    </row>
    <row r="74" spans="1:5" ht="12.75">
      <c r="A74" s="35" t="s">
        <v>57</v>
      </c>
      <c r="E74" s="40" t="s">
        <v>5</v>
      </c>
    </row>
    <row r="75" spans="1:5" ht="12.75">
      <c r="A75" t="s">
        <v>58</v>
      </c>
      <c r="E75" s="39" t="s">
        <v>5</v>
      </c>
    </row>
    <row r="76" spans="1:16" ht="12.75">
      <c r="A76" t="s">
        <v>50</v>
      </c>
      <c s="34" t="s">
        <v>142</v>
      </c>
      <c s="34" t="s">
        <v>337</v>
      </c>
      <c s="35" t="s">
        <v>5</v>
      </c>
      <c s="6" t="s">
        <v>338</v>
      </c>
      <c s="36" t="s">
        <v>74</v>
      </c>
      <c s="37">
        <v>57.75</v>
      </c>
      <c s="36">
        <v>0.00012</v>
      </c>
      <c s="36">
        <f>ROUND(G76*H76,6)</f>
      </c>
      <c r="L76" s="38">
        <v>0</v>
      </c>
      <c s="32">
        <f>ROUND(ROUND(L76,2)*ROUND(G76,3),2)</f>
      </c>
      <c s="36" t="s">
        <v>90</v>
      </c>
      <c>
        <f>(M76*21)/100</f>
      </c>
      <c t="s">
        <v>28</v>
      </c>
    </row>
    <row r="77" spans="1:5" ht="12.75">
      <c r="A77" s="35" t="s">
        <v>56</v>
      </c>
      <c r="E77" s="39" t="s">
        <v>338</v>
      </c>
    </row>
    <row r="78" spans="1:5" ht="25.5">
      <c r="A78" s="35" t="s">
        <v>57</v>
      </c>
      <c r="E78" s="40" t="s">
        <v>2566</v>
      </c>
    </row>
    <row r="79" spans="1:5" ht="12.75">
      <c r="A79" t="s">
        <v>58</v>
      </c>
      <c r="E79" s="39" t="s">
        <v>5</v>
      </c>
    </row>
    <row r="80" spans="1:16" ht="25.5">
      <c r="A80" t="s">
        <v>50</v>
      </c>
      <c s="34" t="s">
        <v>145</v>
      </c>
      <c s="34" t="s">
        <v>2567</v>
      </c>
      <c s="35" t="s">
        <v>5</v>
      </c>
      <c s="6" t="s">
        <v>2568</v>
      </c>
      <c s="36" t="s">
        <v>74</v>
      </c>
      <c s="37">
        <v>55</v>
      </c>
      <c s="36">
        <v>0</v>
      </c>
      <c s="36">
        <f>ROUND(G80*H80,6)</f>
      </c>
      <c r="L80" s="38">
        <v>0</v>
      </c>
      <c s="32">
        <f>ROUND(ROUND(L80,2)*ROUND(G80,3),2)</f>
      </c>
      <c s="36" t="s">
        <v>90</v>
      </c>
      <c>
        <f>(M80*21)/100</f>
      </c>
      <c t="s">
        <v>28</v>
      </c>
    </row>
    <row r="81" spans="1:5" ht="25.5">
      <c r="A81" s="35" t="s">
        <v>56</v>
      </c>
      <c r="E81" s="39" t="s">
        <v>2568</v>
      </c>
    </row>
    <row r="82" spans="1:5" ht="12.75">
      <c r="A82" s="35" t="s">
        <v>57</v>
      </c>
      <c r="E82" s="40" t="s">
        <v>5</v>
      </c>
    </row>
    <row r="83" spans="1:5" ht="12.75">
      <c r="A83" t="s">
        <v>58</v>
      </c>
      <c r="E83" s="39" t="s">
        <v>5</v>
      </c>
    </row>
    <row r="84" spans="1:16" ht="25.5">
      <c r="A84" t="s">
        <v>50</v>
      </c>
      <c s="34" t="s">
        <v>149</v>
      </c>
      <c s="34" t="s">
        <v>2021</v>
      </c>
      <c s="35" t="s">
        <v>5</v>
      </c>
      <c s="6" t="s">
        <v>2022</v>
      </c>
      <c s="36" t="s">
        <v>74</v>
      </c>
      <c s="37">
        <v>26.25</v>
      </c>
      <c s="36">
        <v>1E-05</v>
      </c>
      <c s="36">
        <f>ROUND(G84*H84,6)</f>
      </c>
      <c r="L84" s="38">
        <v>0</v>
      </c>
      <c s="32">
        <f>ROUND(ROUND(L84,2)*ROUND(G84,3),2)</f>
      </c>
      <c s="36" t="s">
        <v>90</v>
      </c>
      <c>
        <f>(M84*21)/100</f>
      </c>
      <c t="s">
        <v>28</v>
      </c>
    </row>
    <row r="85" spans="1:5" ht="25.5">
      <c r="A85" s="35" t="s">
        <v>56</v>
      </c>
      <c r="E85" s="39" t="s">
        <v>2022</v>
      </c>
    </row>
    <row r="86" spans="1:5" ht="25.5">
      <c r="A86" s="35" t="s">
        <v>57</v>
      </c>
      <c r="E86" s="40" t="s">
        <v>2569</v>
      </c>
    </row>
    <row r="87" spans="1:5" ht="12.75">
      <c r="A87" t="s">
        <v>58</v>
      </c>
      <c r="E87" s="39" t="s">
        <v>5</v>
      </c>
    </row>
    <row r="88" spans="1:16" ht="25.5">
      <c r="A88" t="s">
        <v>50</v>
      </c>
      <c s="34" t="s">
        <v>152</v>
      </c>
      <c s="34" t="s">
        <v>2024</v>
      </c>
      <c s="35" t="s">
        <v>5</v>
      </c>
      <c s="6" t="s">
        <v>2025</v>
      </c>
      <c s="36" t="s">
        <v>74</v>
      </c>
      <c s="37">
        <v>25</v>
      </c>
      <c s="36">
        <v>0</v>
      </c>
      <c s="36">
        <f>ROUND(G88*H88,6)</f>
      </c>
      <c r="L88" s="38">
        <v>0</v>
      </c>
      <c s="32">
        <f>ROUND(ROUND(L88,2)*ROUND(G88,3),2)</f>
      </c>
      <c s="36" t="s">
        <v>90</v>
      </c>
      <c>
        <f>(M88*21)/100</f>
      </c>
      <c t="s">
        <v>28</v>
      </c>
    </row>
    <row r="89" spans="1:5" ht="25.5">
      <c r="A89" s="35" t="s">
        <v>56</v>
      </c>
      <c r="E89" s="39" t="s">
        <v>2025</v>
      </c>
    </row>
    <row r="90" spans="1:5" ht="12.75">
      <c r="A90" s="35" t="s">
        <v>57</v>
      </c>
      <c r="E90" s="40" t="s">
        <v>5</v>
      </c>
    </row>
    <row r="91" spans="1:5" ht="12.75">
      <c r="A91" t="s">
        <v>58</v>
      </c>
      <c r="E91" s="39" t="s">
        <v>5</v>
      </c>
    </row>
    <row r="92" spans="1:13" ht="12.75">
      <c r="A92" t="s">
        <v>47</v>
      </c>
      <c r="C92" s="31" t="s">
        <v>241</v>
      </c>
      <c r="E92" s="33" t="s">
        <v>242</v>
      </c>
      <c r="J92" s="32">
        <f>0</f>
      </c>
      <c s="32">
        <f>0</f>
      </c>
      <c s="32">
        <f>0+L93+L97</f>
      </c>
      <c s="32">
        <f>0+M93+M97</f>
      </c>
    </row>
    <row r="93" spans="1:16" ht="12.75">
      <c r="A93" t="s">
        <v>50</v>
      </c>
      <c s="34" t="s">
        <v>155</v>
      </c>
      <c s="34" t="s">
        <v>259</v>
      </c>
      <c s="35" t="s">
        <v>5</v>
      </c>
      <c s="6" t="s">
        <v>260</v>
      </c>
      <c s="36" t="s">
        <v>89</v>
      </c>
      <c s="37">
        <v>4</v>
      </c>
      <c s="36">
        <v>0</v>
      </c>
      <c s="36">
        <f>ROUND(G93*H93,6)</f>
      </c>
      <c r="L93" s="38">
        <v>0</v>
      </c>
      <c s="32">
        <f>ROUND(ROUND(L93,2)*ROUND(G93,3),2)</f>
      </c>
      <c s="36" t="s">
        <v>90</v>
      </c>
      <c>
        <f>(M93*21)/100</f>
      </c>
      <c t="s">
        <v>28</v>
      </c>
    </row>
    <row r="94" spans="1:5" ht="12.75">
      <c r="A94" s="35" t="s">
        <v>56</v>
      </c>
      <c r="E94" s="39" t="s">
        <v>260</v>
      </c>
    </row>
    <row r="95" spans="1:5" ht="12.75">
      <c r="A95" s="35" t="s">
        <v>57</v>
      </c>
      <c r="E95" s="40" t="s">
        <v>5</v>
      </c>
    </row>
    <row r="96" spans="1:5" ht="12.75">
      <c r="A96" t="s">
        <v>58</v>
      </c>
      <c r="E96" s="39" t="s">
        <v>5</v>
      </c>
    </row>
    <row r="97" spans="1:16" ht="12.75">
      <c r="A97" t="s">
        <v>50</v>
      </c>
      <c s="34" t="s">
        <v>159</v>
      </c>
      <c s="34" t="s">
        <v>244</v>
      </c>
      <c s="35" t="s">
        <v>5</v>
      </c>
      <c s="6" t="s">
        <v>245</v>
      </c>
      <c s="36" t="s">
        <v>89</v>
      </c>
      <c s="37">
        <v>40</v>
      </c>
      <c s="36">
        <v>0</v>
      </c>
      <c s="36">
        <f>ROUND(G97*H97,6)</f>
      </c>
      <c r="L97" s="38">
        <v>0</v>
      </c>
      <c s="32">
        <f>ROUND(ROUND(L97,2)*ROUND(G97,3),2)</f>
      </c>
      <c s="36" t="s">
        <v>90</v>
      </c>
      <c>
        <f>(M97*21)/100</f>
      </c>
      <c t="s">
        <v>28</v>
      </c>
    </row>
    <row r="98" spans="1:5" ht="12.75">
      <c r="A98" s="35" t="s">
        <v>56</v>
      </c>
      <c r="E98" s="39" t="s">
        <v>245</v>
      </c>
    </row>
    <row r="99" spans="1:5" ht="12.75">
      <c r="A99" s="35" t="s">
        <v>57</v>
      </c>
      <c r="E99" s="40" t="s">
        <v>5</v>
      </c>
    </row>
    <row r="100" spans="1:5" ht="12.75">
      <c r="A100" t="s">
        <v>58</v>
      </c>
      <c r="E1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COUNTIFS(L8:L160,"=0",A8:A160,"P")+COUNTIFS(L8:L160,"",A8:A160,"P")+SUM(Q8:Q160)</f>
      </c>
    </row>
    <row r="8" spans="1:13" ht="12.75">
      <c r="A8" t="s">
        <v>45</v>
      </c>
      <c r="C8" s="28" t="s">
        <v>2572</v>
      </c>
      <c r="E8" s="30" t="s">
        <v>2571</v>
      </c>
      <c r="J8" s="29">
        <f>0+J9+J14+J155</f>
      </c>
      <c s="29">
        <f>0+K9+K14+K155</f>
      </c>
      <c s="29">
        <f>0+L9+L14+L155</f>
      </c>
      <c s="29">
        <f>0+M9+M14+M155</f>
      </c>
    </row>
    <row r="9" spans="1:13" ht="12.75">
      <c r="A9" t="s">
        <v>47</v>
      </c>
      <c r="C9" s="31" t="s">
        <v>85</v>
      </c>
      <c r="E9" s="33" t="s">
        <v>86</v>
      </c>
      <c r="J9" s="32">
        <f>0</f>
      </c>
      <c s="32">
        <f>0</f>
      </c>
      <c s="32">
        <f>0+L10</f>
      </c>
      <c s="32">
        <f>0+M10</f>
      </c>
    </row>
    <row r="10" spans="1:16" ht="25.5">
      <c r="A10" t="s">
        <v>50</v>
      </c>
      <c s="34" t="s">
        <v>51</v>
      </c>
      <c s="34" t="s">
        <v>2001</v>
      </c>
      <c s="35" t="s">
        <v>5</v>
      </c>
      <c s="6" t="s">
        <v>2002</v>
      </c>
      <c s="36" t="s">
        <v>89</v>
      </c>
      <c s="37">
        <v>1</v>
      </c>
      <c s="36">
        <v>0</v>
      </c>
      <c s="36">
        <f>ROUND(G10*H10,6)</f>
      </c>
      <c r="L10" s="38">
        <v>0</v>
      </c>
      <c s="32">
        <f>ROUND(ROUND(L10,2)*ROUND(G10,3),2)</f>
      </c>
      <c s="36" t="s">
        <v>90</v>
      </c>
      <c>
        <f>(M10*21)/100</f>
      </c>
      <c t="s">
        <v>28</v>
      </c>
    </row>
    <row r="11" spans="1:5" ht="25.5">
      <c r="A11" s="35" t="s">
        <v>56</v>
      </c>
      <c r="E11" s="39" t="s">
        <v>2002</v>
      </c>
    </row>
    <row r="12" spans="1:5" ht="12.75">
      <c r="A12" s="35" t="s">
        <v>57</v>
      </c>
      <c r="E12" s="40" t="s">
        <v>5</v>
      </c>
    </row>
    <row r="13" spans="1:5" ht="12.75">
      <c r="A13" t="s">
        <v>58</v>
      </c>
      <c r="E13" s="39" t="s">
        <v>5</v>
      </c>
    </row>
    <row r="14" spans="1:13" ht="12.75">
      <c r="A14" t="s">
        <v>47</v>
      </c>
      <c r="C14" s="31" t="s">
        <v>118</v>
      </c>
      <c r="E14" s="33" t="s">
        <v>119</v>
      </c>
      <c r="J14" s="32">
        <f>0</f>
      </c>
      <c s="32">
        <f>0</f>
      </c>
      <c s="32">
        <f>0+L15+L19+L23+L27+L31+L35+L39+L43+L47+L51+L55+L59+L63+L67+L71+L75+L79+L83+L87+L91+L95+L99+L103+L107+L111+L115+L119+L123+L127+L131+L135+L139+L143+L147+L151</f>
      </c>
      <c s="32">
        <f>0+M15+M19+M23+M27+M31+M35+M39+M43+M47+M51+M55+M59+M63+M67+M71+M75+M79+M83+M87+M91+M95+M99+M103+M107+M111+M115+M119+M123+M127+M131+M135+M139+M143+M147+M151</f>
      </c>
    </row>
    <row r="15" spans="1:16" ht="25.5">
      <c r="A15" t="s">
        <v>50</v>
      </c>
      <c s="34" t="s">
        <v>28</v>
      </c>
      <c s="34" t="s">
        <v>2205</v>
      </c>
      <c s="35" t="s">
        <v>5</v>
      </c>
      <c s="6" t="s">
        <v>2206</v>
      </c>
      <c s="36" t="s">
        <v>89</v>
      </c>
      <c s="37">
        <v>20</v>
      </c>
      <c s="36">
        <v>0</v>
      </c>
      <c s="36">
        <f>ROUND(G15*H15,6)</f>
      </c>
      <c r="L15" s="38">
        <v>0</v>
      </c>
      <c s="32">
        <f>ROUND(ROUND(L15,2)*ROUND(G15,3),2)</f>
      </c>
      <c s="36" t="s">
        <v>55</v>
      </c>
      <c>
        <f>(M15*21)/100</f>
      </c>
      <c t="s">
        <v>28</v>
      </c>
    </row>
    <row r="16" spans="1:5" ht="25.5">
      <c r="A16" s="35" t="s">
        <v>56</v>
      </c>
      <c r="E16" s="39" t="s">
        <v>2206</v>
      </c>
    </row>
    <row r="17" spans="1:5" ht="12.75">
      <c r="A17" s="35" t="s">
        <v>57</v>
      </c>
      <c r="E17" s="40" t="s">
        <v>5</v>
      </c>
    </row>
    <row r="18" spans="1:5" ht="12.75">
      <c r="A18" t="s">
        <v>58</v>
      </c>
      <c r="E18" s="39" t="s">
        <v>5</v>
      </c>
    </row>
    <row r="19" spans="1:16" ht="12.75">
      <c r="A19" t="s">
        <v>50</v>
      </c>
      <c s="34" t="s">
        <v>26</v>
      </c>
      <c s="34" t="s">
        <v>2573</v>
      </c>
      <c s="35" t="s">
        <v>5</v>
      </c>
      <c s="6" t="s">
        <v>2574</v>
      </c>
      <c s="36" t="s">
        <v>89</v>
      </c>
      <c s="37">
        <v>20</v>
      </c>
      <c s="36">
        <v>0</v>
      </c>
      <c s="36">
        <f>ROUND(G19*H19,6)</f>
      </c>
      <c r="L19" s="38">
        <v>0</v>
      </c>
      <c s="32">
        <f>ROUND(ROUND(L19,2)*ROUND(G19,3),2)</f>
      </c>
      <c s="36" t="s">
        <v>55</v>
      </c>
      <c>
        <f>(M19*21)/100</f>
      </c>
      <c t="s">
        <v>28</v>
      </c>
    </row>
    <row r="20" spans="1:5" ht="12.75">
      <c r="A20" s="35" t="s">
        <v>56</v>
      </c>
      <c r="E20" s="39" t="s">
        <v>2574</v>
      </c>
    </row>
    <row r="21" spans="1:5" ht="12.75">
      <c r="A21" s="35" t="s">
        <v>57</v>
      </c>
      <c r="E21" s="40" t="s">
        <v>5</v>
      </c>
    </row>
    <row r="22" spans="1:5" ht="12.75">
      <c r="A22" t="s">
        <v>58</v>
      </c>
      <c r="E22" s="39" t="s">
        <v>5</v>
      </c>
    </row>
    <row r="23" spans="1:16" ht="38.25">
      <c r="A23" t="s">
        <v>50</v>
      </c>
      <c s="34" t="s">
        <v>79</v>
      </c>
      <c s="34" t="s">
        <v>2121</v>
      </c>
      <c s="35" t="s">
        <v>5</v>
      </c>
      <c s="6" t="s">
        <v>2122</v>
      </c>
      <c s="36" t="s">
        <v>89</v>
      </c>
      <c s="37">
        <v>3</v>
      </c>
      <c s="36">
        <v>0</v>
      </c>
      <c s="36">
        <f>ROUND(G23*H23,6)</f>
      </c>
      <c r="L23" s="38">
        <v>0</v>
      </c>
      <c s="32">
        <f>ROUND(ROUND(L23,2)*ROUND(G23,3),2)</f>
      </c>
      <c s="36" t="s">
        <v>55</v>
      </c>
      <c>
        <f>(M23*21)/100</f>
      </c>
      <c t="s">
        <v>28</v>
      </c>
    </row>
    <row r="24" spans="1:5" ht="38.25">
      <c r="A24" s="35" t="s">
        <v>56</v>
      </c>
      <c r="E24" s="39" t="s">
        <v>2123</v>
      </c>
    </row>
    <row r="25" spans="1:5" ht="12.75">
      <c r="A25" s="35" t="s">
        <v>57</v>
      </c>
      <c r="E25" s="40" t="s">
        <v>5</v>
      </c>
    </row>
    <row r="26" spans="1:5" ht="12.75">
      <c r="A26" t="s">
        <v>58</v>
      </c>
      <c r="E26" s="39" t="s">
        <v>5</v>
      </c>
    </row>
    <row r="27" spans="1:16" ht="12.75">
      <c r="A27" t="s">
        <v>50</v>
      </c>
      <c s="34" t="s">
        <v>101</v>
      </c>
      <c s="34" t="s">
        <v>2575</v>
      </c>
      <c s="35" t="s">
        <v>5</v>
      </c>
      <c s="6" t="s">
        <v>2576</v>
      </c>
      <c s="36" t="s">
        <v>89</v>
      </c>
      <c s="37">
        <v>40</v>
      </c>
      <c s="36">
        <v>0</v>
      </c>
      <c s="36">
        <f>ROUND(G27*H27,6)</f>
      </c>
      <c r="L27" s="38">
        <v>0</v>
      </c>
      <c s="32">
        <f>ROUND(ROUND(L27,2)*ROUND(G27,3),2)</f>
      </c>
      <c s="36" t="s">
        <v>55</v>
      </c>
      <c>
        <f>(M27*21)/100</f>
      </c>
      <c t="s">
        <v>28</v>
      </c>
    </row>
    <row r="28" spans="1:5" ht="12.75">
      <c r="A28" s="35" t="s">
        <v>56</v>
      </c>
      <c r="E28" s="39" t="s">
        <v>2576</v>
      </c>
    </row>
    <row r="29" spans="1:5" ht="12.75">
      <c r="A29" s="35" t="s">
        <v>57</v>
      </c>
      <c r="E29" s="40" t="s">
        <v>5</v>
      </c>
    </row>
    <row r="30" spans="1:5" ht="12.75">
      <c r="A30" t="s">
        <v>58</v>
      </c>
      <c r="E30" s="39" t="s">
        <v>5</v>
      </c>
    </row>
    <row r="31" spans="1:16" ht="25.5">
      <c r="A31" t="s">
        <v>50</v>
      </c>
      <c s="34" t="s">
        <v>27</v>
      </c>
      <c s="34" t="s">
        <v>2176</v>
      </c>
      <c s="35" t="s">
        <v>5</v>
      </c>
      <c s="6" t="s">
        <v>2177</v>
      </c>
      <c s="36" t="s">
        <v>89</v>
      </c>
      <c s="37">
        <v>40</v>
      </c>
      <c s="36">
        <v>0</v>
      </c>
      <c s="36">
        <f>ROUND(G31*H31,6)</f>
      </c>
      <c r="L31" s="38">
        <v>0</v>
      </c>
      <c s="32">
        <f>ROUND(ROUND(L31,2)*ROUND(G31,3),2)</f>
      </c>
      <c s="36" t="s">
        <v>55</v>
      </c>
      <c>
        <f>(M31*21)/100</f>
      </c>
      <c t="s">
        <v>28</v>
      </c>
    </row>
    <row r="32" spans="1:5" ht="25.5">
      <c r="A32" s="35" t="s">
        <v>56</v>
      </c>
      <c r="E32" s="39" t="s">
        <v>2177</v>
      </c>
    </row>
    <row r="33" spans="1:5" ht="12.75">
      <c r="A33" s="35" t="s">
        <v>57</v>
      </c>
      <c r="E33" s="40" t="s">
        <v>5</v>
      </c>
    </row>
    <row r="34" spans="1:5" ht="12.75">
      <c r="A34" t="s">
        <v>58</v>
      </c>
      <c r="E34" s="39" t="s">
        <v>5</v>
      </c>
    </row>
    <row r="35" spans="1:16" ht="12.75">
      <c r="A35" t="s">
        <v>50</v>
      </c>
      <c s="34" t="s">
        <v>106</v>
      </c>
      <c s="34" t="s">
        <v>2577</v>
      </c>
      <c s="35" t="s">
        <v>5</v>
      </c>
      <c s="6" t="s">
        <v>2578</v>
      </c>
      <c s="36" t="s">
        <v>54</v>
      </c>
      <c s="37">
        <v>1</v>
      </c>
      <c s="36">
        <v>0</v>
      </c>
      <c s="36">
        <f>ROUND(G35*H35,6)</f>
      </c>
      <c r="L35" s="38">
        <v>0</v>
      </c>
      <c s="32">
        <f>ROUND(ROUND(L35,2)*ROUND(G35,3),2)</f>
      </c>
      <c s="36" t="s">
        <v>55</v>
      </c>
      <c>
        <f>(M35*21)/100</f>
      </c>
      <c t="s">
        <v>28</v>
      </c>
    </row>
    <row r="36" spans="1:5" ht="12.75">
      <c r="A36" s="35" t="s">
        <v>56</v>
      </c>
      <c r="E36" s="39" t="s">
        <v>2578</v>
      </c>
    </row>
    <row r="37" spans="1:5" ht="12.75">
      <c r="A37" s="35" t="s">
        <v>57</v>
      </c>
      <c r="E37" s="40" t="s">
        <v>5</v>
      </c>
    </row>
    <row r="38" spans="1:5" ht="12.75">
      <c r="A38" t="s">
        <v>58</v>
      </c>
      <c r="E38" s="39" t="s">
        <v>5</v>
      </c>
    </row>
    <row r="39" spans="1:16" ht="12.75">
      <c r="A39" t="s">
        <v>50</v>
      </c>
      <c s="34" t="s">
        <v>111</v>
      </c>
      <c s="34" t="s">
        <v>2124</v>
      </c>
      <c s="35" t="s">
        <v>5</v>
      </c>
      <c s="6" t="s">
        <v>2125</v>
      </c>
      <c s="36" t="s">
        <v>89</v>
      </c>
      <c s="37">
        <v>3</v>
      </c>
      <c s="36">
        <v>0</v>
      </c>
      <c s="36">
        <f>ROUND(G39*H39,6)</f>
      </c>
      <c r="L39" s="38">
        <v>0</v>
      </c>
      <c s="32">
        <f>ROUND(ROUND(L39,2)*ROUND(G39,3),2)</f>
      </c>
      <c s="36" t="s">
        <v>90</v>
      </c>
      <c>
        <f>(M39*21)/100</f>
      </c>
      <c t="s">
        <v>28</v>
      </c>
    </row>
    <row r="40" spans="1:5" ht="12.75">
      <c r="A40" s="35" t="s">
        <v>56</v>
      </c>
      <c r="E40" s="39" t="s">
        <v>2125</v>
      </c>
    </row>
    <row r="41" spans="1:5" ht="12.75">
      <c r="A41" s="35" t="s">
        <v>57</v>
      </c>
      <c r="E41" s="40" t="s">
        <v>5</v>
      </c>
    </row>
    <row r="42" spans="1:5" ht="12.75">
      <c r="A42" t="s">
        <v>58</v>
      </c>
      <c r="E42" s="39" t="s">
        <v>5</v>
      </c>
    </row>
    <row r="43" spans="1:16" ht="25.5">
      <c r="A43" t="s">
        <v>50</v>
      </c>
      <c s="34" t="s">
        <v>114</v>
      </c>
      <c s="34" t="s">
        <v>2579</v>
      </c>
      <c s="35" t="s">
        <v>5</v>
      </c>
      <c s="6" t="s">
        <v>2580</v>
      </c>
      <c s="36" t="s">
        <v>89</v>
      </c>
      <c s="37">
        <v>9</v>
      </c>
      <c s="36">
        <v>0</v>
      </c>
      <c s="36">
        <f>ROUND(G43*H43,6)</f>
      </c>
      <c r="L43" s="38">
        <v>0</v>
      </c>
      <c s="32">
        <f>ROUND(ROUND(L43,2)*ROUND(G43,3),2)</f>
      </c>
      <c s="36" t="s">
        <v>55</v>
      </c>
      <c>
        <f>(M43*21)/100</f>
      </c>
      <c t="s">
        <v>28</v>
      </c>
    </row>
    <row r="44" spans="1:5" ht="25.5">
      <c r="A44" s="35" t="s">
        <v>56</v>
      </c>
      <c r="E44" s="39" t="s">
        <v>2580</v>
      </c>
    </row>
    <row r="45" spans="1:5" ht="12.75">
      <c r="A45" s="35" t="s">
        <v>57</v>
      </c>
      <c r="E45" s="40" t="s">
        <v>5</v>
      </c>
    </row>
    <row r="46" spans="1:5" ht="12.75">
      <c r="A46" t="s">
        <v>58</v>
      </c>
      <c r="E46" s="39" t="s">
        <v>5</v>
      </c>
    </row>
    <row r="47" spans="1:16" ht="12.75">
      <c r="A47" t="s">
        <v>50</v>
      </c>
      <c s="34" t="s">
        <v>120</v>
      </c>
      <c s="34" t="s">
        <v>2581</v>
      </c>
      <c s="35" t="s">
        <v>5</v>
      </c>
      <c s="6" t="s">
        <v>2582</v>
      </c>
      <c s="36" t="s">
        <v>89</v>
      </c>
      <c s="37">
        <v>9</v>
      </c>
      <c s="36">
        <v>0</v>
      </c>
      <c s="36">
        <f>ROUND(G47*H47,6)</f>
      </c>
      <c r="L47" s="38">
        <v>0</v>
      </c>
      <c s="32">
        <f>ROUND(ROUND(L47,2)*ROUND(G47,3),2)</f>
      </c>
      <c s="36" t="s">
        <v>55</v>
      </c>
      <c>
        <f>(M47*21)/100</f>
      </c>
      <c t="s">
        <v>28</v>
      </c>
    </row>
    <row r="48" spans="1:5" ht="12.75">
      <c r="A48" s="35" t="s">
        <v>56</v>
      </c>
      <c r="E48" s="39" t="s">
        <v>2582</v>
      </c>
    </row>
    <row r="49" spans="1:5" ht="12.75">
      <c r="A49" s="35" t="s">
        <v>57</v>
      </c>
      <c r="E49" s="40" t="s">
        <v>5</v>
      </c>
    </row>
    <row r="50" spans="1:5" ht="12.75">
      <c r="A50" t="s">
        <v>58</v>
      </c>
      <c r="E50" s="39" t="s">
        <v>5</v>
      </c>
    </row>
    <row r="51" spans="1:16" ht="12.75">
      <c r="A51" t="s">
        <v>50</v>
      </c>
      <c s="34" t="s">
        <v>124</v>
      </c>
      <c s="34" t="s">
        <v>2164</v>
      </c>
      <c s="35" t="s">
        <v>5</v>
      </c>
      <c s="6" t="s">
        <v>2165</v>
      </c>
      <c s="36" t="s">
        <v>89</v>
      </c>
      <c s="37">
        <v>15</v>
      </c>
      <c s="36">
        <v>0</v>
      </c>
      <c s="36">
        <f>ROUND(G51*H51,6)</f>
      </c>
      <c r="L51" s="38">
        <v>0</v>
      </c>
      <c s="32">
        <f>ROUND(ROUND(L51,2)*ROUND(G51,3),2)</f>
      </c>
      <c s="36" t="s">
        <v>55</v>
      </c>
      <c>
        <f>(M51*21)/100</f>
      </c>
      <c t="s">
        <v>28</v>
      </c>
    </row>
    <row r="52" spans="1:5" ht="12.75">
      <c r="A52" s="35" t="s">
        <v>56</v>
      </c>
      <c r="E52" s="39" t="s">
        <v>2165</v>
      </c>
    </row>
    <row r="53" spans="1:5" ht="12.75">
      <c r="A53" s="35" t="s">
        <v>57</v>
      </c>
      <c r="E53" s="40" t="s">
        <v>5</v>
      </c>
    </row>
    <row r="54" spans="1:5" ht="12.75">
      <c r="A54" t="s">
        <v>58</v>
      </c>
      <c r="E54" s="39" t="s">
        <v>5</v>
      </c>
    </row>
    <row r="55" spans="1:16" ht="12.75">
      <c r="A55" t="s">
        <v>50</v>
      </c>
      <c s="34" t="s">
        <v>127</v>
      </c>
      <c s="34" t="s">
        <v>2583</v>
      </c>
      <c s="35" t="s">
        <v>5</v>
      </c>
      <c s="6" t="s">
        <v>2584</v>
      </c>
      <c s="36" t="s">
        <v>89</v>
      </c>
      <c s="37">
        <v>15</v>
      </c>
      <c s="36">
        <v>0</v>
      </c>
      <c s="36">
        <f>ROUND(G55*H55,6)</f>
      </c>
      <c r="L55" s="38">
        <v>0</v>
      </c>
      <c s="32">
        <f>ROUND(ROUND(L55,2)*ROUND(G55,3),2)</f>
      </c>
      <c s="36" t="s">
        <v>55</v>
      </c>
      <c>
        <f>(M55*21)/100</f>
      </c>
      <c t="s">
        <v>28</v>
      </c>
    </row>
    <row r="56" spans="1:5" ht="12.75">
      <c r="A56" s="35" t="s">
        <v>56</v>
      </c>
      <c r="E56" s="39" t="s">
        <v>2584</v>
      </c>
    </row>
    <row r="57" spans="1:5" ht="12.75">
      <c r="A57" s="35" t="s">
        <v>57</v>
      </c>
      <c r="E57" s="40" t="s">
        <v>5</v>
      </c>
    </row>
    <row r="58" spans="1:5" ht="12.75">
      <c r="A58" t="s">
        <v>58</v>
      </c>
      <c r="E58" s="39" t="s">
        <v>5</v>
      </c>
    </row>
    <row r="59" spans="1:16" ht="38.25">
      <c r="A59" t="s">
        <v>50</v>
      </c>
      <c s="34" t="s">
        <v>130</v>
      </c>
      <c s="34" t="s">
        <v>2112</v>
      </c>
      <c s="35" t="s">
        <v>5</v>
      </c>
      <c s="6" t="s">
        <v>2113</v>
      </c>
      <c s="36" t="s">
        <v>74</v>
      </c>
      <c s="37">
        <v>22</v>
      </c>
      <c s="36">
        <v>0</v>
      </c>
      <c s="36">
        <f>ROUND(G59*H59,6)</f>
      </c>
      <c r="L59" s="38">
        <v>0</v>
      </c>
      <c s="32">
        <f>ROUND(ROUND(L59,2)*ROUND(G59,3),2)</f>
      </c>
      <c s="36" t="s">
        <v>55</v>
      </c>
      <c>
        <f>(M59*21)/100</f>
      </c>
      <c t="s">
        <v>28</v>
      </c>
    </row>
    <row r="60" spans="1:5" ht="38.25">
      <c r="A60" s="35" t="s">
        <v>56</v>
      </c>
      <c r="E60" s="39" t="s">
        <v>2114</v>
      </c>
    </row>
    <row r="61" spans="1:5" ht="25.5">
      <c r="A61" s="35" t="s">
        <v>57</v>
      </c>
      <c r="E61" s="40" t="s">
        <v>2585</v>
      </c>
    </row>
    <row r="62" spans="1:5" ht="12.75">
      <c r="A62" t="s">
        <v>58</v>
      </c>
      <c r="E62" s="39" t="s">
        <v>5</v>
      </c>
    </row>
    <row r="63" spans="1:16" ht="12.75">
      <c r="A63" t="s">
        <v>50</v>
      </c>
      <c s="34" t="s">
        <v>133</v>
      </c>
      <c s="34" t="s">
        <v>2116</v>
      </c>
      <c s="35" t="s">
        <v>5</v>
      </c>
      <c s="6" t="s">
        <v>2117</v>
      </c>
      <c s="36" t="s">
        <v>74</v>
      </c>
      <c s="37">
        <v>20</v>
      </c>
      <c s="36">
        <v>0</v>
      </c>
      <c s="36">
        <f>ROUND(G63*H63,6)</f>
      </c>
      <c r="L63" s="38">
        <v>0</v>
      </c>
      <c s="32">
        <f>ROUND(ROUND(L63,2)*ROUND(G63,3),2)</f>
      </c>
      <c s="36" t="s">
        <v>90</v>
      </c>
      <c>
        <f>(M63*21)/100</f>
      </c>
      <c t="s">
        <v>28</v>
      </c>
    </row>
    <row r="64" spans="1:5" ht="12.75">
      <c r="A64" s="35" t="s">
        <v>56</v>
      </c>
      <c r="E64" s="39" t="s">
        <v>2117</v>
      </c>
    </row>
    <row r="65" spans="1:5" ht="12.75">
      <c r="A65" s="35" t="s">
        <v>57</v>
      </c>
      <c r="E65" s="40" t="s">
        <v>5</v>
      </c>
    </row>
    <row r="66" spans="1:5" ht="12.75">
      <c r="A66" t="s">
        <v>58</v>
      </c>
      <c r="E66" s="39" t="s">
        <v>5</v>
      </c>
    </row>
    <row r="67" spans="1:16" ht="25.5">
      <c r="A67" t="s">
        <v>50</v>
      </c>
      <c s="34" t="s">
        <v>136</v>
      </c>
      <c s="34" t="s">
        <v>2152</v>
      </c>
      <c s="35" t="s">
        <v>5</v>
      </c>
      <c s="6" t="s">
        <v>2153</v>
      </c>
      <c s="36" t="s">
        <v>89</v>
      </c>
      <c s="37">
        <v>15</v>
      </c>
      <c s="36">
        <v>0</v>
      </c>
      <c s="36">
        <f>ROUND(G67*H67,6)</f>
      </c>
      <c r="L67" s="38">
        <v>0</v>
      </c>
      <c s="32">
        <f>ROUND(ROUND(L67,2)*ROUND(G67,3),2)</f>
      </c>
      <c s="36" t="s">
        <v>55</v>
      </c>
      <c>
        <f>(M67*21)/100</f>
      </c>
      <c t="s">
        <v>28</v>
      </c>
    </row>
    <row r="68" spans="1:5" ht="25.5">
      <c r="A68" s="35" t="s">
        <v>56</v>
      </c>
      <c r="E68" s="39" t="s">
        <v>2153</v>
      </c>
    </row>
    <row r="69" spans="1:5" ht="12.75">
      <c r="A69" s="35" t="s">
        <v>57</v>
      </c>
      <c r="E69" s="40" t="s">
        <v>5</v>
      </c>
    </row>
    <row r="70" spans="1:5" ht="12.75">
      <c r="A70" t="s">
        <v>58</v>
      </c>
      <c r="E70" s="39" t="s">
        <v>5</v>
      </c>
    </row>
    <row r="71" spans="1:16" ht="12.75">
      <c r="A71" t="s">
        <v>50</v>
      </c>
      <c s="34" t="s">
        <v>139</v>
      </c>
      <c s="34" t="s">
        <v>2586</v>
      </c>
      <c s="35" t="s">
        <v>5</v>
      </c>
      <c s="6" t="s">
        <v>2587</v>
      </c>
      <c s="36" t="s">
        <v>89</v>
      </c>
      <c s="37">
        <v>15</v>
      </c>
      <c s="36">
        <v>0</v>
      </c>
      <c s="36">
        <f>ROUND(G71*H71,6)</f>
      </c>
      <c r="L71" s="38">
        <v>0</v>
      </c>
      <c s="32">
        <f>ROUND(ROUND(L71,2)*ROUND(G71,3),2)</f>
      </c>
      <c s="36" t="s">
        <v>55</v>
      </c>
      <c>
        <f>(M71*21)/100</f>
      </c>
      <c t="s">
        <v>28</v>
      </c>
    </row>
    <row r="72" spans="1:5" ht="12.75">
      <c r="A72" s="35" t="s">
        <v>56</v>
      </c>
      <c r="E72" s="39" t="s">
        <v>2587</v>
      </c>
    </row>
    <row r="73" spans="1:5" ht="12.75">
      <c r="A73" s="35" t="s">
        <v>57</v>
      </c>
      <c r="E73" s="40" t="s">
        <v>5</v>
      </c>
    </row>
    <row r="74" spans="1:5" ht="12.75">
      <c r="A74" t="s">
        <v>58</v>
      </c>
      <c r="E74" s="39" t="s">
        <v>5</v>
      </c>
    </row>
    <row r="75" spans="1:16" ht="12.75">
      <c r="A75" t="s">
        <v>50</v>
      </c>
      <c s="34" t="s">
        <v>142</v>
      </c>
      <c s="34" t="s">
        <v>2146</v>
      </c>
      <c s="35" t="s">
        <v>5</v>
      </c>
      <c s="6" t="s">
        <v>2147</v>
      </c>
      <c s="36" t="s">
        <v>283</v>
      </c>
      <c s="37">
        <v>8.5</v>
      </c>
      <c s="36">
        <v>0.001</v>
      </c>
      <c s="36">
        <f>ROUND(G75*H75,6)</f>
      </c>
      <c r="L75" s="38">
        <v>0</v>
      </c>
      <c s="32">
        <f>ROUND(ROUND(L75,2)*ROUND(G75,3),2)</f>
      </c>
      <c s="36" t="s">
        <v>90</v>
      </c>
      <c>
        <f>(M75*21)/100</f>
      </c>
      <c t="s">
        <v>28</v>
      </c>
    </row>
    <row r="76" spans="1:5" ht="12.75">
      <c r="A76" s="35" t="s">
        <v>56</v>
      </c>
      <c r="E76" s="39" t="s">
        <v>2147</v>
      </c>
    </row>
    <row r="77" spans="1:5" ht="12.75">
      <c r="A77" s="35" t="s">
        <v>57</v>
      </c>
      <c r="E77" s="40" t="s">
        <v>5</v>
      </c>
    </row>
    <row r="78" spans="1:5" ht="12.75">
      <c r="A78" t="s">
        <v>58</v>
      </c>
      <c r="E78" s="39" t="s">
        <v>5</v>
      </c>
    </row>
    <row r="79" spans="1:16" ht="12.75">
      <c r="A79" t="s">
        <v>50</v>
      </c>
      <c s="34" t="s">
        <v>145</v>
      </c>
      <c s="34" t="s">
        <v>2148</v>
      </c>
      <c s="35" t="s">
        <v>5</v>
      </c>
      <c s="6" t="s">
        <v>2149</v>
      </c>
      <c s="36" t="s">
        <v>74</v>
      </c>
      <c s="37">
        <v>19</v>
      </c>
      <c s="36">
        <v>0</v>
      </c>
      <c s="36">
        <f>ROUND(G79*H79,6)</f>
      </c>
      <c r="L79" s="38">
        <v>0</v>
      </c>
      <c s="32">
        <f>ROUND(ROUND(L79,2)*ROUND(G79,3),2)</f>
      </c>
      <c s="36" t="s">
        <v>90</v>
      </c>
      <c>
        <f>(M79*21)/100</f>
      </c>
      <c t="s">
        <v>28</v>
      </c>
    </row>
    <row r="80" spans="1:5" ht="12.75">
      <c r="A80" s="35" t="s">
        <v>56</v>
      </c>
      <c r="E80" s="39" t="s">
        <v>2149</v>
      </c>
    </row>
    <row r="81" spans="1:5" ht="12.75">
      <c r="A81" s="35" t="s">
        <v>57</v>
      </c>
      <c r="E81" s="40" t="s">
        <v>5</v>
      </c>
    </row>
    <row r="82" spans="1:5" ht="12.75">
      <c r="A82" t="s">
        <v>58</v>
      </c>
      <c r="E82" s="39" t="s">
        <v>5</v>
      </c>
    </row>
    <row r="83" spans="1:16" ht="12.75">
      <c r="A83" t="s">
        <v>50</v>
      </c>
      <c s="34" t="s">
        <v>149</v>
      </c>
      <c s="34" t="s">
        <v>2588</v>
      </c>
      <c s="35" t="s">
        <v>5</v>
      </c>
      <c s="6" t="s">
        <v>2589</v>
      </c>
      <c s="36" t="s">
        <v>89</v>
      </c>
      <c s="37">
        <v>3</v>
      </c>
      <c s="36">
        <v>0</v>
      </c>
      <c s="36">
        <f>ROUND(G83*H83,6)</f>
      </c>
      <c r="L83" s="38">
        <v>0</v>
      </c>
      <c s="32">
        <f>ROUND(ROUND(L83,2)*ROUND(G83,3),2)</f>
      </c>
      <c s="36" t="s">
        <v>55</v>
      </c>
      <c>
        <f>(M83*21)/100</f>
      </c>
      <c t="s">
        <v>28</v>
      </c>
    </row>
    <row r="84" spans="1:5" ht="12.75">
      <c r="A84" s="35" t="s">
        <v>56</v>
      </c>
      <c r="E84" s="39" t="s">
        <v>2589</v>
      </c>
    </row>
    <row r="85" spans="1:5" ht="12.75">
      <c r="A85" s="35" t="s">
        <v>57</v>
      </c>
      <c r="E85" s="40" t="s">
        <v>5</v>
      </c>
    </row>
    <row r="86" spans="1:5" ht="12.75">
      <c r="A86" t="s">
        <v>58</v>
      </c>
      <c r="E86" s="39" t="s">
        <v>5</v>
      </c>
    </row>
    <row r="87" spans="1:16" ht="12.75">
      <c r="A87" t="s">
        <v>50</v>
      </c>
      <c s="34" t="s">
        <v>152</v>
      </c>
      <c s="34" t="s">
        <v>2178</v>
      </c>
      <c s="35" t="s">
        <v>5</v>
      </c>
      <c s="6" t="s">
        <v>2179</v>
      </c>
      <c s="36" t="s">
        <v>89</v>
      </c>
      <c s="37">
        <v>3</v>
      </c>
      <c s="36">
        <v>0.0069</v>
      </c>
      <c s="36">
        <f>ROUND(G87*H87,6)</f>
      </c>
      <c r="L87" s="38">
        <v>0</v>
      </c>
      <c s="32">
        <f>ROUND(ROUND(L87,2)*ROUND(G87,3),2)</f>
      </c>
      <c s="36" t="s">
        <v>90</v>
      </c>
      <c>
        <f>(M87*21)/100</f>
      </c>
      <c t="s">
        <v>28</v>
      </c>
    </row>
    <row r="88" spans="1:5" ht="12.75">
      <c r="A88" s="35" t="s">
        <v>56</v>
      </c>
      <c r="E88" s="39" t="s">
        <v>2179</v>
      </c>
    </row>
    <row r="89" spans="1:5" ht="12.75">
      <c r="A89" s="35" t="s">
        <v>57</v>
      </c>
      <c r="E89" s="40" t="s">
        <v>5</v>
      </c>
    </row>
    <row r="90" spans="1:5" ht="12.75">
      <c r="A90" t="s">
        <v>58</v>
      </c>
      <c r="E90" s="39" t="s">
        <v>5</v>
      </c>
    </row>
    <row r="91" spans="1:16" ht="12.75">
      <c r="A91" t="s">
        <v>50</v>
      </c>
      <c s="34" t="s">
        <v>155</v>
      </c>
      <c s="34" t="s">
        <v>2180</v>
      </c>
      <c s="35" t="s">
        <v>5</v>
      </c>
      <c s="6" t="s">
        <v>2181</v>
      </c>
      <c s="36" t="s">
        <v>89</v>
      </c>
      <c s="37">
        <v>14</v>
      </c>
      <c s="36">
        <v>0</v>
      </c>
      <c s="36">
        <f>ROUND(G91*H91,6)</f>
      </c>
      <c r="L91" s="38">
        <v>0</v>
      </c>
      <c s="32">
        <f>ROUND(ROUND(L91,2)*ROUND(G91,3),2)</f>
      </c>
      <c s="36" t="s">
        <v>90</v>
      </c>
      <c>
        <f>(M91*21)/100</f>
      </c>
      <c t="s">
        <v>28</v>
      </c>
    </row>
    <row r="92" spans="1:5" ht="12.75">
      <c r="A92" s="35" t="s">
        <v>56</v>
      </c>
      <c r="E92" s="39" t="s">
        <v>2181</v>
      </c>
    </row>
    <row r="93" spans="1:5" ht="12.75">
      <c r="A93" s="35" t="s">
        <v>57</v>
      </c>
      <c r="E93" s="40" t="s">
        <v>5</v>
      </c>
    </row>
    <row r="94" spans="1:5" ht="12.75">
      <c r="A94" t="s">
        <v>58</v>
      </c>
      <c r="E94" s="39" t="s">
        <v>5</v>
      </c>
    </row>
    <row r="95" spans="1:16" ht="25.5">
      <c r="A95" t="s">
        <v>50</v>
      </c>
      <c s="34" t="s">
        <v>159</v>
      </c>
      <c s="34" t="s">
        <v>2590</v>
      </c>
      <c s="35" t="s">
        <v>5</v>
      </c>
      <c s="6" t="s">
        <v>2591</v>
      </c>
      <c s="36" t="s">
        <v>89</v>
      </c>
      <c s="37">
        <v>9</v>
      </c>
      <c s="36">
        <v>0</v>
      </c>
      <c s="36">
        <f>ROUND(G95*H95,6)</f>
      </c>
      <c r="L95" s="38">
        <v>0</v>
      </c>
      <c s="32">
        <f>ROUND(ROUND(L95,2)*ROUND(G95,3),2)</f>
      </c>
      <c s="36" t="s">
        <v>55</v>
      </c>
      <c>
        <f>(M95*21)/100</f>
      </c>
      <c t="s">
        <v>28</v>
      </c>
    </row>
    <row r="96" spans="1:5" ht="25.5">
      <c r="A96" s="35" t="s">
        <v>56</v>
      </c>
      <c r="E96" s="39" t="s">
        <v>2591</v>
      </c>
    </row>
    <row r="97" spans="1:5" ht="12.75">
      <c r="A97" s="35" t="s">
        <v>57</v>
      </c>
      <c r="E97" s="40" t="s">
        <v>5</v>
      </c>
    </row>
    <row r="98" spans="1:5" ht="12.75">
      <c r="A98" t="s">
        <v>58</v>
      </c>
      <c r="E98" s="39" t="s">
        <v>5</v>
      </c>
    </row>
    <row r="99" spans="1:16" ht="25.5">
      <c r="A99" t="s">
        <v>50</v>
      </c>
      <c s="34" t="s">
        <v>162</v>
      </c>
      <c s="34" t="s">
        <v>2592</v>
      </c>
      <c s="35" t="s">
        <v>5</v>
      </c>
      <c s="6" t="s">
        <v>2593</v>
      </c>
      <c s="36" t="s">
        <v>89</v>
      </c>
      <c s="37">
        <v>9</v>
      </c>
      <c s="36">
        <v>0</v>
      </c>
      <c s="36">
        <f>ROUND(G99*H99,6)</f>
      </c>
      <c r="L99" s="38">
        <v>0</v>
      </c>
      <c s="32">
        <f>ROUND(ROUND(L99,2)*ROUND(G99,3),2)</f>
      </c>
      <c s="36" t="s">
        <v>55</v>
      </c>
      <c>
        <f>(M99*21)/100</f>
      </c>
      <c t="s">
        <v>28</v>
      </c>
    </row>
    <row r="100" spans="1:5" ht="25.5">
      <c r="A100" s="35" t="s">
        <v>56</v>
      </c>
      <c r="E100" s="39" t="s">
        <v>2593</v>
      </c>
    </row>
    <row r="101" spans="1:5" ht="12.75">
      <c r="A101" s="35" t="s">
        <v>57</v>
      </c>
      <c r="E101" s="40" t="s">
        <v>5</v>
      </c>
    </row>
    <row r="102" spans="1:5" ht="12.75">
      <c r="A102" t="s">
        <v>58</v>
      </c>
      <c r="E102" s="39" t="s">
        <v>5</v>
      </c>
    </row>
    <row r="103" spans="1:16" ht="12.75">
      <c r="A103" t="s">
        <v>50</v>
      </c>
      <c s="34" t="s">
        <v>165</v>
      </c>
      <c s="34" t="s">
        <v>2594</v>
      </c>
      <c s="35" t="s">
        <v>5</v>
      </c>
      <c s="6" t="s">
        <v>2187</v>
      </c>
      <c s="36" t="s">
        <v>89</v>
      </c>
      <c s="37">
        <v>3</v>
      </c>
      <c s="36">
        <v>0.00026</v>
      </c>
      <c s="36">
        <f>ROUND(G103*H103,6)</f>
      </c>
      <c r="L103" s="38">
        <v>0</v>
      </c>
      <c s="32">
        <f>ROUND(ROUND(L103,2)*ROUND(G103,3),2)</f>
      </c>
      <c s="36" t="s">
        <v>291</v>
      </c>
      <c>
        <f>(M103*21)/100</f>
      </c>
      <c t="s">
        <v>28</v>
      </c>
    </row>
    <row r="104" spans="1:5" ht="12.75">
      <c r="A104" s="35" t="s">
        <v>56</v>
      </c>
      <c r="E104" s="39" t="s">
        <v>2187</v>
      </c>
    </row>
    <row r="105" spans="1:5" ht="12.75">
      <c r="A105" s="35" t="s">
        <v>57</v>
      </c>
      <c r="E105" s="40" t="s">
        <v>5</v>
      </c>
    </row>
    <row r="106" spans="1:5" ht="12.75">
      <c r="A106" t="s">
        <v>58</v>
      </c>
      <c r="E106" s="39" t="s">
        <v>5</v>
      </c>
    </row>
    <row r="107" spans="1:16" ht="12.75">
      <c r="A107" t="s">
        <v>50</v>
      </c>
      <c s="34" t="s">
        <v>168</v>
      </c>
      <c s="34" t="s">
        <v>2201</v>
      </c>
      <c s="35" t="s">
        <v>5</v>
      </c>
      <c s="6" t="s">
        <v>2202</v>
      </c>
      <c s="36" t="s">
        <v>89</v>
      </c>
      <c s="37">
        <v>13</v>
      </c>
      <c s="36">
        <v>0</v>
      </c>
      <c s="36">
        <f>ROUND(G107*H107,6)</f>
      </c>
      <c r="L107" s="38">
        <v>0</v>
      </c>
      <c s="32">
        <f>ROUND(ROUND(L107,2)*ROUND(G107,3),2)</f>
      </c>
      <c s="36" t="s">
        <v>90</v>
      </c>
      <c>
        <f>(M107*21)/100</f>
      </c>
      <c t="s">
        <v>28</v>
      </c>
    </row>
    <row r="108" spans="1:5" ht="12.75">
      <c r="A108" s="35" t="s">
        <v>56</v>
      </c>
      <c r="E108" s="39" t="s">
        <v>2202</v>
      </c>
    </row>
    <row r="109" spans="1:5" ht="12.75">
      <c r="A109" s="35" t="s">
        <v>57</v>
      </c>
      <c r="E109" s="40" t="s">
        <v>5</v>
      </c>
    </row>
    <row r="110" spans="1:5" ht="12.75">
      <c r="A110" t="s">
        <v>58</v>
      </c>
      <c r="E110" s="39" t="s">
        <v>5</v>
      </c>
    </row>
    <row r="111" spans="1:16" ht="25.5">
      <c r="A111" t="s">
        <v>50</v>
      </c>
      <c s="34" t="s">
        <v>171</v>
      </c>
      <c s="34" t="s">
        <v>2170</v>
      </c>
      <c s="35" t="s">
        <v>5</v>
      </c>
      <c s="6" t="s">
        <v>2171</v>
      </c>
      <c s="36" t="s">
        <v>1721</v>
      </c>
      <c s="37">
        <v>3</v>
      </c>
      <c s="36">
        <v>0</v>
      </c>
      <c s="36">
        <f>ROUND(G111*H111,6)</f>
      </c>
      <c r="L111" s="38">
        <v>0</v>
      </c>
      <c s="32">
        <f>ROUND(ROUND(L111,2)*ROUND(G111,3),2)</f>
      </c>
      <c s="36" t="s">
        <v>55</v>
      </c>
      <c>
        <f>(M111*21)/100</f>
      </c>
      <c t="s">
        <v>28</v>
      </c>
    </row>
    <row r="112" spans="1:5" ht="25.5">
      <c r="A112" s="35" t="s">
        <v>56</v>
      </c>
      <c r="E112" s="39" t="s">
        <v>2171</v>
      </c>
    </row>
    <row r="113" spans="1:5" ht="12.75">
      <c r="A113" s="35" t="s">
        <v>57</v>
      </c>
      <c r="E113" s="40" t="s">
        <v>5</v>
      </c>
    </row>
    <row r="114" spans="1:5" ht="12.75">
      <c r="A114" t="s">
        <v>58</v>
      </c>
      <c r="E114" s="39" t="s">
        <v>5</v>
      </c>
    </row>
    <row r="115" spans="1:16" ht="25.5">
      <c r="A115" t="s">
        <v>50</v>
      </c>
      <c s="34" t="s">
        <v>174</v>
      </c>
      <c s="34" t="s">
        <v>2172</v>
      </c>
      <c s="35" t="s">
        <v>5</v>
      </c>
      <c s="6" t="s">
        <v>2173</v>
      </c>
      <c s="36" t="s">
        <v>74</v>
      </c>
      <c s="37">
        <v>3</v>
      </c>
      <c s="36">
        <v>0</v>
      </c>
      <c s="36">
        <f>ROUND(G115*H115,6)</f>
      </c>
      <c r="L115" s="38">
        <v>0</v>
      </c>
      <c s="32">
        <f>ROUND(ROUND(L115,2)*ROUND(G115,3),2)</f>
      </c>
      <c s="36" t="s">
        <v>90</v>
      </c>
      <c>
        <f>(M115*21)/100</f>
      </c>
      <c t="s">
        <v>28</v>
      </c>
    </row>
    <row r="116" spans="1:5" ht="25.5">
      <c r="A116" s="35" t="s">
        <v>56</v>
      </c>
      <c r="E116" s="39" t="s">
        <v>2173</v>
      </c>
    </row>
    <row r="117" spans="1:5" ht="12.75">
      <c r="A117" s="35" t="s">
        <v>57</v>
      </c>
      <c r="E117" s="40" t="s">
        <v>5</v>
      </c>
    </row>
    <row r="118" spans="1:5" ht="12.75">
      <c r="A118" t="s">
        <v>58</v>
      </c>
      <c r="E118" s="39" t="s">
        <v>5</v>
      </c>
    </row>
    <row r="119" spans="1:16" ht="12.75">
      <c r="A119" t="s">
        <v>50</v>
      </c>
      <c s="34" t="s">
        <v>177</v>
      </c>
      <c s="34" t="s">
        <v>2207</v>
      </c>
      <c s="35" t="s">
        <v>5</v>
      </c>
      <c s="6" t="s">
        <v>2208</v>
      </c>
      <c s="36" t="s">
        <v>89</v>
      </c>
      <c s="37">
        <v>3</v>
      </c>
      <c s="36">
        <v>0</v>
      </c>
      <c s="36">
        <f>ROUND(G119*H119,6)</f>
      </c>
      <c r="L119" s="38">
        <v>0</v>
      </c>
      <c s="32">
        <f>ROUND(ROUND(L119,2)*ROUND(G119,3),2)</f>
      </c>
      <c s="36" t="s">
        <v>90</v>
      </c>
      <c>
        <f>(M119*21)/100</f>
      </c>
      <c t="s">
        <v>28</v>
      </c>
    </row>
    <row r="120" spans="1:5" ht="12.75">
      <c r="A120" s="35" t="s">
        <v>56</v>
      </c>
      <c r="E120" s="39" t="s">
        <v>2208</v>
      </c>
    </row>
    <row r="121" spans="1:5" ht="51">
      <c r="A121" s="35" t="s">
        <v>57</v>
      </c>
      <c r="E121" s="40" t="s">
        <v>2595</v>
      </c>
    </row>
    <row r="122" spans="1:5" ht="12.75">
      <c r="A122" t="s">
        <v>58</v>
      </c>
      <c r="E122" s="39" t="s">
        <v>5</v>
      </c>
    </row>
    <row r="123" spans="1:16" ht="12.75">
      <c r="A123" t="s">
        <v>50</v>
      </c>
      <c s="34" t="s">
        <v>181</v>
      </c>
      <c s="34" t="s">
        <v>2210</v>
      </c>
      <c s="35" t="s">
        <v>5</v>
      </c>
      <c s="6" t="s">
        <v>2211</v>
      </c>
      <c s="36" t="s">
        <v>89</v>
      </c>
      <c s="37">
        <v>3</v>
      </c>
      <c s="36">
        <v>0</v>
      </c>
      <c s="36">
        <f>ROUND(G123*H123,6)</f>
      </c>
      <c r="L123" s="38">
        <v>0</v>
      </c>
      <c s="32">
        <f>ROUND(ROUND(L123,2)*ROUND(G123,3),2)</f>
      </c>
      <c s="36" t="s">
        <v>90</v>
      </c>
      <c>
        <f>(M123*21)/100</f>
      </c>
      <c t="s">
        <v>28</v>
      </c>
    </row>
    <row r="124" spans="1:5" ht="12.75">
      <c r="A124" s="35" t="s">
        <v>56</v>
      </c>
      <c r="E124" s="39" t="s">
        <v>2211</v>
      </c>
    </row>
    <row r="125" spans="1:5" ht="12.75">
      <c r="A125" s="35" t="s">
        <v>57</v>
      </c>
      <c r="E125" s="40" t="s">
        <v>5</v>
      </c>
    </row>
    <row r="126" spans="1:5" ht="12.75">
      <c r="A126" t="s">
        <v>58</v>
      </c>
      <c r="E126" s="39" t="s">
        <v>5</v>
      </c>
    </row>
    <row r="127" spans="1:16" ht="12.75">
      <c r="A127" t="s">
        <v>50</v>
      </c>
      <c s="34" t="s">
        <v>187</v>
      </c>
      <c s="34" t="s">
        <v>2192</v>
      </c>
      <c s="35" t="s">
        <v>5</v>
      </c>
      <c s="6" t="s">
        <v>2193</v>
      </c>
      <c s="36" t="s">
        <v>283</v>
      </c>
      <c s="37">
        <v>22.05</v>
      </c>
      <c s="36">
        <v>0.001</v>
      </c>
      <c s="36">
        <f>ROUND(G127*H127,6)</f>
      </c>
      <c r="L127" s="38">
        <v>0</v>
      </c>
      <c s="32">
        <f>ROUND(ROUND(L127,2)*ROUND(G127,3),2)</f>
      </c>
      <c s="36" t="s">
        <v>90</v>
      </c>
      <c>
        <f>(M127*21)/100</f>
      </c>
      <c t="s">
        <v>28</v>
      </c>
    </row>
    <row r="128" spans="1:5" ht="12.75">
      <c r="A128" s="35" t="s">
        <v>56</v>
      </c>
      <c r="E128" s="39" t="s">
        <v>2193</v>
      </c>
    </row>
    <row r="129" spans="1:5" ht="25.5">
      <c r="A129" s="35" t="s">
        <v>57</v>
      </c>
      <c r="E129" s="40" t="s">
        <v>2596</v>
      </c>
    </row>
    <row r="130" spans="1:5" ht="12.75">
      <c r="A130" t="s">
        <v>58</v>
      </c>
      <c r="E130" s="39" t="s">
        <v>5</v>
      </c>
    </row>
    <row r="131" spans="1:16" ht="25.5">
      <c r="A131" t="s">
        <v>50</v>
      </c>
      <c s="34" t="s">
        <v>191</v>
      </c>
      <c s="34" t="s">
        <v>2195</v>
      </c>
      <c s="35" t="s">
        <v>5</v>
      </c>
      <c s="6" t="s">
        <v>2196</v>
      </c>
      <c s="36" t="s">
        <v>74</v>
      </c>
      <c s="37">
        <v>25</v>
      </c>
      <c s="36">
        <v>0</v>
      </c>
      <c s="36">
        <f>ROUND(G131*H131,6)</f>
      </c>
      <c r="L131" s="38">
        <v>0</v>
      </c>
      <c s="32">
        <f>ROUND(ROUND(L131,2)*ROUND(G131,3),2)</f>
      </c>
      <c s="36" t="s">
        <v>90</v>
      </c>
      <c>
        <f>(M131*21)/100</f>
      </c>
      <c t="s">
        <v>28</v>
      </c>
    </row>
    <row r="132" spans="1:5" ht="25.5">
      <c r="A132" s="35" t="s">
        <v>56</v>
      </c>
      <c r="E132" s="39" t="s">
        <v>2196</v>
      </c>
    </row>
    <row r="133" spans="1:5" ht="12.75">
      <c r="A133" s="35" t="s">
        <v>57</v>
      </c>
      <c r="E133" s="40" t="s">
        <v>5</v>
      </c>
    </row>
    <row r="134" spans="1:5" ht="12.75">
      <c r="A134" t="s">
        <v>58</v>
      </c>
      <c r="E134" s="39" t="s">
        <v>5</v>
      </c>
    </row>
    <row r="135" spans="1:16" ht="12.75">
      <c r="A135" t="s">
        <v>50</v>
      </c>
      <c s="34" t="s">
        <v>194</v>
      </c>
      <c s="34" t="s">
        <v>2197</v>
      </c>
      <c s="35" t="s">
        <v>5</v>
      </c>
      <c s="6" t="s">
        <v>2198</v>
      </c>
      <c s="36" t="s">
        <v>89</v>
      </c>
      <c s="37">
        <v>4</v>
      </c>
      <c s="36">
        <v>0</v>
      </c>
      <c s="36">
        <f>ROUND(G135*H135,6)</f>
      </c>
      <c r="L135" s="38">
        <v>0</v>
      </c>
      <c s="32">
        <f>ROUND(ROUND(L135,2)*ROUND(G135,3),2)</f>
      </c>
      <c s="36" t="s">
        <v>55</v>
      </c>
      <c>
        <f>(M135*21)/100</f>
      </c>
      <c t="s">
        <v>28</v>
      </c>
    </row>
    <row r="136" spans="1:5" ht="12.75">
      <c r="A136" s="35" t="s">
        <v>56</v>
      </c>
      <c r="E136" s="39" t="s">
        <v>2198</v>
      </c>
    </row>
    <row r="137" spans="1:5" ht="12.75">
      <c r="A137" s="35" t="s">
        <v>57</v>
      </c>
      <c r="E137" s="40" t="s">
        <v>5</v>
      </c>
    </row>
    <row r="138" spans="1:5" ht="12.75">
      <c r="A138" t="s">
        <v>58</v>
      </c>
      <c r="E138" s="39" t="s">
        <v>5</v>
      </c>
    </row>
    <row r="139" spans="1:16" ht="25.5">
      <c r="A139" t="s">
        <v>50</v>
      </c>
      <c s="34" t="s">
        <v>198</v>
      </c>
      <c s="34" t="s">
        <v>2199</v>
      </c>
      <c s="35" t="s">
        <v>5</v>
      </c>
      <c s="6" t="s">
        <v>2200</v>
      </c>
      <c s="36" t="s">
        <v>89</v>
      </c>
      <c s="37">
        <v>3</v>
      </c>
      <c s="36">
        <v>0</v>
      </c>
      <c s="36">
        <f>ROUND(G139*H139,6)</f>
      </c>
      <c r="L139" s="38">
        <v>0</v>
      </c>
      <c s="32">
        <f>ROUND(ROUND(L139,2)*ROUND(G139,3),2)</f>
      </c>
      <c s="36" t="s">
        <v>55</v>
      </c>
      <c>
        <f>(M139*21)/100</f>
      </c>
      <c t="s">
        <v>28</v>
      </c>
    </row>
    <row r="140" spans="1:5" ht="25.5">
      <c r="A140" s="35" t="s">
        <v>56</v>
      </c>
      <c r="E140" s="39" t="s">
        <v>2200</v>
      </c>
    </row>
    <row r="141" spans="1:5" ht="12.75">
      <c r="A141" s="35" t="s">
        <v>57</v>
      </c>
      <c r="E141" s="40" t="s">
        <v>5</v>
      </c>
    </row>
    <row r="142" spans="1:5" ht="12.75">
      <c r="A142" t="s">
        <v>58</v>
      </c>
      <c r="E142" s="39" t="s">
        <v>5</v>
      </c>
    </row>
    <row r="143" spans="1:16" ht="12.75">
      <c r="A143" t="s">
        <v>50</v>
      </c>
      <c s="34" t="s">
        <v>201</v>
      </c>
      <c s="34" t="s">
        <v>178</v>
      </c>
      <c s="35" t="s">
        <v>5</v>
      </c>
      <c s="6" t="s">
        <v>179</v>
      </c>
      <c s="36" t="s">
        <v>180</v>
      </c>
      <c s="37">
        <v>6</v>
      </c>
      <c s="36">
        <v>0</v>
      </c>
      <c s="36">
        <f>ROUND(G143*H143,6)</f>
      </c>
      <c r="L143" s="38">
        <v>0</v>
      </c>
      <c s="32">
        <f>ROUND(ROUND(L143,2)*ROUND(G143,3),2)</f>
      </c>
      <c s="36" t="s">
        <v>55</v>
      </c>
      <c>
        <f>(M143*21)/100</f>
      </c>
      <c t="s">
        <v>28</v>
      </c>
    </row>
    <row r="144" spans="1:5" ht="12.75">
      <c r="A144" s="35" t="s">
        <v>56</v>
      </c>
      <c r="E144" s="39" t="s">
        <v>179</v>
      </c>
    </row>
    <row r="145" spans="1:5" ht="12.75">
      <c r="A145" s="35" t="s">
        <v>57</v>
      </c>
      <c r="E145" s="40" t="s">
        <v>5</v>
      </c>
    </row>
    <row r="146" spans="1:5" ht="12.75">
      <c r="A146" t="s">
        <v>58</v>
      </c>
      <c r="E146" s="39" t="s">
        <v>5</v>
      </c>
    </row>
    <row r="147" spans="1:16" ht="12.75">
      <c r="A147" t="s">
        <v>50</v>
      </c>
      <c s="34" t="s">
        <v>205</v>
      </c>
      <c s="34" t="s">
        <v>2597</v>
      </c>
      <c s="35" t="s">
        <v>5</v>
      </c>
      <c s="6" t="s">
        <v>2598</v>
      </c>
      <c s="36" t="s">
        <v>184</v>
      </c>
      <c s="37">
        <v>4</v>
      </c>
      <c s="36">
        <v>0</v>
      </c>
      <c s="36">
        <f>ROUND(G147*H147,6)</f>
      </c>
      <c r="L147" s="38">
        <v>0</v>
      </c>
      <c s="32">
        <f>ROUND(ROUND(L147,2)*ROUND(G147,3),2)</f>
      </c>
      <c s="36" t="s">
        <v>291</v>
      </c>
      <c>
        <f>(M147*21)/100</f>
      </c>
      <c t="s">
        <v>28</v>
      </c>
    </row>
    <row r="148" spans="1:5" ht="12.75">
      <c r="A148" s="35" t="s">
        <v>56</v>
      </c>
      <c r="E148" s="39" t="s">
        <v>2598</v>
      </c>
    </row>
    <row r="149" spans="1:5" ht="12.75">
      <c r="A149" s="35" t="s">
        <v>57</v>
      </c>
      <c r="E149" s="40" t="s">
        <v>5</v>
      </c>
    </row>
    <row r="150" spans="1:5" ht="12.75">
      <c r="A150" t="s">
        <v>58</v>
      </c>
      <c r="E150" s="39" t="s">
        <v>5</v>
      </c>
    </row>
    <row r="151" spans="1:16" ht="12.75">
      <c r="A151" t="s">
        <v>50</v>
      </c>
      <c s="34" t="s">
        <v>209</v>
      </c>
      <c s="34" t="s">
        <v>2599</v>
      </c>
      <c s="35" t="s">
        <v>5</v>
      </c>
      <c s="6" t="s">
        <v>289</v>
      </c>
      <c s="36" t="s">
        <v>290</v>
      </c>
      <c s="37">
        <v>1</v>
      </c>
      <c s="36">
        <v>0</v>
      </c>
      <c s="36">
        <f>ROUND(G151*H151,6)</f>
      </c>
      <c r="L151" s="38">
        <v>0</v>
      </c>
      <c s="32">
        <f>ROUND(ROUND(L151,2)*ROUND(G151,3),2)</f>
      </c>
      <c s="36" t="s">
        <v>55</v>
      </c>
      <c>
        <f>(M151*21)/100</f>
      </c>
      <c t="s">
        <v>28</v>
      </c>
    </row>
    <row r="152" spans="1:5" ht="12.75">
      <c r="A152" s="35" t="s">
        <v>56</v>
      </c>
      <c r="E152" s="39" t="s">
        <v>289</v>
      </c>
    </row>
    <row r="153" spans="1:5" ht="12.75">
      <c r="A153" s="35" t="s">
        <v>57</v>
      </c>
      <c r="E153" s="40" t="s">
        <v>5</v>
      </c>
    </row>
    <row r="154" spans="1:5" ht="12.75">
      <c r="A154" t="s">
        <v>58</v>
      </c>
      <c r="E154" s="39" t="s">
        <v>5</v>
      </c>
    </row>
    <row r="155" spans="1:13" ht="12.75">
      <c r="A155" t="s">
        <v>47</v>
      </c>
      <c r="C155" s="31" t="s">
        <v>278</v>
      </c>
      <c r="E155" s="33" t="s">
        <v>279</v>
      </c>
      <c r="J155" s="32">
        <f>0</f>
      </c>
      <c s="32">
        <f>0</f>
      </c>
      <c s="32">
        <f>0+L156+L160</f>
      </c>
      <c s="32">
        <f>0+M156+M160</f>
      </c>
    </row>
    <row r="156" spans="1:16" ht="25.5">
      <c r="A156" t="s">
        <v>50</v>
      </c>
      <c s="34" t="s">
        <v>212</v>
      </c>
      <c s="34" t="s">
        <v>2600</v>
      </c>
      <c s="35" t="s">
        <v>5</v>
      </c>
      <c s="6" t="s">
        <v>2601</v>
      </c>
      <c s="36" t="s">
        <v>89</v>
      </c>
      <c s="37">
        <v>1</v>
      </c>
      <c s="36">
        <v>0</v>
      </c>
      <c s="36">
        <f>ROUND(G156*H156,6)</f>
      </c>
      <c r="L156" s="38">
        <v>0</v>
      </c>
      <c s="32">
        <f>ROUND(ROUND(L156,2)*ROUND(G156,3),2)</f>
      </c>
      <c s="36" t="s">
        <v>55</v>
      </c>
      <c>
        <f>(M156*21)/100</f>
      </c>
      <c t="s">
        <v>28</v>
      </c>
    </row>
    <row r="157" spans="1:5" ht="25.5">
      <c r="A157" s="35" t="s">
        <v>56</v>
      </c>
      <c r="E157" s="39" t="s">
        <v>2601</v>
      </c>
    </row>
    <row r="158" spans="1:5" ht="12.75">
      <c r="A158" s="35" t="s">
        <v>57</v>
      </c>
      <c r="E158" s="40" t="s">
        <v>5</v>
      </c>
    </row>
    <row r="159" spans="1:5" ht="12.75">
      <c r="A159" t="s">
        <v>58</v>
      </c>
      <c r="E159" s="39" t="s">
        <v>5</v>
      </c>
    </row>
    <row r="160" spans="1:16" ht="25.5">
      <c r="A160" t="s">
        <v>50</v>
      </c>
      <c s="34" t="s">
        <v>216</v>
      </c>
      <c s="34" t="s">
        <v>2602</v>
      </c>
      <c s="35" t="s">
        <v>5</v>
      </c>
      <c s="6" t="s">
        <v>2013</v>
      </c>
      <c s="36" t="s">
        <v>89</v>
      </c>
      <c s="37">
        <v>1</v>
      </c>
      <c s="36">
        <v>0</v>
      </c>
      <c s="36">
        <f>ROUND(G160*H160,6)</f>
      </c>
      <c r="L160" s="38">
        <v>0</v>
      </c>
      <c s="32">
        <f>ROUND(ROUND(L160,2)*ROUND(G160,3),2)</f>
      </c>
      <c s="36" t="s">
        <v>90</v>
      </c>
      <c>
        <f>(M160*21)/100</f>
      </c>
      <c t="s">
        <v>28</v>
      </c>
    </row>
    <row r="161" spans="1:5" ht="38.25">
      <c r="A161" s="35" t="s">
        <v>56</v>
      </c>
      <c r="E161" s="39" t="s">
        <v>2014</v>
      </c>
    </row>
    <row r="162" spans="1:5" ht="12.75">
      <c r="A162" s="35" t="s">
        <v>57</v>
      </c>
      <c r="E162" s="40" t="s">
        <v>5</v>
      </c>
    </row>
    <row r="163" spans="1:5" ht="12.75">
      <c r="A163" t="s">
        <v>58</v>
      </c>
      <c r="E1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COUNTIFS(L8:L28,"=0",A8:A28,"P")+COUNTIFS(L8:L28,"",A8:A28,"P")+SUM(Q8:Q28)</f>
      </c>
    </row>
    <row r="8" spans="1:13" ht="12.75">
      <c r="A8" t="s">
        <v>45</v>
      </c>
      <c r="C8" s="28" t="s">
        <v>2605</v>
      </c>
      <c r="E8" s="30" t="s">
        <v>2604</v>
      </c>
      <c r="J8" s="29">
        <f>0+J9+J18+J27</f>
      </c>
      <c s="29">
        <f>0+K9+K18+K27</f>
      </c>
      <c s="29">
        <f>0+L9+L18+L27</f>
      </c>
      <c s="29">
        <f>0+M9+M18+M27</f>
      </c>
    </row>
    <row r="9" spans="1:13" ht="12.75">
      <c r="A9" t="s">
        <v>47</v>
      </c>
      <c r="C9" s="31" t="s">
        <v>69</v>
      </c>
      <c r="E9" s="33" t="s">
        <v>2606</v>
      </c>
      <c r="J9" s="32">
        <f>0</f>
      </c>
      <c s="32">
        <f>0</f>
      </c>
      <c s="32">
        <f>0+L10+L14</f>
      </c>
      <c s="32">
        <f>0+M10+M14</f>
      </c>
    </row>
    <row r="10" spans="1:16" ht="12.75">
      <c r="A10" t="s">
        <v>50</v>
      </c>
      <c s="34" t="s">
        <v>51</v>
      </c>
      <c s="34" t="s">
        <v>2607</v>
      </c>
      <c s="35" t="s">
        <v>5</v>
      </c>
      <c s="6" t="s">
        <v>2608</v>
      </c>
      <c s="36" t="s">
        <v>89</v>
      </c>
      <c s="37">
        <v>4</v>
      </c>
      <c s="36">
        <v>0.0067</v>
      </c>
      <c s="36">
        <f>ROUND(G10*H10,6)</f>
      </c>
      <c r="L10" s="38">
        <v>0</v>
      </c>
      <c s="32">
        <f>ROUND(ROUND(L10,2)*ROUND(G10,3),2)</f>
      </c>
      <c s="36" t="s">
        <v>90</v>
      </c>
      <c>
        <f>(M10*21)/100</f>
      </c>
      <c t="s">
        <v>28</v>
      </c>
    </row>
    <row r="11" spans="1:5" ht="12.75">
      <c r="A11" s="35" t="s">
        <v>56</v>
      </c>
      <c r="E11" s="39" t="s">
        <v>2608</v>
      </c>
    </row>
    <row r="12" spans="1:5" ht="25.5">
      <c r="A12" s="35" t="s">
        <v>57</v>
      </c>
      <c r="E12" s="40" t="s">
        <v>2609</v>
      </c>
    </row>
    <row r="13" spans="1:5" ht="12.75">
      <c r="A13" t="s">
        <v>58</v>
      </c>
      <c r="E13" s="39" t="s">
        <v>5</v>
      </c>
    </row>
    <row r="14" spans="1:16" ht="25.5">
      <c r="A14" t="s">
        <v>50</v>
      </c>
      <c s="34" t="s">
        <v>28</v>
      </c>
      <c s="34" t="s">
        <v>2610</v>
      </c>
      <c s="35" t="s">
        <v>5</v>
      </c>
      <c s="6" t="s">
        <v>2611</v>
      </c>
      <c s="36" t="s">
        <v>423</v>
      </c>
      <c s="37">
        <v>2</v>
      </c>
      <c s="36">
        <v>0</v>
      </c>
      <c s="36">
        <f>ROUND(G14*H14,6)</f>
      </c>
      <c r="L14" s="38">
        <v>0</v>
      </c>
      <c s="32">
        <f>ROUND(ROUND(L14,2)*ROUND(G14,3),2)</f>
      </c>
      <c s="36" t="s">
        <v>291</v>
      </c>
      <c>
        <f>(M14*21)/100</f>
      </c>
      <c t="s">
        <v>28</v>
      </c>
    </row>
    <row r="15" spans="1:5" ht="25.5">
      <c r="A15" s="35" t="s">
        <v>56</v>
      </c>
      <c r="E15" s="39" t="s">
        <v>2611</v>
      </c>
    </row>
    <row r="16" spans="1:5" ht="12.75">
      <c r="A16" s="35" t="s">
        <v>57</v>
      </c>
      <c r="E16" s="40" t="s">
        <v>5</v>
      </c>
    </row>
    <row r="17" spans="1:5" ht="12.75">
      <c r="A17" t="s">
        <v>58</v>
      </c>
      <c r="E17" s="39" t="s">
        <v>5</v>
      </c>
    </row>
    <row r="18" spans="1:13" ht="12.75">
      <c r="A18" t="s">
        <v>47</v>
      </c>
      <c r="C18" s="31" t="s">
        <v>77</v>
      </c>
      <c r="E18" s="33" t="s">
        <v>78</v>
      </c>
      <c r="J18" s="32">
        <f>0</f>
      </c>
      <c s="32">
        <f>0</f>
      </c>
      <c s="32">
        <f>0+L19+L23</f>
      </c>
      <c s="32">
        <f>0+M19+M23</f>
      </c>
    </row>
    <row r="19" spans="1:16" ht="25.5">
      <c r="A19" t="s">
        <v>50</v>
      </c>
      <c s="34" t="s">
        <v>26</v>
      </c>
      <c s="34" t="s">
        <v>1884</v>
      </c>
      <c s="35" t="s">
        <v>5</v>
      </c>
      <c s="6" t="s">
        <v>1885</v>
      </c>
      <c s="36" t="s">
        <v>184</v>
      </c>
      <c s="37">
        <v>8</v>
      </c>
      <c s="36">
        <v>0</v>
      </c>
      <c s="36">
        <f>ROUND(G19*H19,6)</f>
      </c>
      <c r="L19" s="38">
        <v>0</v>
      </c>
      <c s="32">
        <f>ROUND(ROUND(L19,2)*ROUND(G19,3),2)</f>
      </c>
      <c s="36" t="s">
        <v>90</v>
      </c>
      <c>
        <f>(M19*21)/100</f>
      </c>
      <c t="s">
        <v>28</v>
      </c>
    </row>
    <row r="20" spans="1:5" ht="25.5">
      <c r="A20" s="35" t="s">
        <v>56</v>
      </c>
      <c r="E20" s="39" t="s">
        <v>1885</v>
      </c>
    </row>
    <row r="21" spans="1:5" ht="12.75">
      <c r="A21" s="35" t="s">
        <v>57</v>
      </c>
      <c r="E21" s="40" t="s">
        <v>5</v>
      </c>
    </row>
    <row r="22" spans="1:5" ht="12.75">
      <c r="A22" t="s">
        <v>58</v>
      </c>
      <c r="E22" s="39" t="s">
        <v>5</v>
      </c>
    </row>
    <row r="23" spans="1:16" ht="25.5">
      <c r="A23" t="s">
        <v>50</v>
      </c>
      <c s="34" t="s">
        <v>79</v>
      </c>
      <c s="34" t="s">
        <v>2612</v>
      </c>
      <c s="35" t="s">
        <v>5</v>
      </c>
      <c s="6" t="s">
        <v>1665</v>
      </c>
      <c s="36" t="s">
        <v>184</v>
      </c>
      <c s="37">
        <v>5</v>
      </c>
      <c s="36">
        <v>0</v>
      </c>
      <c s="36">
        <f>ROUND(G23*H23,6)</f>
      </c>
      <c r="L23" s="38">
        <v>0</v>
      </c>
      <c s="32">
        <f>ROUND(ROUND(L23,2)*ROUND(G23,3),2)</f>
      </c>
      <c s="36" t="s">
        <v>291</v>
      </c>
      <c>
        <f>(M23*21)/100</f>
      </c>
      <c t="s">
        <v>28</v>
      </c>
    </row>
    <row r="24" spans="1:5" ht="25.5">
      <c r="A24" s="35" t="s">
        <v>56</v>
      </c>
      <c r="E24" s="39" t="s">
        <v>1665</v>
      </c>
    </row>
    <row r="25" spans="1:5" ht="12.75">
      <c r="A25" s="35" t="s">
        <v>57</v>
      </c>
      <c r="E25" s="40" t="s">
        <v>5</v>
      </c>
    </row>
    <row r="26" spans="1:5" ht="12.75">
      <c r="A26" t="s">
        <v>58</v>
      </c>
      <c r="E26" s="39" t="s">
        <v>5</v>
      </c>
    </row>
    <row r="27" spans="1:13" ht="12.75">
      <c r="A27" t="s">
        <v>47</v>
      </c>
      <c r="C27" s="31" t="s">
        <v>579</v>
      </c>
      <c r="E27" s="33" t="s">
        <v>580</v>
      </c>
      <c r="J27" s="32">
        <f>0</f>
      </c>
      <c s="32">
        <f>0</f>
      </c>
      <c s="32">
        <f>0+L28</f>
      </c>
      <c s="32">
        <f>0+M28</f>
      </c>
    </row>
    <row r="28" spans="1:16" ht="25.5">
      <c r="A28" t="s">
        <v>50</v>
      </c>
      <c s="34" t="s">
        <v>101</v>
      </c>
      <c s="34" t="s">
        <v>2613</v>
      </c>
      <c s="35" t="s">
        <v>5</v>
      </c>
      <c s="6" t="s">
        <v>2614</v>
      </c>
      <c s="36" t="s">
        <v>184</v>
      </c>
      <c s="37">
        <v>6</v>
      </c>
      <c s="36">
        <v>0</v>
      </c>
      <c s="36">
        <f>ROUND(G28*H28,6)</f>
      </c>
      <c r="L28" s="38">
        <v>0</v>
      </c>
      <c s="32">
        <f>ROUND(ROUND(L28,2)*ROUND(G28,3),2)</f>
      </c>
      <c s="36" t="s">
        <v>90</v>
      </c>
      <c>
        <f>(M28*21)/100</f>
      </c>
      <c t="s">
        <v>28</v>
      </c>
    </row>
    <row r="29" spans="1:5" ht="25.5">
      <c r="A29" s="35" t="s">
        <v>56</v>
      </c>
      <c r="E29" s="39" t="s">
        <v>2614</v>
      </c>
    </row>
    <row r="30" spans="1:5" ht="38.25">
      <c r="A30" s="35" t="s">
        <v>57</v>
      </c>
      <c r="E30" s="40" t="s">
        <v>2615</v>
      </c>
    </row>
    <row r="31" spans="1:5" ht="12.75">
      <c r="A31" t="s">
        <v>58</v>
      </c>
      <c r="E3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COUNTIFS(L8:L149,"=0",A8:A149,"P")+COUNTIFS(L8:L149,"",A8:A149,"P")+SUM(Q8:Q149)</f>
      </c>
    </row>
    <row r="8" spans="1:13" ht="12.75">
      <c r="A8" t="s">
        <v>45</v>
      </c>
      <c r="C8" s="28" t="s">
        <v>2618</v>
      </c>
      <c r="E8" s="30" t="s">
        <v>2617</v>
      </c>
      <c r="J8" s="29">
        <f>0+J9+J50+J91+J100+J109+J130+J135+J148</f>
      </c>
      <c s="29">
        <f>0+K9+K50+K91+K100+K109+K130+K135+K148</f>
      </c>
      <c s="29">
        <f>0+L9+L50+L91+L100+L109+L130+L135+L148</f>
      </c>
      <c s="29">
        <f>0+M9+M50+M91+M100+M109+M130+M135+M148</f>
      </c>
    </row>
    <row r="9" spans="1:13" ht="12.75">
      <c r="A9" t="s">
        <v>47</v>
      </c>
      <c r="C9" s="31" t="s">
        <v>51</v>
      </c>
      <c r="E9" s="33" t="s">
        <v>398</v>
      </c>
      <c r="J9" s="32">
        <f>0</f>
      </c>
      <c s="32">
        <f>0</f>
      </c>
      <c s="32">
        <f>0+L10+L14+L18+L22+L26+L30+L34+L38+L42+L46</f>
      </c>
      <c s="32">
        <f>0+M10+M14+M18+M22+M26+M30+M34+M38+M42+M46</f>
      </c>
    </row>
    <row r="10" spans="1:16" ht="25.5">
      <c r="A10" t="s">
        <v>50</v>
      </c>
      <c s="34" t="s">
        <v>51</v>
      </c>
      <c s="34" t="s">
        <v>2619</v>
      </c>
      <c s="35" t="s">
        <v>5</v>
      </c>
      <c s="6" t="s">
        <v>2620</v>
      </c>
      <c s="36" t="s">
        <v>184</v>
      </c>
      <c s="37">
        <v>300</v>
      </c>
      <c s="36">
        <v>4E-05</v>
      </c>
      <c s="36">
        <f>ROUND(G10*H10,6)</f>
      </c>
      <c r="L10" s="38">
        <v>0</v>
      </c>
      <c s="32">
        <f>ROUND(ROUND(L10,2)*ROUND(G10,3),2)</f>
      </c>
      <c s="36" t="s">
        <v>90</v>
      </c>
      <c>
        <f>(M10*21)/100</f>
      </c>
      <c t="s">
        <v>28</v>
      </c>
    </row>
    <row r="11" spans="1:5" ht="25.5">
      <c r="A11" s="35" t="s">
        <v>56</v>
      </c>
      <c r="E11" s="39" t="s">
        <v>2620</v>
      </c>
    </row>
    <row r="12" spans="1:5" ht="12.75">
      <c r="A12" s="35" t="s">
        <v>57</v>
      </c>
      <c r="E12" s="40" t="s">
        <v>5</v>
      </c>
    </row>
    <row r="13" spans="1:5" ht="12.75">
      <c r="A13" t="s">
        <v>58</v>
      </c>
      <c r="E13" s="39" t="s">
        <v>5</v>
      </c>
    </row>
    <row r="14" spans="1:16" ht="25.5">
      <c r="A14" t="s">
        <v>50</v>
      </c>
      <c s="34" t="s">
        <v>28</v>
      </c>
      <c s="34" t="s">
        <v>2621</v>
      </c>
      <c s="35" t="s">
        <v>5</v>
      </c>
      <c s="6" t="s">
        <v>2622</v>
      </c>
      <c s="36" t="s">
        <v>2623</v>
      </c>
      <c s="37">
        <v>30</v>
      </c>
      <c s="36">
        <v>0</v>
      </c>
      <c s="36">
        <f>ROUND(G14*H14,6)</f>
      </c>
      <c r="L14" s="38">
        <v>0</v>
      </c>
      <c s="32">
        <f>ROUND(ROUND(L14,2)*ROUND(G14,3),2)</f>
      </c>
      <c s="36" t="s">
        <v>90</v>
      </c>
      <c>
        <f>(M14*21)/100</f>
      </c>
      <c t="s">
        <v>28</v>
      </c>
    </row>
    <row r="15" spans="1:5" ht="25.5">
      <c r="A15" s="35" t="s">
        <v>56</v>
      </c>
      <c r="E15" s="39" t="s">
        <v>2622</v>
      </c>
    </row>
    <row r="16" spans="1:5" ht="12.75">
      <c r="A16" s="35" t="s">
        <v>57</v>
      </c>
      <c r="E16" s="40" t="s">
        <v>5</v>
      </c>
    </row>
    <row r="17" spans="1:5" ht="12.75">
      <c r="A17" t="s">
        <v>58</v>
      </c>
      <c r="E17" s="39" t="s">
        <v>5</v>
      </c>
    </row>
    <row r="18" spans="1:16" ht="25.5">
      <c r="A18" t="s">
        <v>50</v>
      </c>
      <c s="34" t="s">
        <v>26</v>
      </c>
      <c s="34" t="s">
        <v>2624</v>
      </c>
      <c s="35" t="s">
        <v>5</v>
      </c>
      <c s="6" t="s">
        <v>2625</v>
      </c>
      <c s="36" t="s">
        <v>401</v>
      </c>
      <c s="37">
        <v>974.32</v>
      </c>
      <c s="36">
        <v>0</v>
      </c>
      <c s="36">
        <f>ROUND(G18*H18,6)</f>
      </c>
      <c r="L18" s="38">
        <v>0</v>
      </c>
      <c s="32">
        <f>ROUND(ROUND(L18,2)*ROUND(G18,3),2)</f>
      </c>
      <c s="36" t="s">
        <v>90</v>
      </c>
      <c>
        <f>(M18*21)/100</f>
      </c>
      <c t="s">
        <v>28</v>
      </c>
    </row>
    <row r="19" spans="1:5" ht="25.5">
      <c r="A19" s="35" t="s">
        <v>56</v>
      </c>
      <c r="E19" s="39" t="s">
        <v>2625</v>
      </c>
    </row>
    <row r="20" spans="1:5" ht="140.25">
      <c r="A20" s="35" t="s">
        <v>57</v>
      </c>
      <c r="E20" s="42" t="s">
        <v>2626</v>
      </c>
    </row>
    <row r="21" spans="1:5" ht="12.75">
      <c r="A21" t="s">
        <v>58</v>
      </c>
      <c r="E21" s="39" t="s">
        <v>5</v>
      </c>
    </row>
    <row r="22" spans="1:16" ht="38.25">
      <c r="A22" t="s">
        <v>50</v>
      </c>
      <c s="34" t="s">
        <v>79</v>
      </c>
      <c s="34" t="s">
        <v>619</v>
      </c>
      <c s="35" t="s">
        <v>5</v>
      </c>
      <c s="6" t="s">
        <v>620</v>
      </c>
      <c s="36" t="s">
        <v>401</v>
      </c>
      <c s="37">
        <v>974.32</v>
      </c>
      <c s="36">
        <v>0</v>
      </c>
      <c s="36">
        <f>ROUND(G22*H22,6)</f>
      </c>
      <c r="L22" s="38">
        <v>0</v>
      </c>
      <c s="32">
        <f>ROUND(ROUND(L22,2)*ROUND(G22,3),2)</f>
      </c>
      <c s="36" t="s">
        <v>90</v>
      </c>
      <c>
        <f>(M22*21)/100</f>
      </c>
      <c t="s">
        <v>28</v>
      </c>
    </row>
    <row r="23" spans="1:5" ht="38.25">
      <c r="A23" s="35" t="s">
        <v>56</v>
      </c>
      <c r="E23" s="39" t="s">
        <v>621</v>
      </c>
    </row>
    <row r="24" spans="1:5" ht="38.25">
      <c r="A24" s="35" t="s">
        <v>57</v>
      </c>
      <c r="E24" s="42" t="s">
        <v>2627</v>
      </c>
    </row>
    <row r="25" spans="1:5" ht="12.75">
      <c r="A25" t="s">
        <v>58</v>
      </c>
      <c r="E25" s="39" t="s">
        <v>5</v>
      </c>
    </row>
    <row r="26" spans="1:16" ht="38.25">
      <c r="A26" t="s">
        <v>50</v>
      </c>
      <c s="34" t="s">
        <v>101</v>
      </c>
      <c s="34" t="s">
        <v>623</v>
      </c>
      <c s="35" t="s">
        <v>5</v>
      </c>
      <c s="6" t="s">
        <v>620</v>
      </c>
      <c s="36" t="s">
        <v>401</v>
      </c>
      <c s="37">
        <v>9743.2</v>
      </c>
      <c s="36">
        <v>0</v>
      </c>
      <c s="36">
        <f>ROUND(G26*H26,6)</f>
      </c>
      <c r="L26" s="38">
        <v>0</v>
      </c>
      <c s="32">
        <f>ROUND(ROUND(L26,2)*ROUND(G26,3),2)</f>
      </c>
      <c s="36" t="s">
        <v>90</v>
      </c>
      <c>
        <f>(M26*21)/100</f>
      </c>
      <c t="s">
        <v>28</v>
      </c>
    </row>
    <row r="27" spans="1:5" ht="51">
      <c r="A27" s="35" t="s">
        <v>56</v>
      </c>
      <c r="E27" s="39" t="s">
        <v>624</v>
      </c>
    </row>
    <row r="28" spans="1:5" ht="25.5">
      <c r="A28" s="35" t="s">
        <v>57</v>
      </c>
      <c r="E28" s="40" t="s">
        <v>2628</v>
      </c>
    </row>
    <row r="29" spans="1:5" ht="12.75">
      <c r="A29" t="s">
        <v>58</v>
      </c>
      <c r="E29" s="39" t="s">
        <v>5</v>
      </c>
    </row>
    <row r="30" spans="1:16" ht="25.5">
      <c r="A30" t="s">
        <v>50</v>
      </c>
      <c s="34" t="s">
        <v>27</v>
      </c>
      <c s="34" t="s">
        <v>2629</v>
      </c>
      <c s="35" t="s">
        <v>5</v>
      </c>
      <c s="6" t="s">
        <v>2630</v>
      </c>
      <c s="36" t="s">
        <v>401</v>
      </c>
      <c s="37">
        <v>974.32</v>
      </c>
      <c s="36">
        <v>0</v>
      </c>
      <c s="36">
        <f>ROUND(G30*H30,6)</f>
      </c>
      <c r="L30" s="38">
        <v>0</v>
      </c>
      <c s="32">
        <f>ROUND(ROUND(L30,2)*ROUND(G30,3),2)</f>
      </c>
      <c s="36" t="s">
        <v>90</v>
      </c>
      <c>
        <f>(M30*21)/100</f>
      </c>
      <c t="s">
        <v>28</v>
      </c>
    </row>
    <row r="31" spans="1:5" ht="25.5">
      <c r="A31" s="35" t="s">
        <v>56</v>
      </c>
      <c r="E31" s="39" t="s">
        <v>2630</v>
      </c>
    </row>
    <row r="32" spans="1:5" ht="25.5">
      <c r="A32" s="35" t="s">
        <v>57</v>
      </c>
      <c r="E32" s="40" t="s">
        <v>2631</v>
      </c>
    </row>
    <row r="33" spans="1:5" ht="12.75">
      <c r="A33" t="s">
        <v>58</v>
      </c>
      <c r="E33" s="39" t="s">
        <v>5</v>
      </c>
    </row>
    <row r="34" spans="1:16" ht="25.5">
      <c r="A34" t="s">
        <v>50</v>
      </c>
      <c s="34" t="s">
        <v>106</v>
      </c>
      <c s="34" t="s">
        <v>626</v>
      </c>
      <c s="35" t="s">
        <v>5</v>
      </c>
      <c s="6" t="s">
        <v>627</v>
      </c>
      <c s="36" t="s">
        <v>409</v>
      </c>
      <c s="37">
        <v>1656.344</v>
      </c>
      <c s="36">
        <v>0</v>
      </c>
      <c s="36">
        <f>ROUND(G34*H34,6)</f>
      </c>
      <c r="L34" s="38">
        <v>0</v>
      </c>
      <c s="32">
        <f>ROUND(ROUND(L34,2)*ROUND(G34,3),2)</f>
      </c>
      <c s="36" t="s">
        <v>90</v>
      </c>
      <c>
        <f>(M34*21)/100</f>
      </c>
      <c t="s">
        <v>28</v>
      </c>
    </row>
    <row r="35" spans="1:5" ht="25.5">
      <c r="A35" s="35" t="s">
        <v>56</v>
      </c>
      <c r="E35" s="39" t="s">
        <v>627</v>
      </c>
    </row>
    <row r="36" spans="1:5" ht="25.5">
      <c r="A36" s="35" t="s">
        <v>57</v>
      </c>
      <c r="E36" s="40" t="s">
        <v>2632</v>
      </c>
    </row>
    <row r="37" spans="1:5" ht="12.75">
      <c r="A37" t="s">
        <v>58</v>
      </c>
      <c r="E37" s="39" t="s">
        <v>5</v>
      </c>
    </row>
    <row r="38" spans="1:16" ht="25.5">
      <c r="A38" t="s">
        <v>50</v>
      </c>
      <c s="34" t="s">
        <v>111</v>
      </c>
      <c s="34" t="s">
        <v>2633</v>
      </c>
      <c s="35" t="s">
        <v>5</v>
      </c>
      <c s="6" t="s">
        <v>403</v>
      </c>
      <c s="36" t="s">
        <v>401</v>
      </c>
      <c s="37">
        <v>833.848</v>
      </c>
      <c s="36">
        <v>0</v>
      </c>
      <c s="36">
        <f>ROUND(G38*H38,6)</f>
      </c>
      <c r="L38" s="38">
        <v>0</v>
      </c>
      <c s="32">
        <f>ROUND(ROUND(L38,2)*ROUND(G38,3),2)</f>
      </c>
      <c s="36" t="s">
        <v>90</v>
      </c>
      <c>
        <f>(M38*21)/100</f>
      </c>
      <c t="s">
        <v>28</v>
      </c>
    </row>
    <row r="39" spans="1:5" ht="25.5">
      <c r="A39" s="35" t="s">
        <v>56</v>
      </c>
      <c r="E39" s="39" t="s">
        <v>403</v>
      </c>
    </row>
    <row r="40" spans="1:5" ht="38.25">
      <c r="A40" s="35" t="s">
        <v>57</v>
      </c>
      <c r="E40" s="42" t="s">
        <v>2634</v>
      </c>
    </row>
    <row r="41" spans="1:5" ht="12.75">
      <c r="A41" t="s">
        <v>58</v>
      </c>
      <c r="E41" s="39" t="s">
        <v>5</v>
      </c>
    </row>
    <row r="42" spans="1:16" ht="12.75">
      <c r="A42" t="s">
        <v>50</v>
      </c>
      <c s="34" t="s">
        <v>114</v>
      </c>
      <c s="34" t="s">
        <v>2635</v>
      </c>
      <c s="35" t="s">
        <v>5</v>
      </c>
      <c s="6" t="s">
        <v>2636</v>
      </c>
      <c s="36" t="s">
        <v>409</v>
      </c>
      <c s="37">
        <v>1751.081</v>
      </c>
      <c s="36">
        <v>1</v>
      </c>
      <c s="36">
        <f>ROUND(G42*H42,6)</f>
      </c>
      <c r="L42" s="38">
        <v>0</v>
      </c>
      <c s="32">
        <f>ROUND(ROUND(L42,2)*ROUND(G42,3),2)</f>
      </c>
      <c s="36" t="s">
        <v>90</v>
      </c>
      <c>
        <f>(M42*21)/100</f>
      </c>
      <c t="s">
        <v>28</v>
      </c>
    </row>
    <row r="43" spans="1:5" ht="12.75">
      <c r="A43" s="35" t="s">
        <v>56</v>
      </c>
      <c r="E43" s="39" t="s">
        <v>2636</v>
      </c>
    </row>
    <row r="44" spans="1:5" ht="25.5">
      <c r="A44" s="35" t="s">
        <v>57</v>
      </c>
      <c r="E44" s="40" t="s">
        <v>2637</v>
      </c>
    </row>
    <row r="45" spans="1:5" ht="12.75">
      <c r="A45" t="s">
        <v>58</v>
      </c>
      <c r="E45" s="39" t="s">
        <v>5</v>
      </c>
    </row>
    <row r="46" spans="1:16" ht="25.5">
      <c r="A46" t="s">
        <v>50</v>
      </c>
      <c s="34" t="s">
        <v>120</v>
      </c>
      <c s="34" t="s">
        <v>2638</v>
      </c>
      <c s="35" t="s">
        <v>5</v>
      </c>
      <c s="6" t="s">
        <v>2639</v>
      </c>
      <c s="36" t="s">
        <v>423</v>
      </c>
      <c s="37">
        <v>169.545</v>
      </c>
      <c s="36">
        <v>0</v>
      </c>
      <c s="36">
        <f>ROUND(G46*H46,6)</f>
      </c>
      <c r="L46" s="38">
        <v>0</v>
      </c>
      <c s="32">
        <f>ROUND(ROUND(L46,2)*ROUND(G46,3),2)</f>
      </c>
      <c s="36" t="s">
        <v>90</v>
      </c>
      <c>
        <f>(M46*21)/100</f>
      </c>
      <c t="s">
        <v>28</v>
      </c>
    </row>
    <row r="47" spans="1:5" ht="25.5">
      <c r="A47" s="35" t="s">
        <v>56</v>
      </c>
      <c r="E47" s="39" t="s">
        <v>2639</v>
      </c>
    </row>
    <row r="48" spans="1:5" ht="140.25">
      <c r="A48" s="35" t="s">
        <v>57</v>
      </c>
      <c r="E48" s="42" t="s">
        <v>2640</v>
      </c>
    </row>
    <row r="49" spans="1:5" ht="12.75">
      <c r="A49" t="s">
        <v>58</v>
      </c>
      <c r="E49" s="39" t="s">
        <v>5</v>
      </c>
    </row>
    <row r="50" spans="1:13" ht="12.75">
      <c r="A50" t="s">
        <v>47</v>
      </c>
      <c r="C50" s="31" t="s">
        <v>28</v>
      </c>
      <c r="E50" s="33" t="s">
        <v>638</v>
      </c>
      <c r="J50" s="32">
        <f>0</f>
      </c>
      <c s="32">
        <f>0</f>
      </c>
      <c s="32">
        <f>0+L51+L55+L59+L63+L67+L71+L75+L79+L83+L87</f>
      </c>
      <c s="32">
        <f>0+M51+M55+M59+M63+M67+M71+M75+M79+M83+M87</f>
      </c>
    </row>
    <row r="51" spans="1:16" ht="25.5">
      <c r="A51" t="s">
        <v>50</v>
      </c>
      <c s="34" t="s">
        <v>124</v>
      </c>
      <c s="34" t="s">
        <v>2641</v>
      </c>
      <c s="35" t="s">
        <v>5</v>
      </c>
      <c s="6" t="s">
        <v>2642</v>
      </c>
      <c s="36" t="s">
        <v>401</v>
      </c>
      <c s="37">
        <v>23.831</v>
      </c>
      <c s="36">
        <v>2.50187</v>
      </c>
      <c s="36">
        <f>ROUND(G51*H51,6)</f>
      </c>
      <c r="L51" s="38">
        <v>0</v>
      </c>
      <c s="32">
        <f>ROUND(ROUND(L51,2)*ROUND(G51,3),2)</f>
      </c>
      <c s="36" t="s">
        <v>90</v>
      </c>
      <c>
        <f>(M51*21)/100</f>
      </c>
      <c t="s">
        <v>28</v>
      </c>
    </row>
    <row r="52" spans="1:5" ht="25.5">
      <c r="A52" s="35" t="s">
        <v>56</v>
      </c>
      <c r="E52" s="39" t="s">
        <v>2642</v>
      </c>
    </row>
    <row r="53" spans="1:5" ht="38.25">
      <c r="A53" s="35" t="s">
        <v>57</v>
      </c>
      <c r="E53" s="42" t="s">
        <v>2643</v>
      </c>
    </row>
    <row r="54" spans="1:5" ht="12.75">
      <c r="A54" t="s">
        <v>58</v>
      </c>
      <c r="E54" s="39" t="s">
        <v>5</v>
      </c>
    </row>
    <row r="55" spans="1:16" ht="12.75">
      <c r="A55" t="s">
        <v>50</v>
      </c>
      <c s="34" t="s">
        <v>127</v>
      </c>
      <c s="34" t="s">
        <v>2378</v>
      </c>
      <c s="35" t="s">
        <v>5</v>
      </c>
      <c s="6" t="s">
        <v>2379</v>
      </c>
      <c s="36" t="s">
        <v>423</v>
      </c>
      <c s="37">
        <v>320.75</v>
      </c>
      <c s="36">
        <v>0.00269</v>
      </c>
      <c s="36">
        <f>ROUND(G55*H55,6)</f>
      </c>
      <c r="L55" s="38">
        <v>0</v>
      </c>
      <c s="32">
        <f>ROUND(ROUND(L55,2)*ROUND(G55,3),2)</f>
      </c>
      <c s="36" t="s">
        <v>90</v>
      </c>
      <c>
        <f>(M55*21)/100</f>
      </c>
      <c t="s">
        <v>28</v>
      </c>
    </row>
    <row r="56" spans="1:5" ht="12.75">
      <c r="A56" s="35" t="s">
        <v>56</v>
      </c>
      <c r="E56" s="39" t="s">
        <v>2379</v>
      </c>
    </row>
    <row r="57" spans="1:5" ht="38.25">
      <c r="A57" s="35" t="s">
        <v>57</v>
      </c>
      <c r="E57" s="42" t="s">
        <v>2644</v>
      </c>
    </row>
    <row r="58" spans="1:5" ht="12.75">
      <c r="A58" t="s">
        <v>58</v>
      </c>
      <c r="E58" s="39" t="s">
        <v>5</v>
      </c>
    </row>
    <row r="59" spans="1:16" ht="12.75">
      <c r="A59" t="s">
        <v>50</v>
      </c>
      <c s="34" t="s">
        <v>130</v>
      </c>
      <c s="34" t="s">
        <v>2381</v>
      </c>
      <c s="35" t="s">
        <v>5</v>
      </c>
      <c s="6" t="s">
        <v>2382</v>
      </c>
      <c s="36" t="s">
        <v>423</v>
      </c>
      <c s="37">
        <v>320.75</v>
      </c>
      <c s="36">
        <v>0</v>
      </c>
      <c s="36">
        <f>ROUND(G59*H59,6)</f>
      </c>
      <c r="L59" s="38">
        <v>0</v>
      </c>
      <c s="32">
        <f>ROUND(ROUND(L59,2)*ROUND(G59,3),2)</f>
      </c>
      <c s="36" t="s">
        <v>90</v>
      </c>
      <c>
        <f>(M59*21)/100</f>
      </c>
      <c t="s">
        <v>28</v>
      </c>
    </row>
    <row r="60" spans="1:5" ht="12.75">
      <c r="A60" s="35" t="s">
        <v>56</v>
      </c>
      <c r="E60" s="39" t="s">
        <v>2382</v>
      </c>
    </row>
    <row r="61" spans="1:5" ht="12.75">
      <c r="A61" s="35" t="s">
        <v>57</v>
      </c>
      <c r="E61" s="40" t="s">
        <v>5</v>
      </c>
    </row>
    <row r="62" spans="1:5" ht="12.75">
      <c r="A62" t="s">
        <v>58</v>
      </c>
      <c r="E62" s="39" t="s">
        <v>5</v>
      </c>
    </row>
    <row r="63" spans="1:16" ht="25.5">
      <c r="A63" t="s">
        <v>50</v>
      </c>
      <c s="34" t="s">
        <v>133</v>
      </c>
      <c s="34" t="s">
        <v>2645</v>
      </c>
      <c s="35" t="s">
        <v>5</v>
      </c>
      <c s="6" t="s">
        <v>2646</v>
      </c>
      <c s="36" t="s">
        <v>401</v>
      </c>
      <c s="37">
        <v>109.218</v>
      </c>
      <c s="36">
        <v>2.50187</v>
      </c>
      <c s="36">
        <f>ROUND(G63*H63,6)</f>
      </c>
      <c r="L63" s="38">
        <v>0</v>
      </c>
      <c s="32">
        <f>ROUND(ROUND(L63,2)*ROUND(G63,3),2)</f>
      </c>
      <c s="36" t="s">
        <v>90</v>
      </c>
      <c>
        <f>(M63*21)/100</f>
      </c>
      <c t="s">
        <v>28</v>
      </c>
    </row>
    <row r="64" spans="1:5" ht="25.5">
      <c r="A64" s="35" t="s">
        <v>56</v>
      </c>
      <c r="E64" s="39" t="s">
        <v>2646</v>
      </c>
    </row>
    <row r="65" spans="1:5" ht="114.75">
      <c r="A65" s="35" t="s">
        <v>57</v>
      </c>
      <c r="E65" s="42" t="s">
        <v>2647</v>
      </c>
    </row>
    <row r="66" spans="1:5" ht="12.75">
      <c r="A66" t="s">
        <v>58</v>
      </c>
      <c r="E66" s="39" t="s">
        <v>5</v>
      </c>
    </row>
    <row r="67" spans="1:16" ht="12.75">
      <c r="A67" t="s">
        <v>50</v>
      </c>
      <c s="34" t="s">
        <v>136</v>
      </c>
      <c s="34" t="s">
        <v>642</v>
      </c>
      <c s="35" t="s">
        <v>5</v>
      </c>
      <c s="6" t="s">
        <v>643</v>
      </c>
      <c s="36" t="s">
        <v>423</v>
      </c>
      <c s="37">
        <v>207.99</v>
      </c>
      <c s="36">
        <v>0.00264</v>
      </c>
      <c s="36">
        <f>ROUND(G67*H67,6)</f>
      </c>
      <c r="L67" s="38">
        <v>0</v>
      </c>
      <c s="32">
        <f>ROUND(ROUND(L67,2)*ROUND(G67,3),2)</f>
      </c>
      <c s="36" t="s">
        <v>90</v>
      </c>
      <c>
        <f>(M67*21)/100</f>
      </c>
      <c t="s">
        <v>28</v>
      </c>
    </row>
    <row r="68" spans="1:5" ht="12.75">
      <c r="A68" s="35" t="s">
        <v>56</v>
      </c>
      <c r="E68" s="39" t="s">
        <v>643</v>
      </c>
    </row>
    <row r="69" spans="1:5" ht="114.75">
      <c r="A69" s="35" t="s">
        <v>57</v>
      </c>
      <c r="E69" s="42" t="s">
        <v>2648</v>
      </c>
    </row>
    <row r="70" spans="1:5" ht="12.75">
      <c r="A70" t="s">
        <v>58</v>
      </c>
      <c r="E70" s="39" t="s">
        <v>5</v>
      </c>
    </row>
    <row r="71" spans="1:16" ht="12.75">
      <c r="A71" t="s">
        <v>50</v>
      </c>
      <c s="34" t="s">
        <v>139</v>
      </c>
      <c s="34" t="s">
        <v>645</v>
      </c>
      <c s="35" t="s">
        <v>5</v>
      </c>
      <c s="6" t="s">
        <v>646</v>
      </c>
      <c s="36" t="s">
        <v>423</v>
      </c>
      <c s="37">
        <v>207.99</v>
      </c>
      <c s="36">
        <v>0</v>
      </c>
      <c s="36">
        <f>ROUND(G71*H71,6)</f>
      </c>
      <c r="L71" s="38">
        <v>0</v>
      </c>
      <c s="32">
        <f>ROUND(ROUND(L71,2)*ROUND(G71,3),2)</f>
      </c>
      <c s="36" t="s">
        <v>90</v>
      </c>
      <c>
        <f>(M71*21)/100</f>
      </c>
      <c t="s">
        <v>28</v>
      </c>
    </row>
    <row r="72" spans="1:5" ht="12.75">
      <c r="A72" s="35" t="s">
        <v>56</v>
      </c>
      <c r="E72" s="39" t="s">
        <v>646</v>
      </c>
    </row>
    <row r="73" spans="1:5" ht="12.75">
      <c r="A73" s="35" t="s">
        <v>57</v>
      </c>
      <c r="E73" s="40" t="s">
        <v>5</v>
      </c>
    </row>
    <row r="74" spans="1:5" ht="12.75">
      <c r="A74" t="s">
        <v>58</v>
      </c>
      <c r="E74" s="39" t="s">
        <v>5</v>
      </c>
    </row>
    <row r="75" spans="1:16" ht="25.5">
      <c r="A75" t="s">
        <v>50</v>
      </c>
      <c s="34" t="s">
        <v>142</v>
      </c>
      <c s="34" t="s">
        <v>2649</v>
      </c>
      <c s="35" t="s">
        <v>5</v>
      </c>
      <c s="6" t="s">
        <v>2650</v>
      </c>
      <c s="36" t="s">
        <v>89</v>
      </c>
      <c s="37">
        <v>3</v>
      </c>
      <c s="36">
        <v>0.00498</v>
      </c>
      <c s="36">
        <f>ROUND(G75*H75,6)</f>
      </c>
      <c r="L75" s="38">
        <v>0</v>
      </c>
      <c s="32">
        <f>ROUND(ROUND(L75,2)*ROUND(G75,3),2)</f>
      </c>
      <c s="36" t="s">
        <v>90</v>
      </c>
      <c>
        <f>(M75*21)/100</f>
      </c>
      <c t="s">
        <v>28</v>
      </c>
    </row>
    <row r="76" spans="1:5" ht="38.25">
      <c r="A76" s="35" t="s">
        <v>56</v>
      </c>
      <c r="E76" s="39" t="s">
        <v>2651</v>
      </c>
    </row>
    <row r="77" spans="1:5" ht="12.75">
      <c r="A77" s="35" t="s">
        <v>57</v>
      </c>
      <c r="E77" s="40" t="s">
        <v>5</v>
      </c>
    </row>
    <row r="78" spans="1:5" ht="12.75">
      <c r="A78" t="s">
        <v>58</v>
      </c>
      <c r="E78" s="39" t="s">
        <v>5</v>
      </c>
    </row>
    <row r="79" spans="1:16" ht="12.75">
      <c r="A79" t="s">
        <v>50</v>
      </c>
      <c s="34" t="s">
        <v>145</v>
      </c>
      <c s="34" t="s">
        <v>2652</v>
      </c>
      <c s="35" t="s">
        <v>5</v>
      </c>
      <c s="6" t="s">
        <v>2653</v>
      </c>
      <c s="36" t="s">
        <v>409</v>
      </c>
      <c s="37">
        <v>9.629</v>
      </c>
      <c s="36">
        <v>1.06062</v>
      </c>
      <c s="36">
        <f>ROUND(G79*H79,6)</f>
      </c>
      <c r="L79" s="38">
        <v>0</v>
      </c>
      <c s="32">
        <f>ROUND(ROUND(L79,2)*ROUND(G79,3),2)</f>
      </c>
      <c s="36" t="s">
        <v>90</v>
      </c>
      <c>
        <f>(M79*21)/100</f>
      </c>
      <c t="s">
        <v>28</v>
      </c>
    </row>
    <row r="80" spans="1:5" ht="12.75">
      <c r="A80" s="35" t="s">
        <v>56</v>
      </c>
      <c r="E80" s="39" t="s">
        <v>2653</v>
      </c>
    </row>
    <row r="81" spans="1:5" ht="38.25">
      <c r="A81" s="35" t="s">
        <v>57</v>
      </c>
      <c r="E81" s="42" t="s">
        <v>2654</v>
      </c>
    </row>
    <row r="82" spans="1:5" ht="12.75">
      <c r="A82" t="s">
        <v>58</v>
      </c>
      <c r="E82" s="39" t="s">
        <v>5</v>
      </c>
    </row>
    <row r="83" spans="1:16" ht="25.5">
      <c r="A83" t="s">
        <v>50</v>
      </c>
      <c s="34" t="s">
        <v>149</v>
      </c>
      <c s="34" t="s">
        <v>2655</v>
      </c>
      <c s="35" t="s">
        <v>5</v>
      </c>
      <c s="6" t="s">
        <v>2656</v>
      </c>
      <c s="36" t="s">
        <v>401</v>
      </c>
      <c s="37">
        <v>0.033</v>
      </c>
      <c s="36">
        <v>2.50187</v>
      </c>
      <c s="36">
        <f>ROUND(G83*H83,6)</f>
      </c>
      <c r="L83" s="38">
        <v>0</v>
      </c>
      <c s="32">
        <f>ROUND(ROUND(L83,2)*ROUND(G83,3),2)</f>
      </c>
      <c s="36" t="s">
        <v>90</v>
      </c>
      <c>
        <f>(M83*21)/100</f>
      </c>
      <c t="s">
        <v>28</v>
      </c>
    </row>
    <row r="84" spans="1:5" ht="25.5">
      <c r="A84" s="35" t="s">
        <v>56</v>
      </c>
      <c r="E84" s="39" t="s">
        <v>2656</v>
      </c>
    </row>
    <row r="85" spans="1:5" ht="25.5">
      <c r="A85" s="35" t="s">
        <v>57</v>
      </c>
      <c r="E85" s="40" t="s">
        <v>2657</v>
      </c>
    </row>
    <row r="86" spans="1:5" ht="12.75">
      <c r="A86" t="s">
        <v>58</v>
      </c>
      <c r="E86" s="39" t="s">
        <v>5</v>
      </c>
    </row>
    <row r="87" spans="1:16" ht="12.75">
      <c r="A87" t="s">
        <v>50</v>
      </c>
      <c s="34" t="s">
        <v>152</v>
      </c>
      <c s="34" t="s">
        <v>2658</v>
      </c>
      <c s="35" t="s">
        <v>5</v>
      </c>
      <c s="6" t="s">
        <v>2659</v>
      </c>
      <c s="36" t="s">
        <v>54</v>
      </c>
      <c s="37">
        <v>1</v>
      </c>
      <c s="36">
        <v>0</v>
      </c>
      <c s="36">
        <f>ROUND(G87*H87,6)</f>
      </c>
      <c r="L87" s="38">
        <v>0</v>
      </c>
      <c s="32">
        <f>ROUND(ROUND(L87,2)*ROUND(G87,3),2)</f>
      </c>
      <c s="36" t="s">
        <v>55</v>
      </c>
      <c>
        <f>(M87*21)/100</f>
      </c>
      <c t="s">
        <v>28</v>
      </c>
    </row>
    <row r="88" spans="1:5" ht="12.75">
      <c r="A88" s="35" t="s">
        <v>56</v>
      </c>
      <c r="E88" s="39" t="s">
        <v>2659</v>
      </c>
    </row>
    <row r="89" spans="1:5" ht="12.75">
      <c r="A89" s="35" t="s">
        <v>57</v>
      </c>
      <c r="E89" s="40" t="s">
        <v>5</v>
      </c>
    </row>
    <row r="90" spans="1:5" ht="12.75">
      <c r="A90" t="s">
        <v>58</v>
      </c>
      <c r="E90" s="39" t="s">
        <v>5</v>
      </c>
    </row>
    <row r="91" spans="1:13" ht="12.75">
      <c r="A91" t="s">
        <v>47</v>
      </c>
      <c r="C91" s="31" t="s">
        <v>2390</v>
      </c>
      <c r="E91" s="33" t="s">
        <v>2391</v>
      </c>
      <c r="J91" s="32">
        <f>0</f>
      </c>
      <c s="32">
        <f>0</f>
      </c>
      <c s="32">
        <f>0+L92+L96</f>
      </c>
      <c s="32">
        <f>0+M92+M96</f>
      </c>
    </row>
    <row r="92" spans="1:16" ht="38.25">
      <c r="A92" t="s">
        <v>50</v>
      </c>
      <c s="34" t="s">
        <v>198</v>
      </c>
      <c s="34" t="s">
        <v>2392</v>
      </c>
      <c s="35" t="s">
        <v>5</v>
      </c>
      <c s="6" t="s">
        <v>2393</v>
      </c>
      <c s="36" t="s">
        <v>74</v>
      </c>
      <c s="37">
        <v>200</v>
      </c>
      <c s="36">
        <v>0</v>
      </c>
      <c s="36">
        <f>ROUND(G92*H92,6)</f>
      </c>
      <c r="L92" s="38">
        <v>0</v>
      </c>
      <c s="32">
        <f>ROUND(ROUND(L92,2)*ROUND(G92,3),2)</f>
      </c>
      <c s="36" t="s">
        <v>90</v>
      </c>
      <c>
        <f>(M92*21)/100</f>
      </c>
      <c t="s">
        <v>28</v>
      </c>
    </row>
    <row r="93" spans="1:5" ht="38.25">
      <c r="A93" s="35" t="s">
        <v>56</v>
      </c>
      <c r="E93" s="39" t="s">
        <v>2393</v>
      </c>
    </row>
    <row r="94" spans="1:5" ht="12.75">
      <c r="A94" s="35" t="s">
        <v>57</v>
      </c>
      <c r="E94" s="40" t="s">
        <v>5</v>
      </c>
    </row>
    <row r="95" spans="1:5" ht="12.75">
      <c r="A95" t="s">
        <v>58</v>
      </c>
      <c r="E95" s="39" t="s">
        <v>5</v>
      </c>
    </row>
    <row r="96" spans="1:16" ht="12.75">
      <c r="A96" t="s">
        <v>50</v>
      </c>
      <c s="34" t="s">
        <v>201</v>
      </c>
      <c s="34" t="s">
        <v>2394</v>
      </c>
      <c s="35" t="s">
        <v>5</v>
      </c>
      <c s="6" t="s">
        <v>2395</v>
      </c>
      <c s="36" t="s">
        <v>283</v>
      </c>
      <c s="37">
        <v>242</v>
      </c>
      <c s="36">
        <v>0.001</v>
      </c>
      <c s="36">
        <f>ROUND(G96*H96,6)</f>
      </c>
      <c r="L96" s="38">
        <v>0</v>
      </c>
      <c s="32">
        <f>ROUND(ROUND(L96,2)*ROUND(G96,3),2)</f>
      </c>
      <c s="36" t="s">
        <v>90</v>
      </c>
      <c>
        <f>(M96*21)/100</f>
      </c>
      <c t="s">
        <v>28</v>
      </c>
    </row>
    <row r="97" spans="1:5" ht="12.75">
      <c r="A97" s="35" t="s">
        <v>56</v>
      </c>
      <c r="E97" s="39" t="s">
        <v>2395</v>
      </c>
    </row>
    <row r="98" spans="1:5" ht="25.5">
      <c r="A98" s="35" t="s">
        <v>57</v>
      </c>
      <c r="E98" s="40" t="s">
        <v>2660</v>
      </c>
    </row>
    <row r="99" spans="1:5" ht="12.75">
      <c r="A99" t="s">
        <v>58</v>
      </c>
      <c r="E99" s="39" t="s">
        <v>5</v>
      </c>
    </row>
    <row r="100" spans="1:13" ht="12.75">
      <c r="A100" t="s">
        <v>47</v>
      </c>
      <c r="C100" s="31" t="s">
        <v>27</v>
      </c>
      <c r="E100" s="33" t="s">
        <v>711</v>
      </c>
      <c r="J100" s="32">
        <f>0</f>
      </c>
      <c s="32">
        <f>0</f>
      </c>
      <c s="32">
        <f>0+L101+L105</f>
      </c>
      <c s="32">
        <f>0+M101+M105</f>
      </c>
    </row>
    <row r="101" spans="1:16" ht="25.5">
      <c r="A101" t="s">
        <v>50</v>
      </c>
      <c s="34" t="s">
        <v>155</v>
      </c>
      <c s="34" t="s">
        <v>826</v>
      </c>
      <c s="35" t="s">
        <v>5</v>
      </c>
      <c s="6" t="s">
        <v>827</v>
      </c>
      <c s="36" t="s">
        <v>401</v>
      </c>
      <c s="37">
        <v>16.955</v>
      </c>
      <c s="36">
        <v>2.30102</v>
      </c>
      <c s="36">
        <f>ROUND(G101*H101,6)</f>
      </c>
      <c r="L101" s="38">
        <v>0</v>
      </c>
      <c s="32">
        <f>ROUND(ROUND(L101,2)*ROUND(G101,3),2)</f>
      </c>
      <c s="36" t="s">
        <v>90</v>
      </c>
      <c>
        <f>(M101*21)/100</f>
      </c>
      <c t="s">
        <v>28</v>
      </c>
    </row>
    <row r="102" spans="1:5" ht="25.5">
      <c r="A102" s="35" t="s">
        <v>56</v>
      </c>
      <c r="E102" s="39" t="s">
        <v>827</v>
      </c>
    </row>
    <row r="103" spans="1:5" ht="153">
      <c r="A103" s="35" t="s">
        <v>57</v>
      </c>
      <c r="E103" s="42" t="s">
        <v>2661</v>
      </c>
    </row>
    <row r="104" spans="1:5" ht="12.75">
      <c r="A104" t="s">
        <v>58</v>
      </c>
      <c r="E104" s="39" t="s">
        <v>5</v>
      </c>
    </row>
    <row r="105" spans="1:16" ht="25.5">
      <c r="A105" t="s">
        <v>50</v>
      </c>
      <c s="34" t="s">
        <v>159</v>
      </c>
      <c s="34" t="s">
        <v>2662</v>
      </c>
      <c s="35" t="s">
        <v>5</v>
      </c>
      <c s="6" t="s">
        <v>2663</v>
      </c>
      <c s="36" t="s">
        <v>423</v>
      </c>
      <c s="37">
        <v>9</v>
      </c>
      <c s="36">
        <v>0.04</v>
      </c>
      <c s="36">
        <f>ROUND(G105*H105,6)</f>
      </c>
      <c r="L105" s="38">
        <v>0</v>
      </c>
      <c s="32">
        <f>ROUND(ROUND(L105,2)*ROUND(G105,3),2)</f>
      </c>
      <c s="36" t="s">
        <v>90</v>
      </c>
      <c>
        <f>(M105*21)/100</f>
      </c>
      <c t="s">
        <v>28</v>
      </c>
    </row>
    <row r="106" spans="1:5" ht="25.5">
      <c r="A106" s="35" t="s">
        <v>56</v>
      </c>
      <c r="E106" s="39" t="s">
        <v>2663</v>
      </c>
    </row>
    <row r="107" spans="1:5" ht="38.25">
      <c r="A107" s="35" t="s">
        <v>57</v>
      </c>
      <c r="E107" s="42" t="s">
        <v>2664</v>
      </c>
    </row>
    <row r="108" spans="1:5" ht="12.75">
      <c r="A108" t="s">
        <v>58</v>
      </c>
      <c r="E108" s="39" t="s">
        <v>5</v>
      </c>
    </row>
    <row r="109" spans="1:13" ht="12.75">
      <c r="A109" t="s">
        <v>47</v>
      </c>
      <c r="C109" s="31" t="s">
        <v>896</v>
      </c>
      <c r="E109" s="33" t="s">
        <v>897</v>
      </c>
      <c r="J109" s="32">
        <f>0</f>
      </c>
      <c s="32">
        <f>0</f>
      </c>
      <c s="32">
        <f>0+L110+L114+L118+L122+L126</f>
      </c>
      <c s="32">
        <f>0+M110+M114+M118+M122+M126</f>
      </c>
    </row>
    <row r="110" spans="1:16" ht="25.5">
      <c r="A110" t="s">
        <v>50</v>
      </c>
      <c s="34" t="s">
        <v>177</v>
      </c>
      <c s="34" t="s">
        <v>899</v>
      </c>
      <c s="35" t="s">
        <v>5</v>
      </c>
      <c s="6" t="s">
        <v>900</v>
      </c>
      <c s="36" t="s">
        <v>423</v>
      </c>
      <c s="37">
        <v>247.05</v>
      </c>
      <c s="36">
        <v>0</v>
      </c>
      <c s="36">
        <f>ROUND(G110*H110,6)</f>
      </c>
      <c r="L110" s="38">
        <v>0</v>
      </c>
      <c s="32">
        <f>ROUND(ROUND(L110,2)*ROUND(G110,3),2)</f>
      </c>
      <c s="36" t="s">
        <v>90</v>
      </c>
      <c>
        <f>(M110*21)/100</f>
      </c>
      <c t="s">
        <v>28</v>
      </c>
    </row>
    <row r="111" spans="1:5" ht="25.5">
      <c r="A111" s="35" t="s">
        <v>56</v>
      </c>
      <c r="E111" s="39" t="s">
        <v>900</v>
      </c>
    </row>
    <row r="112" spans="1:5" ht="140.25">
      <c r="A112" s="35" t="s">
        <v>57</v>
      </c>
      <c r="E112" s="42" t="s">
        <v>2665</v>
      </c>
    </row>
    <row r="113" spans="1:5" ht="12.75">
      <c r="A113" t="s">
        <v>58</v>
      </c>
      <c r="E113" s="39" t="s">
        <v>5</v>
      </c>
    </row>
    <row r="114" spans="1:16" ht="25.5">
      <c r="A114" t="s">
        <v>50</v>
      </c>
      <c s="34" t="s">
        <v>181</v>
      </c>
      <c s="34" t="s">
        <v>902</v>
      </c>
      <c s="35" t="s">
        <v>5</v>
      </c>
      <c s="6" t="s">
        <v>903</v>
      </c>
      <c s="36" t="s">
        <v>423</v>
      </c>
      <c s="37">
        <v>528.74</v>
      </c>
      <c s="36">
        <v>0</v>
      </c>
      <c s="36">
        <f>ROUND(G114*H114,6)</f>
      </c>
      <c r="L114" s="38">
        <v>0</v>
      </c>
      <c s="32">
        <f>ROUND(ROUND(L114,2)*ROUND(G114,3),2)</f>
      </c>
      <c s="36" t="s">
        <v>90</v>
      </c>
      <c>
        <f>(M114*21)/100</f>
      </c>
      <c t="s">
        <v>28</v>
      </c>
    </row>
    <row r="115" spans="1:5" ht="25.5">
      <c r="A115" s="35" t="s">
        <v>56</v>
      </c>
      <c r="E115" s="39" t="s">
        <v>903</v>
      </c>
    </row>
    <row r="116" spans="1:5" ht="140.25">
      <c r="A116" s="35" t="s">
        <v>57</v>
      </c>
      <c r="E116" s="42" t="s">
        <v>2666</v>
      </c>
    </row>
    <row r="117" spans="1:5" ht="12.75">
      <c r="A117" t="s">
        <v>58</v>
      </c>
      <c r="E117" s="39" t="s">
        <v>5</v>
      </c>
    </row>
    <row r="118" spans="1:16" ht="12.75">
      <c r="A118" t="s">
        <v>50</v>
      </c>
      <c s="34" t="s">
        <v>187</v>
      </c>
      <c s="34" t="s">
        <v>2667</v>
      </c>
      <c s="35" t="s">
        <v>5</v>
      </c>
      <c s="6" t="s">
        <v>907</v>
      </c>
      <c s="36" t="s">
        <v>908</v>
      </c>
      <c s="37">
        <v>399.163</v>
      </c>
      <c s="36">
        <v>0.001</v>
      </c>
      <c s="36">
        <f>ROUND(G118*H118,6)</f>
      </c>
      <c r="L118" s="38">
        <v>0</v>
      </c>
      <c s="32">
        <f>ROUND(ROUND(L118,2)*ROUND(G118,3),2)</f>
      </c>
      <c s="36" t="s">
        <v>291</v>
      </c>
      <c>
        <f>(M118*21)/100</f>
      </c>
      <c t="s">
        <v>28</v>
      </c>
    </row>
    <row r="119" spans="1:5" ht="12.75">
      <c r="A119" s="35" t="s">
        <v>56</v>
      </c>
      <c r="E119" s="39" t="s">
        <v>907</v>
      </c>
    </row>
    <row r="120" spans="1:5" ht="38.25">
      <c r="A120" s="35" t="s">
        <v>57</v>
      </c>
      <c r="E120" s="40" t="s">
        <v>2668</v>
      </c>
    </row>
    <row r="121" spans="1:5" ht="12.75">
      <c r="A121" t="s">
        <v>58</v>
      </c>
      <c r="E121" s="39" t="s">
        <v>5</v>
      </c>
    </row>
    <row r="122" spans="1:16" ht="38.25">
      <c r="A122" t="s">
        <v>50</v>
      </c>
      <c s="34" t="s">
        <v>191</v>
      </c>
      <c s="34" t="s">
        <v>925</v>
      </c>
      <c s="35" t="s">
        <v>5</v>
      </c>
      <c s="6" t="s">
        <v>926</v>
      </c>
      <c s="36" t="s">
        <v>409</v>
      </c>
      <c s="37">
        <v>0.399</v>
      </c>
      <c s="36">
        <v>0</v>
      </c>
      <c s="36">
        <f>ROUND(G122*H122,6)</f>
      </c>
      <c r="L122" s="38">
        <v>0</v>
      </c>
      <c s="32">
        <f>ROUND(ROUND(L122,2)*ROUND(G122,3),2)</f>
      </c>
      <c s="36" t="s">
        <v>90</v>
      </c>
      <c>
        <f>(M122*21)/100</f>
      </c>
      <c t="s">
        <v>28</v>
      </c>
    </row>
    <row r="123" spans="1:5" ht="38.25">
      <c r="A123" s="35" t="s">
        <v>56</v>
      </c>
      <c r="E123" s="39" t="s">
        <v>927</v>
      </c>
    </row>
    <row r="124" spans="1:5" ht="12.75">
      <c r="A124" s="35" t="s">
        <v>57</v>
      </c>
      <c r="E124" s="40" t="s">
        <v>5</v>
      </c>
    </row>
    <row r="125" spans="1:5" ht="12.75">
      <c r="A125" t="s">
        <v>58</v>
      </c>
      <c r="E125" s="39" t="s">
        <v>5</v>
      </c>
    </row>
    <row r="126" spans="1:16" ht="38.25">
      <c r="A126" t="s">
        <v>50</v>
      </c>
      <c s="34" t="s">
        <v>194</v>
      </c>
      <c s="34" t="s">
        <v>929</v>
      </c>
      <c s="35" t="s">
        <v>5</v>
      </c>
      <c s="6" t="s">
        <v>930</v>
      </c>
      <c s="36" t="s">
        <v>409</v>
      </c>
      <c s="37">
        <v>0.399</v>
      </c>
      <c s="36">
        <v>0</v>
      </c>
      <c s="36">
        <f>ROUND(G126*H126,6)</f>
      </c>
      <c r="L126" s="38">
        <v>0</v>
      </c>
      <c s="32">
        <f>ROUND(ROUND(L126,2)*ROUND(G126,3),2)</f>
      </c>
      <c s="36" t="s">
        <v>90</v>
      </c>
      <c>
        <f>(M126*21)/100</f>
      </c>
      <c t="s">
        <v>28</v>
      </c>
    </row>
    <row r="127" spans="1:5" ht="38.25">
      <c r="A127" s="35" t="s">
        <v>56</v>
      </c>
      <c r="E127" s="39" t="s">
        <v>931</v>
      </c>
    </row>
    <row r="128" spans="1:5" ht="12.75">
      <c r="A128" s="35" t="s">
        <v>57</v>
      </c>
      <c r="E128" s="40" t="s">
        <v>5</v>
      </c>
    </row>
    <row r="129" spans="1:5" ht="12.75">
      <c r="A129" t="s">
        <v>58</v>
      </c>
      <c r="E129" s="39" t="s">
        <v>5</v>
      </c>
    </row>
    <row r="130" spans="1:13" ht="12.75">
      <c r="A130" t="s">
        <v>47</v>
      </c>
      <c r="C130" s="31" t="s">
        <v>114</v>
      </c>
      <c r="E130" s="33" t="s">
        <v>1445</v>
      </c>
      <c r="J130" s="32">
        <f>0</f>
      </c>
      <c s="32">
        <f>0</f>
      </c>
      <c s="32">
        <f>0+L131</f>
      </c>
      <c s="32">
        <f>0+M131</f>
      </c>
    </row>
    <row r="131" spans="1:16" ht="12.75">
      <c r="A131" t="s">
        <v>50</v>
      </c>
      <c s="34" t="s">
        <v>162</v>
      </c>
      <c s="34" t="s">
        <v>1520</v>
      </c>
      <c s="35" t="s">
        <v>5</v>
      </c>
      <c s="6" t="s">
        <v>1521</v>
      </c>
      <c s="36" t="s">
        <v>401</v>
      </c>
      <c s="37">
        <v>129.6</v>
      </c>
      <c s="36">
        <v>0</v>
      </c>
      <c s="36">
        <f>ROUND(G131*H131,6)</f>
      </c>
      <c r="L131" s="38">
        <v>0</v>
      </c>
      <c s="32">
        <f>ROUND(ROUND(L131,2)*ROUND(G131,3),2)</f>
      </c>
      <c s="36" t="s">
        <v>90</v>
      </c>
      <c>
        <f>(M131*21)/100</f>
      </c>
      <c t="s">
        <v>28</v>
      </c>
    </row>
    <row r="132" spans="1:5" ht="12.75">
      <c r="A132" s="35" t="s">
        <v>56</v>
      </c>
      <c r="E132" s="39" t="s">
        <v>1521</v>
      </c>
    </row>
    <row r="133" spans="1:5" ht="38.25">
      <c r="A133" s="35" t="s">
        <v>57</v>
      </c>
      <c r="E133" s="42" t="s">
        <v>2669</v>
      </c>
    </row>
    <row r="134" spans="1:5" ht="12.75">
      <c r="A134" t="s">
        <v>58</v>
      </c>
      <c r="E134" s="39" t="s">
        <v>5</v>
      </c>
    </row>
    <row r="135" spans="1:13" ht="12.75">
      <c r="A135" t="s">
        <v>47</v>
      </c>
      <c r="C135" s="31" t="s">
        <v>1601</v>
      </c>
      <c r="E135" s="33" t="s">
        <v>1602</v>
      </c>
      <c r="J135" s="32">
        <f>0</f>
      </c>
      <c s="32">
        <f>0</f>
      </c>
      <c s="32">
        <f>0+L136+L140+L144</f>
      </c>
      <c s="32">
        <f>0+M136+M140+M144</f>
      </c>
    </row>
    <row r="136" spans="1:16" ht="25.5">
      <c r="A136" t="s">
        <v>50</v>
      </c>
      <c s="34" t="s">
        <v>165</v>
      </c>
      <c s="34" t="s">
        <v>1607</v>
      </c>
      <c s="35" t="s">
        <v>5</v>
      </c>
      <c s="6" t="s">
        <v>1608</v>
      </c>
      <c s="36" t="s">
        <v>409</v>
      </c>
      <c s="37">
        <v>285.12</v>
      </c>
      <c s="36">
        <v>0</v>
      </c>
      <c s="36">
        <f>ROUND(G136*H136,6)</f>
      </c>
      <c r="L136" s="38">
        <v>0</v>
      </c>
      <c s="32">
        <f>ROUND(ROUND(L136,2)*ROUND(G136,3),2)</f>
      </c>
      <c s="36" t="s">
        <v>90</v>
      </c>
      <c>
        <f>(M136*21)/100</f>
      </c>
      <c t="s">
        <v>28</v>
      </c>
    </row>
    <row r="137" spans="1:5" ht="25.5">
      <c r="A137" s="35" t="s">
        <v>56</v>
      </c>
      <c r="E137" s="39" t="s">
        <v>1608</v>
      </c>
    </row>
    <row r="138" spans="1:5" ht="12.75">
      <c r="A138" s="35" t="s">
        <v>57</v>
      </c>
      <c r="E138" s="40" t="s">
        <v>5</v>
      </c>
    </row>
    <row r="139" spans="1:5" ht="12.75">
      <c r="A139" t="s">
        <v>58</v>
      </c>
      <c r="E139" s="39" t="s">
        <v>5</v>
      </c>
    </row>
    <row r="140" spans="1:16" ht="25.5">
      <c r="A140" t="s">
        <v>50</v>
      </c>
      <c s="34" t="s">
        <v>168</v>
      </c>
      <c s="34" t="s">
        <v>1610</v>
      </c>
      <c s="35" t="s">
        <v>5</v>
      </c>
      <c s="6" t="s">
        <v>1611</v>
      </c>
      <c s="36" t="s">
        <v>409</v>
      </c>
      <c s="37">
        <v>5417.28</v>
      </c>
      <c s="36">
        <v>0</v>
      </c>
      <c s="36">
        <f>ROUND(G140*H140,6)</f>
      </c>
      <c r="L140" s="38">
        <v>0</v>
      </c>
      <c s="32">
        <f>ROUND(ROUND(L140,2)*ROUND(G140,3),2)</f>
      </c>
      <c s="36" t="s">
        <v>90</v>
      </c>
      <c>
        <f>(M140*21)/100</f>
      </c>
      <c t="s">
        <v>28</v>
      </c>
    </row>
    <row r="141" spans="1:5" ht="25.5">
      <c r="A141" s="35" t="s">
        <v>56</v>
      </c>
      <c r="E141" s="39" t="s">
        <v>1611</v>
      </c>
    </row>
    <row r="142" spans="1:5" ht="25.5">
      <c r="A142" s="35" t="s">
        <v>57</v>
      </c>
      <c r="E142" s="40" t="s">
        <v>2670</v>
      </c>
    </row>
    <row r="143" spans="1:5" ht="12.75">
      <c r="A143" t="s">
        <v>58</v>
      </c>
      <c r="E143" s="39" t="s">
        <v>5</v>
      </c>
    </row>
    <row r="144" spans="1:16" ht="25.5">
      <c r="A144" t="s">
        <v>50</v>
      </c>
      <c s="34" t="s">
        <v>171</v>
      </c>
      <c s="34" t="s">
        <v>1618</v>
      </c>
      <c s="35" t="s">
        <v>5</v>
      </c>
      <c s="6" t="s">
        <v>1619</v>
      </c>
      <c s="36" t="s">
        <v>409</v>
      </c>
      <c s="37">
        <v>285.12</v>
      </c>
      <c s="36">
        <v>0</v>
      </c>
      <c s="36">
        <f>ROUND(G144*H144,6)</f>
      </c>
      <c r="L144" s="38">
        <v>0</v>
      </c>
      <c s="32">
        <f>ROUND(ROUND(L144,2)*ROUND(G144,3),2)</f>
      </c>
      <c s="36" t="s">
        <v>90</v>
      </c>
      <c>
        <f>(M144*21)/100</f>
      </c>
      <c t="s">
        <v>28</v>
      </c>
    </row>
    <row r="145" spans="1:5" ht="25.5">
      <c r="A145" s="35" t="s">
        <v>56</v>
      </c>
      <c r="E145" s="39" t="s">
        <v>1619</v>
      </c>
    </row>
    <row r="146" spans="1:5" ht="12.75">
      <c r="A146" s="35" t="s">
        <v>57</v>
      </c>
      <c r="E146" s="40" t="s">
        <v>5</v>
      </c>
    </row>
    <row r="147" spans="1:5" ht="12.75">
      <c r="A147" t="s">
        <v>58</v>
      </c>
      <c r="E147" s="39" t="s">
        <v>5</v>
      </c>
    </row>
    <row r="148" spans="1:13" ht="12.75">
      <c r="A148" t="s">
        <v>47</v>
      </c>
      <c r="C148" s="31" t="s">
        <v>472</v>
      </c>
      <c r="E148" s="33" t="s">
        <v>473</v>
      </c>
      <c r="J148" s="32">
        <f>0</f>
      </c>
      <c s="32">
        <f>0</f>
      </c>
      <c s="32">
        <f>0+L149</f>
      </c>
      <c s="32">
        <f>0+M149</f>
      </c>
    </row>
    <row r="149" spans="1:16" ht="38.25">
      <c r="A149" t="s">
        <v>50</v>
      </c>
      <c s="34" t="s">
        <v>174</v>
      </c>
      <c s="34" t="s">
        <v>2671</v>
      </c>
      <c s="35" t="s">
        <v>5</v>
      </c>
      <c s="6" t="s">
        <v>2672</v>
      </c>
      <c s="36" t="s">
        <v>409</v>
      </c>
      <c s="37">
        <v>2135.06</v>
      </c>
      <c s="36">
        <v>0</v>
      </c>
      <c s="36">
        <f>ROUND(G149*H149,6)</f>
      </c>
      <c r="L149" s="38">
        <v>0</v>
      </c>
      <c s="32">
        <f>ROUND(ROUND(L149,2)*ROUND(G149,3),2)</f>
      </c>
      <c s="36" t="s">
        <v>90</v>
      </c>
      <c>
        <f>(M149*21)/100</f>
      </c>
      <c t="s">
        <v>28</v>
      </c>
    </row>
    <row r="150" spans="1:5" ht="38.25">
      <c r="A150" s="35" t="s">
        <v>56</v>
      </c>
      <c r="E150" s="39" t="s">
        <v>2673</v>
      </c>
    </row>
    <row r="151" spans="1:5" ht="12.75">
      <c r="A151" s="35" t="s">
        <v>57</v>
      </c>
      <c r="E151" s="40" t="s">
        <v>5</v>
      </c>
    </row>
    <row r="152" spans="1:5" ht="12.75">
      <c r="A152" t="s">
        <v>58</v>
      </c>
      <c r="E15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2676</v>
      </c>
      <c r="E8" s="30" t="s">
        <v>2675</v>
      </c>
      <c r="J8" s="29">
        <f>0+J9+J50+J55+J80+J89+J154+J187+J208+J229+J246+J251</f>
      </c>
      <c s="29">
        <f>0+K9+K50+K55+K80+K89+K154+K187+K208+K229+K246+K251</f>
      </c>
      <c s="29">
        <f>0+L9+L50+L55+L80+L89+L154+L187+L208+L229+L246+L251</f>
      </c>
      <c s="29">
        <f>0+M9+M50+M55+M80+M89+M154+M187+M208+M229+M246+M251</f>
      </c>
    </row>
    <row r="9" spans="1:13" ht="12.75">
      <c r="A9" t="s">
        <v>47</v>
      </c>
      <c r="C9" s="31" t="s">
        <v>51</v>
      </c>
      <c r="E9" s="33" t="s">
        <v>398</v>
      </c>
      <c r="J9" s="32">
        <f>0</f>
      </c>
      <c s="32">
        <f>0</f>
      </c>
      <c s="32">
        <f>0+L10+L14+L18+L22+L26+L30+L34+L38+L42+L46</f>
      </c>
      <c s="32">
        <f>0+M10+M14+M18+M22+M26+M30+M34+M38+M42+M46</f>
      </c>
    </row>
    <row r="10" spans="1:16" ht="25.5">
      <c r="A10" t="s">
        <v>50</v>
      </c>
      <c s="34" t="s">
        <v>51</v>
      </c>
      <c s="34" t="s">
        <v>2619</v>
      </c>
      <c s="35" t="s">
        <v>5</v>
      </c>
      <c s="6" t="s">
        <v>2620</v>
      </c>
      <c s="36" t="s">
        <v>184</v>
      </c>
      <c s="37">
        <v>600</v>
      </c>
      <c s="36">
        <v>4E-05</v>
      </c>
      <c s="36">
        <f>ROUND(G10*H10,6)</f>
      </c>
      <c r="L10" s="38">
        <v>0</v>
      </c>
      <c s="32">
        <f>ROUND(ROUND(L10,2)*ROUND(G10,3),2)</f>
      </c>
      <c s="36" t="s">
        <v>90</v>
      </c>
      <c>
        <f>(M10*21)/100</f>
      </c>
      <c t="s">
        <v>28</v>
      </c>
    </row>
    <row r="11" spans="1:5" ht="25.5">
      <c r="A11" s="35" t="s">
        <v>56</v>
      </c>
      <c r="E11" s="39" t="s">
        <v>2620</v>
      </c>
    </row>
    <row r="12" spans="1:5" ht="12.75">
      <c r="A12" s="35" t="s">
        <v>57</v>
      </c>
      <c r="E12" s="40" t="s">
        <v>5</v>
      </c>
    </row>
    <row r="13" spans="1:5" ht="12.75">
      <c r="A13" t="s">
        <v>58</v>
      </c>
      <c r="E13" s="39" t="s">
        <v>5</v>
      </c>
    </row>
    <row r="14" spans="1:16" ht="25.5">
      <c r="A14" t="s">
        <v>50</v>
      </c>
      <c s="34" t="s">
        <v>28</v>
      </c>
      <c s="34" t="s">
        <v>2621</v>
      </c>
      <c s="35" t="s">
        <v>5</v>
      </c>
      <c s="6" t="s">
        <v>2622</v>
      </c>
      <c s="36" t="s">
        <v>2623</v>
      </c>
      <c s="37">
        <v>60</v>
      </c>
      <c s="36">
        <v>0</v>
      </c>
      <c s="36">
        <f>ROUND(G14*H14,6)</f>
      </c>
      <c r="L14" s="38">
        <v>0</v>
      </c>
      <c s="32">
        <f>ROUND(ROUND(L14,2)*ROUND(G14,3),2)</f>
      </c>
      <c s="36" t="s">
        <v>90</v>
      </c>
      <c>
        <f>(M14*21)/100</f>
      </c>
      <c t="s">
        <v>28</v>
      </c>
    </row>
    <row r="15" spans="1:5" ht="25.5">
      <c r="A15" s="35" t="s">
        <v>56</v>
      </c>
      <c r="E15" s="39" t="s">
        <v>2622</v>
      </c>
    </row>
    <row r="16" spans="1:5" ht="12.75">
      <c r="A16" s="35" t="s">
        <v>57</v>
      </c>
      <c r="E16" s="40" t="s">
        <v>5</v>
      </c>
    </row>
    <row r="17" spans="1:5" ht="12.75">
      <c r="A17" t="s">
        <v>58</v>
      </c>
      <c r="E17" s="39" t="s">
        <v>5</v>
      </c>
    </row>
    <row r="18" spans="1:16" ht="25.5">
      <c r="A18" t="s">
        <v>50</v>
      </c>
      <c s="34" t="s">
        <v>26</v>
      </c>
      <c s="34" t="s">
        <v>2677</v>
      </c>
      <c s="35" t="s">
        <v>5</v>
      </c>
      <c s="6" t="s">
        <v>2678</v>
      </c>
      <c s="36" t="s">
        <v>401</v>
      </c>
      <c s="37">
        <v>1002.12</v>
      </c>
      <c s="36">
        <v>0</v>
      </c>
      <c s="36">
        <f>ROUND(G18*H18,6)</f>
      </c>
      <c r="L18" s="38">
        <v>0</v>
      </c>
      <c s="32">
        <f>ROUND(ROUND(L18,2)*ROUND(G18,3),2)</f>
      </c>
      <c s="36" t="s">
        <v>90</v>
      </c>
      <c>
        <f>(M18*21)/100</f>
      </c>
      <c t="s">
        <v>28</v>
      </c>
    </row>
    <row r="19" spans="1:5" ht="25.5">
      <c r="A19" s="35" t="s">
        <v>56</v>
      </c>
      <c r="E19" s="39" t="s">
        <v>2678</v>
      </c>
    </row>
    <row r="20" spans="1:5" ht="38.25">
      <c r="A20" s="35" t="s">
        <v>57</v>
      </c>
      <c r="E20" s="42" t="s">
        <v>2679</v>
      </c>
    </row>
    <row r="21" spans="1:5" ht="12.75">
      <c r="A21" t="s">
        <v>58</v>
      </c>
      <c r="E21" s="39" t="s">
        <v>5</v>
      </c>
    </row>
    <row r="22" spans="1:16" ht="38.25">
      <c r="A22" t="s">
        <v>50</v>
      </c>
      <c s="34" t="s">
        <v>79</v>
      </c>
      <c s="34" t="s">
        <v>619</v>
      </c>
      <c s="35" t="s">
        <v>5</v>
      </c>
      <c s="6" t="s">
        <v>620</v>
      </c>
      <c s="36" t="s">
        <v>401</v>
      </c>
      <c s="37">
        <v>1002.12</v>
      </c>
      <c s="36">
        <v>0</v>
      </c>
      <c s="36">
        <f>ROUND(G22*H22,6)</f>
      </c>
      <c r="L22" s="38">
        <v>0</v>
      </c>
      <c s="32">
        <f>ROUND(ROUND(L22,2)*ROUND(G22,3),2)</f>
      </c>
      <c s="36" t="s">
        <v>90</v>
      </c>
      <c>
        <f>(M22*21)/100</f>
      </c>
      <c t="s">
        <v>28</v>
      </c>
    </row>
    <row r="23" spans="1:5" ht="38.25">
      <c r="A23" s="35" t="s">
        <v>56</v>
      </c>
      <c r="E23" s="39" t="s">
        <v>621</v>
      </c>
    </row>
    <row r="24" spans="1:5" ht="38.25">
      <c r="A24" s="35" t="s">
        <v>57</v>
      </c>
      <c r="E24" s="42" t="s">
        <v>2680</v>
      </c>
    </row>
    <row r="25" spans="1:5" ht="12.75">
      <c r="A25" t="s">
        <v>58</v>
      </c>
      <c r="E25" s="39" t="s">
        <v>5</v>
      </c>
    </row>
    <row r="26" spans="1:16" ht="38.25">
      <c r="A26" t="s">
        <v>50</v>
      </c>
      <c s="34" t="s">
        <v>101</v>
      </c>
      <c s="34" t="s">
        <v>623</v>
      </c>
      <c s="35" t="s">
        <v>5</v>
      </c>
      <c s="6" t="s">
        <v>620</v>
      </c>
      <c s="36" t="s">
        <v>401</v>
      </c>
      <c s="37">
        <v>10021.2</v>
      </c>
      <c s="36">
        <v>0</v>
      </c>
      <c s="36">
        <f>ROUND(G26*H26,6)</f>
      </c>
      <c r="L26" s="38">
        <v>0</v>
      </c>
      <c s="32">
        <f>ROUND(ROUND(L26,2)*ROUND(G26,3),2)</f>
      </c>
      <c s="36" t="s">
        <v>90</v>
      </c>
      <c>
        <f>(M26*21)/100</f>
      </c>
      <c t="s">
        <v>28</v>
      </c>
    </row>
    <row r="27" spans="1:5" ht="51">
      <c r="A27" s="35" t="s">
        <v>56</v>
      </c>
      <c r="E27" s="39" t="s">
        <v>624</v>
      </c>
    </row>
    <row r="28" spans="1:5" ht="25.5">
      <c r="A28" s="35" t="s">
        <v>57</v>
      </c>
      <c r="E28" s="40" t="s">
        <v>2681</v>
      </c>
    </row>
    <row r="29" spans="1:5" ht="12.75">
      <c r="A29" t="s">
        <v>58</v>
      </c>
      <c r="E29" s="39" t="s">
        <v>5</v>
      </c>
    </row>
    <row r="30" spans="1:16" ht="25.5">
      <c r="A30" t="s">
        <v>50</v>
      </c>
      <c s="34" t="s">
        <v>27</v>
      </c>
      <c s="34" t="s">
        <v>2629</v>
      </c>
      <c s="35" t="s">
        <v>5</v>
      </c>
      <c s="6" t="s">
        <v>2630</v>
      </c>
      <c s="36" t="s">
        <v>401</v>
      </c>
      <c s="37">
        <v>1002.12</v>
      </c>
      <c s="36">
        <v>0</v>
      </c>
      <c s="36">
        <f>ROUND(G30*H30,6)</f>
      </c>
      <c r="L30" s="38">
        <v>0</v>
      </c>
      <c s="32">
        <f>ROUND(ROUND(L30,2)*ROUND(G30,3),2)</f>
      </c>
      <c s="36" t="s">
        <v>90</v>
      </c>
      <c>
        <f>(M30*21)/100</f>
      </c>
      <c t="s">
        <v>28</v>
      </c>
    </row>
    <row r="31" spans="1:5" ht="25.5">
      <c r="A31" s="35" t="s">
        <v>56</v>
      </c>
      <c r="E31" s="39" t="s">
        <v>2630</v>
      </c>
    </row>
    <row r="32" spans="1:5" ht="25.5">
      <c r="A32" s="35" t="s">
        <v>57</v>
      </c>
      <c r="E32" s="40" t="s">
        <v>2682</v>
      </c>
    </row>
    <row r="33" spans="1:5" ht="12.75">
      <c r="A33" t="s">
        <v>58</v>
      </c>
      <c r="E33" s="39" t="s">
        <v>5</v>
      </c>
    </row>
    <row r="34" spans="1:16" ht="25.5">
      <c r="A34" t="s">
        <v>50</v>
      </c>
      <c s="34" t="s">
        <v>106</v>
      </c>
      <c s="34" t="s">
        <v>626</v>
      </c>
      <c s="35" t="s">
        <v>5</v>
      </c>
      <c s="6" t="s">
        <v>627</v>
      </c>
      <c s="36" t="s">
        <v>409</v>
      </c>
      <c s="37">
        <v>1703.604</v>
      </c>
      <c s="36">
        <v>0</v>
      </c>
      <c s="36">
        <f>ROUND(G34*H34,6)</f>
      </c>
      <c r="L34" s="38">
        <v>0</v>
      </c>
      <c s="32">
        <f>ROUND(ROUND(L34,2)*ROUND(G34,3),2)</f>
      </c>
      <c s="36" t="s">
        <v>90</v>
      </c>
      <c>
        <f>(M34*21)/100</f>
      </c>
      <c t="s">
        <v>28</v>
      </c>
    </row>
    <row r="35" spans="1:5" ht="25.5">
      <c r="A35" s="35" t="s">
        <v>56</v>
      </c>
      <c r="E35" s="39" t="s">
        <v>627</v>
      </c>
    </row>
    <row r="36" spans="1:5" ht="25.5">
      <c r="A36" s="35" t="s">
        <v>57</v>
      </c>
      <c r="E36" s="40" t="s">
        <v>2683</v>
      </c>
    </row>
    <row r="37" spans="1:5" ht="12.75">
      <c r="A37" t="s">
        <v>58</v>
      </c>
      <c r="E37" s="39" t="s">
        <v>5</v>
      </c>
    </row>
    <row r="38" spans="1:16" ht="25.5">
      <c r="A38" t="s">
        <v>50</v>
      </c>
      <c s="34" t="s">
        <v>111</v>
      </c>
      <c s="34" t="s">
        <v>2633</v>
      </c>
      <c s="35" t="s">
        <v>5</v>
      </c>
      <c s="6" t="s">
        <v>403</v>
      </c>
      <c s="36" t="s">
        <v>401</v>
      </c>
      <c s="37">
        <v>539.04</v>
      </c>
      <c s="36">
        <v>0</v>
      </c>
      <c s="36">
        <f>ROUND(G38*H38,6)</f>
      </c>
      <c r="L38" s="38">
        <v>0</v>
      </c>
      <c s="32">
        <f>ROUND(ROUND(L38,2)*ROUND(G38,3),2)</f>
      </c>
      <c s="36" t="s">
        <v>90</v>
      </c>
      <c>
        <f>(M38*21)/100</f>
      </c>
      <c t="s">
        <v>28</v>
      </c>
    </row>
    <row r="39" spans="1:5" ht="25.5">
      <c r="A39" s="35" t="s">
        <v>56</v>
      </c>
      <c r="E39" s="39" t="s">
        <v>403</v>
      </c>
    </row>
    <row r="40" spans="1:5" ht="89.25">
      <c r="A40" s="35" t="s">
        <v>57</v>
      </c>
      <c r="E40" s="42" t="s">
        <v>2684</v>
      </c>
    </row>
    <row r="41" spans="1:5" ht="12.75">
      <c r="A41" t="s">
        <v>58</v>
      </c>
      <c r="E41" s="39" t="s">
        <v>5</v>
      </c>
    </row>
    <row r="42" spans="1:16" ht="12.75">
      <c r="A42" t="s">
        <v>50</v>
      </c>
      <c s="34" t="s">
        <v>114</v>
      </c>
      <c s="34" t="s">
        <v>2635</v>
      </c>
      <c s="35" t="s">
        <v>5</v>
      </c>
      <c s="6" t="s">
        <v>2636</v>
      </c>
      <c s="36" t="s">
        <v>409</v>
      </c>
      <c s="37">
        <v>1131.984</v>
      </c>
      <c s="36">
        <v>1</v>
      </c>
      <c s="36">
        <f>ROUND(G42*H42,6)</f>
      </c>
      <c r="L42" s="38">
        <v>0</v>
      </c>
      <c s="32">
        <f>ROUND(ROUND(L42,2)*ROUND(G42,3),2)</f>
      </c>
      <c s="36" t="s">
        <v>90</v>
      </c>
      <c>
        <f>(M42*21)/100</f>
      </c>
      <c t="s">
        <v>28</v>
      </c>
    </row>
    <row r="43" spans="1:5" ht="12.75">
      <c r="A43" s="35" t="s">
        <v>56</v>
      </c>
      <c r="E43" s="39" t="s">
        <v>2636</v>
      </c>
    </row>
    <row r="44" spans="1:5" ht="25.5">
      <c r="A44" s="35" t="s">
        <v>57</v>
      </c>
      <c r="E44" s="40" t="s">
        <v>2685</v>
      </c>
    </row>
    <row r="45" spans="1:5" ht="12.75">
      <c r="A45" t="s">
        <v>58</v>
      </c>
      <c r="E45" s="39" t="s">
        <v>5</v>
      </c>
    </row>
    <row r="46" spans="1:16" ht="25.5">
      <c r="A46" t="s">
        <v>50</v>
      </c>
      <c s="34" t="s">
        <v>120</v>
      </c>
      <c s="34" t="s">
        <v>2638</v>
      </c>
      <c s="35" t="s">
        <v>5</v>
      </c>
      <c s="6" t="s">
        <v>2639</v>
      </c>
      <c s="36" t="s">
        <v>423</v>
      </c>
      <c s="37">
        <v>1304.866</v>
      </c>
      <c s="36">
        <v>0</v>
      </c>
      <c s="36">
        <f>ROUND(G46*H46,6)</f>
      </c>
      <c r="L46" s="38">
        <v>0</v>
      </c>
      <c s="32">
        <f>ROUND(ROUND(L46,2)*ROUND(G46,3),2)</f>
      </c>
      <c s="36" t="s">
        <v>90</v>
      </c>
      <c>
        <f>(M46*21)/100</f>
      </c>
      <c t="s">
        <v>28</v>
      </c>
    </row>
    <row r="47" spans="1:5" ht="25.5">
      <c r="A47" s="35" t="s">
        <v>56</v>
      </c>
      <c r="E47" s="39" t="s">
        <v>2639</v>
      </c>
    </row>
    <row r="48" spans="1:5" ht="63.75">
      <c r="A48" s="35" t="s">
        <v>57</v>
      </c>
      <c r="E48" s="42" t="s">
        <v>2686</v>
      </c>
    </row>
    <row r="49" spans="1:5" ht="12.75">
      <c r="A49" t="s">
        <v>58</v>
      </c>
      <c r="E49" s="39" t="s">
        <v>5</v>
      </c>
    </row>
    <row r="50" spans="1:13" ht="12.75">
      <c r="A50" t="s">
        <v>47</v>
      </c>
      <c r="C50" s="31" t="s">
        <v>28</v>
      </c>
      <c r="E50" s="33" t="s">
        <v>638</v>
      </c>
      <c r="J50" s="32">
        <f>0</f>
      </c>
      <c s="32">
        <f>0</f>
      </c>
      <c s="32">
        <f>0+L51</f>
      </c>
      <c s="32">
        <f>0+M51</f>
      </c>
    </row>
    <row r="51" spans="1:16" ht="25.5">
      <c r="A51" t="s">
        <v>50</v>
      </c>
      <c s="34" t="s">
        <v>124</v>
      </c>
      <c s="34" t="s">
        <v>2687</v>
      </c>
      <c s="35" t="s">
        <v>5</v>
      </c>
      <c s="6" t="s">
        <v>2688</v>
      </c>
      <c s="36" t="s">
        <v>401</v>
      </c>
      <c s="37">
        <v>6.624</v>
      </c>
      <c s="36">
        <v>2.30102</v>
      </c>
      <c s="36">
        <f>ROUND(G51*H51,6)</f>
      </c>
      <c r="L51" s="38">
        <v>0</v>
      </c>
      <c s="32">
        <f>ROUND(ROUND(L51,2)*ROUND(G51,3),2)</f>
      </c>
      <c s="36" t="s">
        <v>90</v>
      </c>
      <c>
        <f>(M51*21)/100</f>
      </c>
      <c t="s">
        <v>28</v>
      </c>
    </row>
    <row r="52" spans="1:5" ht="25.5">
      <c r="A52" s="35" t="s">
        <v>56</v>
      </c>
      <c r="E52" s="39" t="s">
        <v>2688</v>
      </c>
    </row>
    <row r="53" spans="1:5" ht="38.25">
      <c r="A53" s="35" t="s">
        <v>57</v>
      </c>
      <c r="E53" s="42" t="s">
        <v>2689</v>
      </c>
    </row>
    <row r="54" spans="1:5" ht="12.75">
      <c r="A54" t="s">
        <v>58</v>
      </c>
      <c r="E54" s="39" t="s">
        <v>5</v>
      </c>
    </row>
    <row r="55" spans="1:13" ht="12.75">
      <c r="A55" t="s">
        <v>47</v>
      </c>
      <c r="C55" s="31" t="s">
        <v>26</v>
      </c>
      <c r="E55" s="33" t="s">
        <v>650</v>
      </c>
      <c r="J55" s="32">
        <f>0</f>
      </c>
      <c s="32">
        <f>0</f>
      </c>
      <c s="32">
        <f>0+L56+L60+L64+L68+L72+L76</f>
      </c>
      <c s="32">
        <f>0+M56+M60+M64+M68+M72+M76</f>
      </c>
    </row>
    <row r="56" spans="1:16" ht="25.5">
      <c r="A56" t="s">
        <v>50</v>
      </c>
      <c s="34" t="s">
        <v>127</v>
      </c>
      <c s="34" t="s">
        <v>2690</v>
      </c>
      <c s="35" t="s">
        <v>5</v>
      </c>
      <c s="6" t="s">
        <v>2691</v>
      </c>
      <c s="36" t="s">
        <v>401</v>
      </c>
      <c s="37">
        <v>118.953</v>
      </c>
      <c s="36">
        <v>2.52423</v>
      </c>
      <c s="36">
        <f>ROUND(G56*H56,6)</f>
      </c>
      <c r="L56" s="38">
        <v>0</v>
      </c>
      <c s="32">
        <f>ROUND(ROUND(L56,2)*ROUND(G56,3),2)</f>
      </c>
      <c s="36" t="s">
        <v>90</v>
      </c>
      <c>
        <f>(M56*21)/100</f>
      </c>
      <c t="s">
        <v>28</v>
      </c>
    </row>
    <row r="57" spans="1:5" ht="25.5">
      <c r="A57" s="35" t="s">
        <v>56</v>
      </c>
      <c r="E57" s="39" t="s">
        <v>2691</v>
      </c>
    </row>
    <row r="58" spans="1:5" ht="102">
      <c r="A58" s="35" t="s">
        <v>57</v>
      </c>
      <c r="E58" s="42" t="s">
        <v>2692</v>
      </c>
    </row>
    <row r="59" spans="1:5" ht="12.75">
      <c r="A59" t="s">
        <v>58</v>
      </c>
      <c r="E59" s="39" t="s">
        <v>5</v>
      </c>
    </row>
    <row r="60" spans="1:16" ht="25.5">
      <c r="A60" t="s">
        <v>50</v>
      </c>
      <c s="34" t="s">
        <v>130</v>
      </c>
      <c s="34" t="s">
        <v>2693</v>
      </c>
      <c s="35" t="s">
        <v>5</v>
      </c>
      <c s="6" t="s">
        <v>2694</v>
      </c>
      <c s="36" t="s">
        <v>401</v>
      </c>
      <c s="37">
        <v>15.561</v>
      </c>
      <c s="36">
        <v>2.52979</v>
      </c>
      <c s="36">
        <f>ROUND(G60*H60,6)</f>
      </c>
      <c r="L60" s="38">
        <v>0</v>
      </c>
      <c s="32">
        <f>ROUND(ROUND(L60,2)*ROUND(G60,3),2)</f>
      </c>
      <c s="36" t="s">
        <v>90</v>
      </c>
      <c>
        <f>(M60*21)/100</f>
      </c>
      <c t="s">
        <v>28</v>
      </c>
    </row>
    <row r="61" spans="1:5" ht="38.25">
      <c r="A61" s="35" t="s">
        <v>56</v>
      </c>
      <c r="E61" s="39" t="s">
        <v>2695</v>
      </c>
    </row>
    <row r="62" spans="1:5" ht="63.75">
      <c r="A62" s="35" t="s">
        <v>57</v>
      </c>
      <c r="E62" s="42" t="s">
        <v>2696</v>
      </c>
    </row>
    <row r="63" spans="1:5" ht="12.75">
      <c r="A63" t="s">
        <v>58</v>
      </c>
      <c r="E63" s="39" t="s">
        <v>5</v>
      </c>
    </row>
    <row r="64" spans="1:16" ht="25.5">
      <c r="A64" t="s">
        <v>50</v>
      </c>
      <c s="34" t="s">
        <v>133</v>
      </c>
      <c s="34" t="s">
        <v>2697</v>
      </c>
      <c s="35" t="s">
        <v>5</v>
      </c>
      <c s="6" t="s">
        <v>2698</v>
      </c>
      <c s="36" t="s">
        <v>423</v>
      </c>
      <c s="37">
        <v>410.121</v>
      </c>
      <c s="36">
        <v>0.00247</v>
      </c>
      <c s="36">
        <f>ROUND(G64*H64,6)</f>
      </c>
      <c r="L64" s="38">
        <v>0</v>
      </c>
      <c s="32">
        <f>ROUND(ROUND(L64,2)*ROUND(G64,3),2)</f>
      </c>
      <c s="36" t="s">
        <v>90</v>
      </c>
      <c>
        <f>(M64*21)/100</f>
      </c>
      <c t="s">
        <v>28</v>
      </c>
    </row>
    <row r="65" spans="1:5" ht="25.5">
      <c r="A65" s="35" t="s">
        <v>56</v>
      </c>
      <c r="E65" s="39" t="s">
        <v>2698</v>
      </c>
    </row>
    <row r="66" spans="1:5" ht="165.75">
      <c r="A66" s="35" t="s">
        <v>57</v>
      </c>
      <c r="E66" s="42" t="s">
        <v>2699</v>
      </c>
    </row>
    <row r="67" spans="1:5" ht="12.75">
      <c r="A67" t="s">
        <v>58</v>
      </c>
      <c r="E67" s="39" t="s">
        <v>5</v>
      </c>
    </row>
    <row r="68" spans="1:16" ht="25.5">
      <c r="A68" t="s">
        <v>50</v>
      </c>
      <c s="34" t="s">
        <v>136</v>
      </c>
      <c s="34" t="s">
        <v>2700</v>
      </c>
      <c s="35" t="s">
        <v>5</v>
      </c>
      <c s="6" t="s">
        <v>2701</v>
      </c>
      <c s="36" t="s">
        <v>423</v>
      </c>
      <c s="37">
        <v>410.121</v>
      </c>
      <c s="36">
        <v>0</v>
      </c>
      <c s="36">
        <f>ROUND(G68*H68,6)</f>
      </c>
      <c r="L68" s="38">
        <v>0</v>
      </c>
      <c s="32">
        <f>ROUND(ROUND(L68,2)*ROUND(G68,3),2)</f>
      </c>
      <c s="36" t="s">
        <v>90</v>
      </c>
      <c>
        <f>(M68*21)/100</f>
      </c>
      <c t="s">
        <v>28</v>
      </c>
    </row>
    <row r="69" spans="1:5" ht="38.25">
      <c r="A69" s="35" t="s">
        <v>56</v>
      </c>
      <c r="E69" s="39" t="s">
        <v>2702</v>
      </c>
    </row>
    <row r="70" spans="1:5" ht="12.75">
      <c r="A70" s="35" t="s">
        <v>57</v>
      </c>
      <c r="E70" s="40" t="s">
        <v>5</v>
      </c>
    </row>
    <row r="71" spans="1:5" ht="12.75">
      <c r="A71" t="s">
        <v>58</v>
      </c>
      <c r="E71" s="39" t="s">
        <v>5</v>
      </c>
    </row>
    <row r="72" spans="1:16" ht="25.5">
      <c r="A72" t="s">
        <v>50</v>
      </c>
      <c s="34" t="s">
        <v>139</v>
      </c>
      <c s="34" t="s">
        <v>2703</v>
      </c>
      <c s="35" t="s">
        <v>5</v>
      </c>
      <c s="6" t="s">
        <v>2704</v>
      </c>
      <c s="36" t="s">
        <v>409</v>
      </c>
      <c s="37">
        <v>11.759</v>
      </c>
      <c s="36">
        <v>1.10907</v>
      </c>
      <c s="36">
        <f>ROUND(G72*H72,6)</f>
      </c>
      <c r="L72" s="38">
        <v>0</v>
      </c>
      <c s="32">
        <f>ROUND(ROUND(L72,2)*ROUND(G72,3),2)</f>
      </c>
      <c s="36" t="s">
        <v>90</v>
      </c>
      <c>
        <f>(M72*21)/100</f>
      </c>
      <c t="s">
        <v>28</v>
      </c>
    </row>
    <row r="73" spans="1:5" ht="25.5">
      <c r="A73" s="35" t="s">
        <v>56</v>
      </c>
      <c r="E73" s="39" t="s">
        <v>2704</v>
      </c>
    </row>
    <row r="74" spans="1:5" ht="38.25">
      <c r="A74" s="35" t="s">
        <v>57</v>
      </c>
      <c r="E74" s="42" t="s">
        <v>2705</v>
      </c>
    </row>
    <row r="75" spans="1:5" ht="12.75">
      <c r="A75" t="s">
        <v>58</v>
      </c>
      <c r="E75" s="39" t="s">
        <v>5</v>
      </c>
    </row>
    <row r="76" spans="1:16" ht="25.5">
      <c r="A76" t="s">
        <v>50</v>
      </c>
      <c s="34" t="s">
        <v>142</v>
      </c>
      <c s="34" t="s">
        <v>2706</v>
      </c>
      <c s="35" t="s">
        <v>5</v>
      </c>
      <c s="6" t="s">
        <v>2707</v>
      </c>
      <c s="36" t="s">
        <v>409</v>
      </c>
      <c s="37">
        <v>7.883</v>
      </c>
      <c s="36">
        <v>1.06277</v>
      </c>
      <c s="36">
        <f>ROUND(G76*H76,6)</f>
      </c>
      <c r="L76" s="38">
        <v>0</v>
      </c>
      <c s="32">
        <f>ROUND(ROUND(L76,2)*ROUND(G76,3),2)</f>
      </c>
      <c s="36" t="s">
        <v>90</v>
      </c>
      <c>
        <f>(M76*21)/100</f>
      </c>
      <c t="s">
        <v>28</v>
      </c>
    </row>
    <row r="77" spans="1:5" ht="25.5">
      <c r="A77" s="35" t="s">
        <v>56</v>
      </c>
      <c r="E77" s="39" t="s">
        <v>2707</v>
      </c>
    </row>
    <row r="78" spans="1:5" ht="38.25">
      <c r="A78" s="35" t="s">
        <v>57</v>
      </c>
      <c r="E78" s="42" t="s">
        <v>2708</v>
      </c>
    </row>
    <row r="79" spans="1:5" ht="12.75">
      <c r="A79" t="s">
        <v>58</v>
      </c>
      <c r="E79" s="39" t="s">
        <v>5</v>
      </c>
    </row>
    <row r="80" spans="1:13" ht="12.75">
      <c r="A80" t="s">
        <v>47</v>
      </c>
      <c r="C80" s="31" t="s">
        <v>79</v>
      </c>
      <c r="E80" s="33" t="s">
        <v>411</v>
      </c>
      <c r="J80" s="32">
        <f>0</f>
      </c>
      <c s="32">
        <f>0</f>
      </c>
      <c s="32">
        <f>0+L81+L85</f>
      </c>
      <c s="32">
        <f>0+M81+M85</f>
      </c>
    </row>
    <row r="81" spans="1:16" ht="25.5">
      <c r="A81" t="s">
        <v>50</v>
      </c>
      <c s="34" t="s">
        <v>145</v>
      </c>
      <c s="34" t="s">
        <v>2709</v>
      </c>
      <c s="35" t="s">
        <v>5</v>
      </c>
      <c s="6" t="s">
        <v>2710</v>
      </c>
      <c s="36" t="s">
        <v>423</v>
      </c>
      <c s="37">
        <v>8.01</v>
      </c>
      <c s="36">
        <v>0.00081</v>
      </c>
      <c s="36">
        <f>ROUND(G81*H81,6)</f>
      </c>
      <c r="L81" s="38">
        <v>0</v>
      </c>
      <c s="32">
        <f>ROUND(ROUND(L81,2)*ROUND(G81,3),2)</f>
      </c>
      <c s="36" t="s">
        <v>90</v>
      </c>
      <c>
        <f>(M81*21)/100</f>
      </c>
      <c t="s">
        <v>28</v>
      </c>
    </row>
    <row r="82" spans="1:5" ht="25.5">
      <c r="A82" s="35" t="s">
        <v>56</v>
      </c>
      <c r="E82" s="39" t="s">
        <v>2710</v>
      </c>
    </row>
    <row r="83" spans="1:5" ht="51">
      <c r="A83" s="35" t="s">
        <v>57</v>
      </c>
      <c r="E83" s="42" t="s">
        <v>2711</v>
      </c>
    </row>
    <row r="84" spans="1:5" ht="12.75">
      <c r="A84" t="s">
        <v>58</v>
      </c>
      <c r="E84" s="39" t="s">
        <v>5</v>
      </c>
    </row>
    <row r="85" spans="1:16" ht="25.5">
      <c r="A85" t="s">
        <v>50</v>
      </c>
      <c s="34" t="s">
        <v>149</v>
      </c>
      <c s="34" t="s">
        <v>2712</v>
      </c>
      <c s="35" t="s">
        <v>5</v>
      </c>
      <c s="6" t="s">
        <v>2713</v>
      </c>
      <c s="36" t="s">
        <v>423</v>
      </c>
      <c s="37">
        <v>8.01</v>
      </c>
      <c s="36">
        <v>0</v>
      </c>
      <c s="36">
        <f>ROUND(G85*H85,6)</f>
      </c>
      <c r="L85" s="38">
        <v>0</v>
      </c>
      <c s="32">
        <f>ROUND(ROUND(L85,2)*ROUND(G85,3),2)</f>
      </c>
      <c s="36" t="s">
        <v>90</v>
      </c>
      <c>
        <f>(M85*21)/100</f>
      </c>
      <c t="s">
        <v>28</v>
      </c>
    </row>
    <row r="86" spans="1:5" ht="25.5">
      <c r="A86" s="35" t="s">
        <v>56</v>
      </c>
      <c r="E86" s="39" t="s">
        <v>2713</v>
      </c>
    </row>
    <row r="87" spans="1:5" ht="12.75">
      <c r="A87" s="35" t="s">
        <v>57</v>
      </c>
      <c r="E87" s="40" t="s">
        <v>5</v>
      </c>
    </row>
    <row r="88" spans="1:5" ht="12.75">
      <c r="A88" t="s">
        <v>58</v>
      </c>
      <c r="E88" s="39" t="s">
        <v>5</v>
      </c>
    </row>
    <row r="89" spans="1:13" ht="12.75">
      <c r="A89" t="s">
        <v>47</v>
      </c>
      <c r="C89" s="31" t="s">
        <v>27</v>
      </c>
      <c r="E89" s="33" t="s">
        <v>711</v>
      </c>
      <c r="J89" s="32">
        <f>0</f>
      </c>
      <c s="32">
        <f>0</f>
      </c>
      <c s="32">
        <f>0+L90+L94+L98+L102+L106+L110+L114+L118+L122+L126+L130+L134+L138+L142+L146+L150</f>
      </c>
      <c s="32">
        <f>0+M90+M94+M98+M102+M106+M110+M114+M118+M122+M126+M130+M134+M138+M142+M146+M150</f>
      </c>
    </row>
    <row r="90" spans="1:16" ht="12.75">
      <c r="A90" t="s">
        <v>50</v>
      </c>
      <c s="34" t="s">
        <v>152</v>
      </c>
      <c s="34" t="s">
        <v>743</v>
      </c>
      <c s="35" t="s">
        <v>5</v>
      </c>
      <c s="6" t="s">
        <v>744</v>
      </c>
      <c s="36" t="s">
        <v>423</v>
      </c>
      <c s="37">
        <v>71</v>
      </c>
      <c s="36">
        <v>0.00022</v>
      </c>
      <c s="36">
        <f>ROUND(G90*H90,6)</f>
      </c>
      <c r="L90" s="38">
        <v>0</v>
      </c>
      <c s="32">
        <f>ROUND(ROUND(L90,2)*ROUND(G90,3),2)</f>
      </c>
      <c s="36" t="s">
        <v>90</v>
      </c>
      <c>
        <f>(M90*21)/100</f>
      </c>
      <c t="s">
        <v>28</v>
      </c>
    </row>
    <row r="91" spans="1:5" ht="12.75">
      <c r="A91" s="35" t="s">
        <v>56</v>
      </c>
      <c r="E91" s="39" t="s">
        <v>744</v>
      </c>
    </row>
    <row r="92" spans="1:5" ht="51">
      <c r="A92" s="35" t="s">
        <v>57</v>
      </c>
      <c r="E92" s="42" t="s">
        <v>2714</v>
      </c>
    </row>
    <row r="93" spans="1:5" ht="12.75">
      <c r="A93" t="s">
        <v>58</v>
      </c>
      <c r="E93" s="39" t="s">
        <v>5</v>
      </c>
    </row>
    <row r="94" spans="1:16" ht="25.5">
      <c r="A94" t="s">
        <v>50</v>
      </c>
      <c s="34" t="s">
        <v>155</v>
      </c>
      <c s="34" t="s">
        <v>753</v>
      </c>
      <c s="35" t="s">
        <v>5</v>
      </c>
      <c s="6" t="s">
        <v>747</v>
      </c>
      <c s="36" t="s">
        <v>423</v>
      </c>
      <c s="37">
        <v>113.6</v>
      </c>
      <c s="36">
        <v>0.00852</v>
      </c>
      <c s="36">
        <f>ROUND(G94*H94,6)</f>
      </c>
      <c r="L94" s="38">
        <v>0</v>
      </c>
      <c s="32">
        <f>ROUND(ROUND(L94,2)*ROUND(G94,3),2)</f>
      </c>
      <c s="36" t="s">
        <v>90</v>
      </c>
      <c>
        <f>(M94*21)/100</f>
      </c>
      <c t="s">
        <v>28</v>
      </c>
    </row>
    <row r="95" spans="1:5" ht="38.25">
      <c r="A95" s="35" t="s">
        <v>56</v>
      </c>
      <c r="E95" s="39" t="s">
        <v>754</v>
      </c>
    </row>
    <row r="96" spans="1:5" ht="63.75">
      <c r="A96" s="35" t="s">
        <v>57</v>
      </c>
      <c r="E96" s="42" t="s">
        <v>2715</v>
      </c>
    </row>
    <row r="97" spans="1:5" ht="12.75">
      <c r="A97" t="s">
        <v>58</v>
      </c>
      <c r="E97" s="39" t="s">
        <v>5</v>
      </c>
    </row>
    <row r="98" spans="1:16" ht="12.75">
      <c r="A98" t="s">
        <v>50</v>
      </c>
      <c s="34" t="s">
        <v>159</v>
      </c>
      <c s="34" t="s">
        <v>2716</v>
      </c>
      <c s="35" t="s">
        <v>5</v>
      </c>
      <c s="6" t="s">
        <v>2717</v>
      </c>
      <c s="36" t="s">
        <v>423</v>
      </c>
      <c s="37">
        <v>119.28</v>
      </c>
      <c s="36">
        <v>0.003</v>
      </c>
      <c s="36">
        <f>ROUND(G98*H98,6)</f>
      </c>
      <c r="L98" s="38">
        <v>0</v>
      </c>
      <c s="32">
        <f>ROUND(ROUND(L98,2)*ROUND(G98,3),2)</f>
      </c>
      <c s="36" t="s">
        <v>90</v>
      </c>
      <c>
        <f>(M98*21)/100</f>
      </c>
      <c t="s">
        <v>28</v>
      </c>
    </row>
    <row r="99" spans="1:5" ht="12.75">
      <c r="A99" s="35" t="s">
        <v>56</v>
      </c>
      <c r="E99" s="39" t="s">
        <v>2717</v>
      </c>
    </row>
    <row r="100" spans="1:5" ht="25.5">
      <c r="A100" s="35" t="s">
        <v>57</v>
      </c>
      <c r="E100" s="40" t="s">
        <v>2718</v>
      </c>
    </row>
    <row r="101" spans="1:5" ht="12.75">
      <c r="A101" t="s">
        <v>58</v>
      </c>
      <c r="E101" s="39" t="s">
        <v>5</v>
      </c>
    </row>
    <row r="102" spans="1:16" ht="25.5">
      <c r="A102" t="s">
        <v>50</v>
      </c>
      <c s="34" t="s">
        <v>162</v>
      </c>
      <c s="34" t="s">
        <v>803</v>
      </c>
      <c s="35" t="s">
        <v>5</v>
      </c>
      <c s="6" t="s">
        <v>804</v>
      </c>
      <c s="36" t="s">
        <v>423</v>
      </c>
      <c s="37">
        <v>71</v>
      </c>
      <c s="36">
        <v>0.0057</v>
      </c>
      <c s="36">
        <f>ROUND(G102*H102,6)</f>
      </c>
      <c r="L102" s="38">
        <v>0</v>
      </c>
      <c s="32">
        <f>ROUND(ROUND(L102,2)*ROUND(G102,3),2)</f>
      </c>
      <c s="36" t="s">
        <v>90</v>
      </c>
      <c>
        <f>(M102*21)/100</f>
      </c>
      <c t="s">
        <v>28</v>
      </c>
    </row>
    <row r="103" spans="1:5" ht="25.5">
      <c r="A103" s="35" t="s">
        <v>56</v>
      </c>
      <c r="E103" s="39" t="s">
        <v>804</v>
      </c>
    </row>
    <row r="104" spans="1:5" ht="51">
      <c r="A104" s="35" t="s">
        <v>57</v>
      </c>
      <c r="E104" s="42" t="s">
        <v>2714</v>
      </c>
    </row>
    <row r="105" spans="1:5" ht="12.75">
      <c r="A105" t="s">
        <v>58</v>
      </c>
      <c r="E105" s="39" t="s">
        <v>5</v>
      </c>
    </row>
    <row r="106" spans="1:16" ht="25.5">
      <c r="A106" t="s">
        <v>50</v>
      </c>
      <c s="34" t="s">
        <v>165</v>
      </c>
      <c s="34" t="s">
        <v>826</v>
      </c>
      <c s="35" t="s">
        <v>5</v>
      </c>
      <c s="6" t="s">
        <v>827</v>
      </c>
      <c s="36" t="s">
        <v>401</v>
      </c>
      <c s="37">
        <v>65.578</v>
      </c>
      <c s="36">
        <v>2.30102</v>
      </c>
      <c s="36">
        <f>ROUND(G106*H106,6)</f>
      </c>
      <c r="L106" s="38">
        <v>0</v>
      </c>
      <c s="32">
        <f>ROUND(ROUND(L106,2)*ROUND(G106,3),2)</f>
      </c>
      <c s="36" t="s">
        <v>90</v>
      </c>
      <c>
        <f>(M106*21)/100</f>
      </c>
      <c t="s">
        <v>28</v>
      </c>
    </row>
    <row r="107" spans="1:5" ht="25.5">
      <c r="A107" s="35" t="s">
        <v>56</v>
      </c>
      <c r="E107" s="39" t="s">
        <v>827</v>
      </c>
    </row>
    <row r="108" spans="1:5" ht="127.5">
      <c r="A108" s="35" t="s">
        <v>57</v>
      </c>
      <c r="E108" s="42" t="s">
        <v>2719</v>
      </c>
    </row>
    <row r="109" spans="1:5" ht="12.75">
      <c r="A109" t="s">
        <v>58</v>
      </c>
      <c r="E109" s="39" t="s">
        <v>5</v>
      </c>
    </row>
    <row r="110" spans="1:16" ht="25.5">
      <c r="A110" t="s">
        <v>50</v>
      </c>
      <c s="34" t="s">
        <v>168</v>
      </c>
      <c s="34" t="s">
        <v>2720</v>
      </c>
      <c s="35" t="s">
        <v>5</v>
      </c>
      <c s="6" t="s">
        <v>2721</v>
      </c>
      <c s="36" t="s">
        <v>401</v>
      </c>
      <c s="37">
        <v>181.462</v>
      </c>
      <c s="36">
        <v>2.50187</v>
      </c>
      <c s="36">
        <f>ROUND(G110*H110,6)</f>
      </c>
      <c r="L110" s="38">
        <v>0</v>
      </c>
      <c s="32">
        <f>ROUND(ROUND(L110,2)*ROUND(G110,3),2)</f>
      </c>
      <c s="36" t="s">
        <v>90</v>
      </c>
      <c>
        <f>(M110*21)/100</f>
      </c>
      <c t="s">
        <v>28</v>
      </c>
    </row>
    <row r="111" spans="1:5" ht="25.5">
      <c r="A111" s="35" t="s">
        <v>56</v>
      </c>
      <c r="E111" s="39" t="s">
        <v>2721</v>
      </c>
    </row>
    <row r="112" spans="1:5" ht="102">
      <c r="A112" s="35" t="s">
        <v>57</v>
      </c>
      <c r="E112" s="42" t="s">
        <v>2722</v>
      </c>
    </row>
    <row r="113" spans="1:5" ht="12.75">
      <c r="A113" t="s">
        <v>58</v>
      </c>
      <c r="E113" s="39" t="s">
        <v>5</v>
      </c>
    </row>
    <row r="114" spans="1:16" ht="25.5">
      <c r="A114" t="s">
        <v>50</v>
      </c>
      <c s="34" t="s">
        <v>171</v>
      </c>
      <c s="34" t="s">
        <v>834</v>
      </c>
      <c s="35" t="s">
        <v>5</v>
      </c>
      <c s="6" t="s">
        <v>835</v>
      </c>
      <c s="36" t="s">
        <v>401</v>
      </c>
      <c s="37">
        <v>181.462</v>
      </c>
      <c s="36">
        <v>0</v>
      </c>
      <c s="36">
        <f>ROUND(G114*H114,6)</f>
      </c>
      <c r="L114" s="38">
        <v>0</v>
      </c>
      <c s="32">
        <f>ROUND(ROUND(L114,2)*ROUND(G114,3),2)</f>
      </c>
      <c s="36" t="s">
        <v>90</v>
      </c>
      <c>
        <f>(M114*21)/100</f>
      </c>
      <c t="s">
        <v>28</v>
      </c>
    </row>
    <row r="115" spans="1:5" ht="25.5">
      <c r="A115" s="35" t="s">
        <v>56</v>
      </c>
      <c r="E115" s="39" t="s">
        <v>835</v>
      </c>
    </row>
    <row r="116" spans="1:5" ht="12.75">
      <c r="A116" s="35" t="s">
        <v>57</v>
      </c>
      <c r="E116" s="40" t="s">
        <v>5</v>
      </c>
    </row>
    <row r="117" spans="1:5" ht="12.75">
      <c r="A117" t="s">
        <v>58</v>
      </c>
      <c r="E117" s="39" t="s">
        <v>5</v>
      </c>
    </row>
    <row r="118" spans="1:16" ht="25.5">
      <c r="A118" t="s">
        <v>50</v>
      </c>
      <c s="34" t="s">
        <v>174</v>
      </c>
      <c s="34" t="s">
        <v>2723</v>
      </c>
      <c s="35" t="s">
        <v>5</v>
      </c>
      <c s="6" t="s">
        <v>2724</v>
      </c>
      <c s="36" t="s">
        <v>401</v>
      </c>
      <c s="37">
        <v>181.462</v>
      </c>
      <c s="36">
        <v>0.0202</v>
      </c>
      <c s="36">
        <f>ROUND(G118*H118,6)</f>
      </c>
      <c r="L118" s="38">
        <v>0</v>
      </c>
      <c s="32">
        <f>ROUND(ROUND(L118,2)*ROUND(G118,3),2)</f>
      </c>
      <c s="36" t="s">
        <v>90</v>
      </c>
      <c>
        <f>(M118*21)/100</f>
      </c>
      <c t="s">
        <v>28</v>
      </c>
    </row>
    <row r="119" spans="1:5" ht="25.5">
      <c r="A119" s="35" t="s">
        <v>56</v>
      </c>
      <c r="E119" s="39" t="s">
        <v>2724</v>
      </c>
    </row>
    <row r="120" spans="1:5" ht="12.75">
      <c r="A120" s="35" t="s">
        <v>57</v>
      </c>
      <c r="E120" s="40" t="s">
        <v>5</v>
      </c>
    </row>
    <row r="121" spans="1:5" ht="12.75">
      <c r="A121" t="s">
        <v>58</v>
      </c>
      <c r="E121" s="39" t="s">
        <v>5</v>
      </c>
    </row>
    <row r="122" spans="1:16" ht="12.75">
      <c r="A122" t="s">
        <v>50</v>
      </c>
      <c s="34" t="s">
        <v>177</v>
      </c>
      <c s="34" t="s">
        <v>844</v>
      </c>
      <c s="35" t="s">
        <v>5</v>
      </c>
      <c s="6" t="s">
        <v>845</v>
      </c>
      <c s="36" t="s">
        <v>423</v>
      </c>
      <c s="37">
        <v>45</v>
      </c>
      <c s="36">
        <v>0.01607</v>
      </c>
      <c s="36">
        <f>ROUND(G122*H122,6)</f>
      </c>
      <c r="L122" s="38">
        <v>0</v>
      </c>
      <c s="32">
        <f>ROUND(ROUND(L122,2)*ROUND(G122,3),2)</f>
      </c>
      <c s="36" t="s">
        <v>90</v>
      </c>
      <c>
        <f>(M122*21)/100</f>
      </c>
      <c t="s">
        <v>28</v>
      </c>
    </row>
    <row r="123" spans="1:5" ht="12.75">
      <c r="A123" s="35" t="s">
        <v>56</v>
      </c>
      <c r="E123" s="39" t="s">
        <v>845</v>
      </c>
    </row>
    <row r="124" spans="1:5" ht="12.75">
      <c r="A124" s="35" t="s">
        <v>57</v>
      </c>
      <c r="E124" s="40" t="s">
        <v>5</v>
      </c>
    </row>
    <row r="125" spans="1:5" ht="12.75">
      <c r="A125" t="s">
        <v>58</v>
      </c>
      <c r="E125" s="39" t="s">
        <v>5</v>
      </c>
    </row>
    <row r="126" spans="1:16" ht="12.75">
      <c r="A126" t="s">
        <v>50</v>
      </c>
      <c s="34" t="s">
        <v>181</v>
      </c>
      <c s="34" t="s">
        <v>847</v>
      </c>
      <c s="35" t="s">
        <v>5</v>
      </c>
      <c s="6" t="s">
        <v>848</v>
      </c>
      <c s="36" t="s">
        <v>423</v>
      </c>
      <c s="37">
        <v>45</v>
      </c>
      <c s="36">
        <v>0</v>
      </c>
      <c s="36">
        <f>ROUND(G126*H126,6)</f>
      </c>
      <c r="L126" s="38">
        <v>0</v>
      </c>
      <c s="32">
        <f>ROUND(ROUND(L126,2)*ROUND(G126,3),2)</f>
      </c>
      <c s="36" t="s">
        <v>90</v>
      </c>
      <c>
        <f>(M126*21)/100</f>
      </c>
      <c t="s">
        <v>28</v>
      </c>
    </row>
    <row r="127" spans="1:5" ht="12.75">
      <c r="A127" s="35" t="s">
        <v>56</v>
      </c>
      <c r="E127" s="39" t="s">
        <v>848</v>
      </c>
    </row>
    <row r="128" spans="1:5" ht="12.75">
      <c r="A128" s="35" t="s">
        <v>57</v>
      </c>
      <c r="E128" s="40" t="s">
        <v>5</v>
      </c>
    </row>
    <row r="129" spans="1:5" ht="12.75">
      <c r="A129" t="s">
        <v>58</v>
      </c>
      <c r="E129" s="39" t="s">
        <v>5</v>
      </c>
    </row>
    <row r="130" spans="1:16" ht="12.75">
      <c r="A130" t="s">
        <v>50</v>
      </c>
      <c s="34" t="s">
        <v>187</v>
      </c>
      <c s="34" t="s">
        <v>850</v>
      </c>
      <c s="35" t="s">
        <v>5</v>
      </c>
      <c s="6" t="s">
        <v>851</v>
      </c>
      <c s="36" t="s">
        <v>423</v>
      </c>
      <c s="37">
        <v>15</v>
      </c>
      <c s="36">
        <v>0.01773</v>
      </c>
      <c s="36">
        <f>ROUND(G130*H130,6)</f>
      </c>
      <c r="L130" s="38">
        <v>0</v>
      </c>
      <c s="32">
        <f>ROUND(ROUND(L130,2)*ROUND(G130,3),2)</f>
      </c>
      <c s="36" t="s">
        <v>90</v>
      </c>
      <c>
        <f>(M130*21)/100</f>
      </c>
      <c t="s">
        <v>28</v>
      </c>
    </row>
    <row r="131" spans="1:5" ht="12.75">
      <c r="A131" s="35" t="s">
        <v>56</v>
      </c>
      <c r="E131" s="39" t="s">
        <v>851</v>
      </c>
    </row>
    <row r="132" spans="1:5" ht="12.75">
      <c r="A132" s="35" t="s">
        <v>57</v>
      </c>
      <c r="E132" s="40" t="s">
        <v>5</v>
      </c>
    </row>
    <row r="133" spans="1:5" ht="12.75">
      <c r="A133" t="s">
        <v>58</v>
      </c>
      <c r="E133" s="39" t="s">
        <v>5</v>
      </c>
    </row>
    <row r="134" spans="1:16" ht="12.75">
      <c r="A134" t="s">
        <v>50</v>
      </c>
      <c s="34" t="s">
        <v>191</v>
      </c>
      <c s="34" t="s">
        <v>853</v>
      </c>
      <c s="35" t="s">
        <v>5</v>
      </c>
      <c s="6" t="s">
        <v>854</v>
      </c>
      <c s="36" t="s">
        <v>423</v>
      </c>
      <c s="37">
        <v>15</v>
      </c>
      <c s="36">
        <v>0</v>
      </c>
      <c s="36">
        <f>ROUND(G134*H134,6)</f>
      </c>
      <c r="L134" s="38">
        <v>0</v>
      </c>
      <c s="32">
        <f>ROUND(ROUND(L134,2)*ROUND(G134,3),2)</f>
      </c>
      <c s="36" t="s">
        <v>90</v>
      </c>
      <c>
        <f>(M134*21)/100</f>
      </c>
      <c t="s">
        <v>28</v>
      </c>
    </row>
    <row r="135" spans="1:5" ht="12.75">
      <c r="A135" s="35" t="s">
        <v>56</v>
      </c>
      <c r="E135" s="39" t="s">
        <v>854</v>
      </c>
    </row>
    <row r="136" spans="1:5" ht="12.75">
      <c r="A136" s="35" t="s">
        <v>57</v>
      </c>
      <c r="E136" s="40" t="s">
        <v>5</v>
      </c>
    </row>
    <row r="137" spans="1:5" ht="12.75">
      <c r="A137" t="s">
        <v>58</v>
      </c>
      <c r="E137" s="39" t="s">
        <v>5</v>
      </c>
    </row>
    <row r="138" spans="1:16" ht="25.5">
      <c r="A138" t="s">
        <v>50</v>
      </c>
      <c s="34" t="s">
        <v>194</v>
      </c>
      <c s="34" t="s">
        <v>2462</v>
      </c>
      <c s="35" t="s">
        <v>5</v>
      </c>
      <c s="6" t="s">
        <v>2463</v>
      </c>
      <c s="36" t="s">
        <v>423</v>
      </c>
      <c s="37">
        <v>611.607</v>
      </c>
      <c s="36">
        <v>0.0032</v>
      </c>
      <c s="36">
        <f>ROUND(G138*H138,6)</f>
      </c>
      <c r="L138" s="38">
        <v>0</v>
      </c>
      <c s="32">
        <f>ROUND(ROUND(L138,2)*ROUND(G138,3),2)</f>
      </c>
      <c s="36" t="s">
        <v>90</v>
      </c>
      <c>
        <f>(M138*21)/100</f>
      </c>
      <c t="s">
        <v>28</v>
      </c>
    </row>
    <row r="139" spans="1:5" ht="25.5">
      <c r="A139" s="35" t="s">
        <v>56</v>
      </c>
      <c r="E139" s="39" t="s">
        <v>2463</v>
      </c>
    </row>
    <row r="140" spans="1:5" ht="76.5">
      <c r="A140" s="35" t="s">
        <v>57</v>
      </c>
      <c r="E140" s="42" t="s">
        <v>2725</v>
      </c>
    </row>
    <row r="141" spans="1:5" ht="12.75">
      <c r="A141" t="s">
        <v>58</v>
      </c>
      <c r="E141" s="39" t="s">
        <v>5</v>
      </c>
    </row>
    <row r="142" spans="1:16" ht="25.5">
      <c r="A142" t="s">
        <v>50</v>
      </c>
      <c s="34" t="s">
        <v>198</v>
      </c>
      <c s="34" t="s">
        <v>2726</v>
      </c>
      <c s="35" t="s">
        <v>5</v>
      </c>
      <c s="6" t="s">
        <v>2727</v>
      </c>
      <c s="36" t="s">
        <v>74</v>
      </c>
      <c s="37">
        <v>201.34</v>
      </c>
      <c s="36">
        <v>2E-05</v>
      </c>
      <c s="36">
        <f>ROUND(G142*H142,6)</f>
      </c>
      <c r="L142" s="38">
        <v>0</v>
      </c>
      <c s="32">
        <f>ROUND(ROUND(L142,2)*ROUND(G142,3),2)</f>
      </c>
      <c s="36" t="s">
        <v>90</v>
      </c>
      <c>
        <f>(M142*21)/100</f>
      </c>
      <c t="s">
        <v>28</v>
      </c>
    </row>
    <row r="143" spans="1:5" ht="25.5">
      <c r="A143" s="35" t="s">
        <v>56</v>
      </c>
      <c r="E143" s="39" t="s">
        <v>2727</v>
      </c>
    </row>
    <row r="144" spans="1:5" ht="38.25">
      <c r="A144" s="35" t="s">
        <v>57</v>
      </c>
      <c r="E144" s="42" t="s">
        <v>2728</v>
      </c>
    </row>
    <row r="145" spans="1:5" ht="12.75">
      <c r="A145" t="s">
        <v>58</v>
      </c>
      <c r="E145" s="39" t="s">
        <v>5</v>
      </c>
    </row>
    <row r="146" spans="1:16" ht="12.75">
      <c r="A146" t="s">
        <v>50</v>
      </c>
      <c s="34" t="s">
        <v>201</v>
      </c>
      <c s="34" t="s">
        <v>875</v>
      </c>
      <c s="35" t="s">
        <v>5</v>
      </c>
      <c s="6" t="s">
        <v>876</v>
      </c>
      <c s="36" t="s">
        <v>74</v>
      </c>
      <c s="37">
        <v>451.34</v>
      </c>
      <c s="36">
        <v>0.00054</v>
      </c>
      <c s="36">
        <f>ROUND(G146*H146,6)</f>
      </c>
      <c r="L146" s="38">
        <v>0</v>
      </c>
      <c s="32">
        <f>ROUND(ROUND(L146,2)*ROUND(G146,3),2)</f>
      </c>
      <c s="36" t="s">
        <v>90</v>
      </c>
      <c>
        <f>(M146*21)/100</f>
      </c>
      <c t="s">
        <v>28</v>
      </c>
    </row>
    <row r="147" spans="1:5" ht="12.75">
      <c r="A147" s="35" t="s">
        <v>56</v>
      </c>
      <c r="E147" s="39" t="s">
        <v>876</v>
      </c>
    </row>
    <row r="148" spans="1:5" ht="25.5">
      <c r="A148" s="35" t="s">
        <v>57</v>
      </c>
      <c r="E148" s="40" t="s">
        <v>2729</v>
      </c>
    </row>
    <row r="149" spans="1:5" ht="12.75">
      <c r="A149" t="s">
        <v>58</v>
      </c>
      <c r="E149" s="39" t="s">
        <v>5</v>
      </c>
    </row>
    <row r="150" spans="1:16" ht="25.5">
      <c r="A150" t="s">
        <v>50</v>
      </c>
      <c s="34" t="s">
        <v>205</v>
      </c>
      <c s="34" t="s">
        <v>2730</v>
      </c>
      <c s="35" t="s">
        <v>5</v>
      </c>
      <c s="6" t="s">
        <v>2731</v>
      </c>
      <c s="36" t="s">
        <v>74</v>
      </c>
      <c s="37">
        <v>250</v>
      </c>
      <c s="36">
        <v>4E-05</v>
      </c>
      <c s="36">
        <f>ROUND(G150*H150,6)</f>
      </c>
      <c r="L150" s="38">
        <v>0</v>
      </c>
      <c s="32">
        <f>ROUND(ROUND(L150,2)*ROUND(G150,3),2)</f>
      </c>
      <c s="36" t="s">
        <v>90</v>
      </c>
      <c>
        <f>(M150*21)/100</f>
      </c>
      <c t="s">
        <v>28</v>
      </c>
    </row>
    <row r="151" spans="1:5" ht="25.5">
      <c r="A151" s="35" t="s">
        <v>56</v>
      </c>
      <c r="E151" s="39" t="s">
        <v>2731</v>
      </c>
    </row>
    <row r="152" spans="1:5" ht="12.75">
      <c r="A152" s="35" t="s">
        <v>57</v>
      </c>
      <c r="E152" s="40" t="s">
        <v>5</v>
      </c>
    </row>
    <row r="153" spans="1:5" ht="12.75">
      <c r="A153" t="s">
        <v>58</v>
      </c>
      <c r="E153" s="39" t="s">
        <v>5</v>
      </c>
    </row>
    <row r="154" spans="1:13" ht="12.75">
      <c r="A154" t="s">
        <v>47</v>
      </c>
      <c r="C154" s="31" t="s">
        <v>1027</v>
      </c>
      <c r="E154" s="33" t="s">
        <v>1028</v>
      </c>
      <c r="J154" s="32">
        <f>0</f>
      </c>
      <c s="32">
        <f>0</f>
      </c>
      <c s="32">
        <f>0+L155+L159+L163+L167+L171+L175+L179+L183</f>
      </c>
      <c s="32">
        <f>0+M155+M159+M163+M167+M171+M175+M179+M183</f>
      </c>
    </row>
    <row r="155" spans="1:16" ht="25.5">
      <c r="A155" t="s">
        <v>50</v>
      </c>
      <c s="34" t="s">
        <v>226</v>
      </c>
      <c s="34" t="s">
        <v>2732</v>
      </c>
      <c s="35" t="s">
        <v>5</v>
      </c>
      <c s="6" t="s">
        <v>2733</v>
      </c>
      <c s="36" t="s">
        <v>423</v>
      </c>
      <c s="37">
        <v>611.607</v>
      </c>
      <c s="36">
        <v>0</v>
      </c>
      <c s="36">
        <f>ROUND(G155*H155,6)</f>
      </c>
      <c r="L155" s="38">
        <v>0</v>
      </c>
      <c s="32">
        <f>ROUND(ROUND(L155,2)*ROUND(G155,3),2)</f>
      </c>
      <c s="36" t="s">
        <v>90</v>
      </c>
      <c>
        <f>(M155*21)/100</f>
      </c>
      <c t="s">
        <v>28</v>
      </c>
    </row>
    <row r="156" spans="1:5" ht="25.5">
      <c r="A156" s="35" t="s">
        <v>56</v>
      </c>
      <c r="E156" s="39" t="s">
        <v>2733</v>
      </c>
    </row>
    <row r="157" spans="1:5" ht="76.5">
      <c r="A157" s="35" t="s">
        <v>57</v>
      </c>
      <c r="E157" s="42" t="s">
        <v>2734</v>
      </c>
    </row>
    <row r="158" spans="1:5" ht="12.75">
      <c r="A158" t="s">
        <v>58</v>
      </c>
      <c r="E158" s="39" t="s">
        <v>5</v>
      </c>
    </row>
    <row r="159" spans="1:16" ht="12.75">
      <c r="A159" t="s">
        <v>50</v>
      </c>
      <c s="34" t="s">
        <v>230</v>
      </c>
      <c s="34" t="s">
        <v>2735</v>
      </c>
      <c s="35" t="s">
        <v>5</v>
      </c>
      <c s="6" t="s">
        <v>2736</v>
      </c>
      <c s="36" t="s">
        <v>423</v>
      </c>
      <c s="37">
        <v>642.187</v>
      </c>
      <c s="36">
        <v>0.0024</v>
      </c>
      <c s="36">
        <f>ROUND(G159*H159,6)</f>
      </c>
      <c r="L159" s="38">
        <v>0</v>
      </c>
      <c s="32">
        <f>ROUND(ROUND(L159,2)*ROUND(G159,3),2)</f>
      </c>
      <c s="36" t="s">
        <v>90</v>
      </c>
      <c>
        <f>(M159*21)/100</f>
      </c>
      <c t="s">
        <v>28</v>
      </c>
    </row>
    <row r="160" spans="1:5" ht="12.75">
      <c r="A160" s="35" t="s">
        <v>56</v>
      </c>
      <c r="E160" s="39" t="s">
        <v>2736</v>
      </c>
    </row>
    <row r="161" spans="1:5" ht="25.5">
      <c r="A161" s="35" t="s">
        <v>57</v>
      </c>
      <c r="E161" s="40" t="s">
        <v>2737</v>
      </c>
    </row>
    <row r="162" spans="1:5" ht="12.75">
      <c r="A162" t="s">
        <v>58</v>
      </c>
      <c r="E162" s="39" t="s">
        <v>5</v>
      </c>
    </row>
    <row r="163" spans="1:16" ht="25.5">
      <c r="A163" t="s">
        <v>50</v>
      </c>
      <c s="34" t="s">
        <v>234</v>
      </c>
      <c s="34" t="s">
        <v>2738</v>
      </c>
      <c s="35" t="s">
        <v>5</v>
      </c>
      <c s="6" t="s">
        <v>2739</v>
      </c>
      <c s="36" t="s">
        <v>423</v>
      </c>
      <c s="37">
        <v>94.536</v>
      </c>
      <c s="36">
        <v>0</v>
      </c>
      <c s="36">
        <f>ROUND(G163*H163,6)</f>
      </c>
      <c r="L163" s="38">
        <v>0</v>
      </c>
      <c s="32">
        <f>ROUND(ROUND(L163,2)*ROUND(G163,3),2)</f>
      </c>
      <c s="36" t="s">
        <v>90</v>
      </c>
      <c>
        <f>(M163*21)/100</f>
      </c>
      <c t="s">
        <v>28</v>
      </c>
    </row>
    <row r="164" spans="1:5" ht="25.5">
      <c r="A164" s="35" t="s">
        <v>56</v>
      </c>
      <c r="E164" s="39" t="s">
        <v>2739</v>
      </c>
    </row>
    <row r="165" spans="1:5" ht="38.25">
      <c r="A165" s="35" t="s">
        <v>57</v>
      </c>
      <c r="E165" s="42" t="s">
        <v>2740</v>
      </c>
    </row>
    <row r="166" spans="1:5" ht="12.75">
      <c r="A166" t="s">
        <v>58</v>
      </c>
      <c r="E166" s="39" t="s">
        <v>5</v>
      </c>
    </row>
    <row r="167" spans="1:16" ht="12.75">
      <c r="A167" t="s">
        <v>50</v>
      </c>
      <c s="34" t="s">
        <v>238</v>
      </c>
      <c s="34" t="s">
        <v>2741</v>
      </c>
      <c s="35" t="s">
        <v>5</v>
      </c>
      <c s="6" t="s">
        <v>2742</v>
      </c>
      <c s="36" t="s">
        <v>423</v>
      </c>
      <c s="37">
        <v>99.263</v>
      </c>
      <c s="36">
        <v>0.0018</v>
      </c>
      <c s="36">
        <f>ROUND(G167*H167,6)</f>
      </c>
      <c r="L167" s="38">
        <v>0</v>
      </c>
      <c s="32">
        <f>ROUND(ROUND(L167,2)*ROUND(G167,3),2)</f>
      </c>
      <c s="36" t="s">
        <v>90</v>
      </c>
      <c>
        <f>(M167*21)/100</f>
      </c>
      <c t="s">
        <v>28</v>
      </c>
    </row>
    <row r="168" spans="1:5" ht="12.75">
      <c r="A168" s="35" t="s">
        <v>56</v>
      </c>
      <c r="E168" s="39" t="s">
        <v>2742</v>
      </c>
    </row>
    <row r="169" spans="1:5" ht="25.5">
      <c r="A169" s="35" t="s">
        <v>57</v>
      </c>
      <c r="E169" s="40" t="s">
        <v>2743</v>
      </c>
    </row>
    <row r="170" spans="1:5" ht="12.75">
      <c r="A170" t="s">
        <v>58</v>
      </c>
      <c r="E170" s="39" t="s">
        <v>5</v>
      </c>
    </row>
    <row r="171" spans="1:16" ht="25.5">
      <c r="A171" t="s">
        <v>50</v>
      </c>
      <c s="34" t="s">
        <v>243</v>
      </c>
      <c s="34" t="s">
        <v>2744</v>
      </c>
      <c s="35" t="s">
        <v>5</v>
      </c>
      <c s="6" t="s">
        <v>2745</v>
      </c>
      <c s="36" t="s">
        <v>423</v>
      </c>
      <c s="37">
        <v>611.607</v>
      </c>
      <c s="36">
        <v>0</v>
      </c>
      <c s="36">
        <f>ROUND(G171*H171,6)</f>
      </c>
      <c r="L171" s="38">
        <v>0</v>
      </c>
      <c s="32">
        <f>ROUND(ROUND(L171,2)*ROUND(G171,3),2)</f>
      </c>
      <c s="36" t="s">
        <v>90</v>
      </c>
      <c>
        <f>(M171*21)/100</f>
      </c>
      <c t="s">
        <v>28</v>
      </c>
    </row>
    <row r="172" spans="1:5" ht="25.5">
      <c r="A172" s="35" t="s">
        <v>56</v>
      </c>
      <c r="E172" s="39" t="s">
        <v>2745</v>
      </c>
    </row>
    <row r="173" spans="1:5" ht="76.5">
      <c r="A173" s="35" t="s">
        <v>57</v>
      </c>
      <c r="E173" s="42" t="s">
        <v>2734</v>
      </c>
    </row>
    <row r="174" spans="1:5" ht="12.75">
      <c r="A174" t="s">
        <v>58</v>
      </c>
      <c r="E174" s="39" t="s">
        <v>5</v>
      </c>
    </row>
    <row r="175" spans="1:16" ht="12.75">
      <c r="A175" t="s">
        <v>50</v>
      </c>
      <c s="34" t="s">
        <v>246</v>
      </c>
      <c s="34" t="s">
        <v>2746</v>
      </c>
      <c s="35" t="s">
        <v>5</v>
      </c>
      <c s="6" t="s">
        <v>2747</v>
      </c>
      <c s="36" t="s">
        <v>423</v>
      </c>
      <c s="37">
        <v>703.348</v>
      </c>
      <c s="36">
        <v>0.0004</v>
      </c>
      <c s="36">
        <f>ROUND(G175*H175,6)</f>
      </c>
      <c r="L175" s="38">
        <v>0</v>
      </c>
      <c s="32">
        <f>ROUND(ROUND(L175,2)*ROUND(G175,3),2)</f>
      </c>
      <c s="36" t="s">
        <v>90</v>
      </c>
      <c>
        <f>(M175*21)/100</f>
      </c>
      <c t="s">
        <v>28</v>
      </c>
    </row>
    <row r="176" spans="1:5" ht="12.75">
      <c r="A176" s="35" t="s">
        <v>56</v>
      </c>
      <c r="E176" s="39" t="s">
        <v>2747</v>
      </c>
    </row>
    <row r="177" spans="1:5" ht="25.5">
      <c r="A177" s="35" t="s">
        <v>57</v>
      </c>
      <c r="E177" s="40" t="s">
        <v>2748</v>
      </c>
    </row>
    <row r="178" spans="1:5" ht="12.75">
      <c r="A178" t="s">
        <v>58</v>
      </c>
      <c r="E178" s="39" t="s">
        <v>5</v>
      </c>
    </row>
    <row r="179" spans="1:16" ht="25.5">
      <c r="A179" t="s">
        <v>50</v>
      </c>
      <c s="34" t="s">
        <v>249</v>
      </c>
      <c s="34" t="s">
        <v>1067</v>
      </c>
      <c s="35" t="s">
        <v>5</v>
      </c>
      <c s="6" t="s">
        <v>1068</v>
      </c>
      <c s="36" t="s">
        <v>409</v>
      </c>
      <c s="37">
        <v>2.001</v>
      </c>
      <c s="36">
        <v>0</v>
      </c>
      <c s="36">
        <f>ROUND(G179*H179,6)</f>
      </c>
      <c r="L179" s="38">
        <v>0</v>
      </c>
      <c s="32">
        <f>ROUND(ROUND(L179,2)*ROUND(G179,3),2)</f>
      </c>
      <c s="36" t="s">
        <v>90</v>
      </c>
      <c>
        <f>(M179*21)/100</f>
      </c>
      <c t="s">
        <v>28</v>
      </c>
    </row>
    <row r="180" spans="1:5" ht="25.5">
      <c r="A180" s="35" t="s">
        <v>56</v>
      </c>
      <c r="E180" s="39" t="s">
        <v>1068</v>
      </c>
    </row>
    <row r="181" spans="1:5" ht="12.75">
      <c r="A181" s="35" t="s">
        <v>57</v>
      </c>
      <c r="E181" s="40" t="s">
        <v>5</v>
      </c>
    </row>
    <row r="182" spans="1:5" ht="12.75">
      <c r="A182" t="s">
        <v>58</v>
      </c>
      <c r="E182" s="39" t="s">
        <v>5</v>
      </c>
    </row>
    <row r="183" spans="1:16" ht="38.25">
      <c r="A183" t="s">
        <v>50</v>
      </c>
      <c s="34" t="s">
        <v>252</v>
      </c>
      <c s="34" t="s">
        <v>1070</v>
      </c>
      <c s="35" t="s">
        <v>5</v>
      </c>
      <c s="6" t="s">
        <v>1071</v>
      </c>
      <c s="36" t="s">
        <v>409</v>
      </c>
      <c s="37">
        <v>2.001</v>
      </c>
      <c s="36">
        <v>0</v>
      </c>
      <c s="36">
        <f>ROUND(G183*H183,6)</f>
      </c>
      <c r="L183" s="38">
        <v>0</v>
      </c>
      <c s="32">
        <f>ROUND(ROUND(L183,2)*ROUND(G183,3),2)</f>
      </c>
      <c s="36" t="s">
        <v>90</v>
      </c>
      <c>
        <f>(M183*21)/100</f>
      </c>
      <c t="s">
        <v>28</v>
      </c>
    </row>
    <row r="184" spans="1:5" ht="38.25">
      <c r="A184" s="35" t="s">
        <v>56</v>
      </c>
      <c r="E184" s="39" t="s">
        <v>1072</v>
      </c>
    </row>
    <row r="185" spans="1:5" ht="12.75">
      <c r="A185" s="35" t="s">
        <v>57</v>
      </c>
      <c r="E185" s="40" t="s">
        <v>5</v>
      </c>
    </row>
    <row r="186" spans="1:5" ht="12.75">
      <c r="A186" t="s">
        <v>58</v>
      </c>
      <c r="E186" s="39" t="s">
        <v>5</v>
      </c>
    </row>
    <row r="187" spans="1:13" ht="12.75">
      <c r="A187" t="s">
        <v>47</v>
      </c>
      <c r="C187" s="31" t="s">
        <v>1264</v>
      </c>
      <c r="E187" s="33" t="s">
        <v>1265</v>
      </c>
      <c r="J187" s="32">
        <f>0</f>
      </c>
      <c s="32">
        <f>0</f>
      </c>
      <c s="32">
        <f>0+L188+L192+L196+L200+L204</f>
      </c>
      <c s="32">
        <f>0+M188+M192+M196+M200+M204</f>
      </c>
    </row>
    <row r="188" spans="1:16" ht="12.75">
      <c r="A188" t="s">
        <v>50</v>
      </c>
      <c s="34" t="s">
        <v>255</v>
      </c>
      <c s="34" t="s">
        <v>1333</v>
      </c>
      <c s="35" t="s">
        <v>5</v>
      </c>
      <c s="6" t="s">
        <v>1334</v>
      </c>
      <c s="36" t="s">
        <v>283</v>
      </c>
      <c s="37">
        <v>717.18</v>
      </c>
      <c s="36">
        <v>5E-05</v>
      </c>
      <c s="36">
        <f>ROUND(G188*H188,6)</f>
      </c>
      <c r="L188" s="38">
        <v>0</v>
      </c>
      <c s="32">
        <f>ROUND(ROUND(L188,2)*ROUND(G188,3),2)</f>
      </c>
      <c s="36" t="s">
        <v>90</v>
      </c>
      <c>
        <f>(M188*21)/100</f>
      </c>
      <c t="s">
        <v>28</v>
      </c>
    </row>
    <row r="189" spans="1:5" ht="12.75">
      <c r="A189" s="35" t="s">
        <v>56</v>
      </c>
      <c r="E189" s="39" t="s">
        <v>1334</v>
      </c>
    </row>
    <row r="190" spans="1:5" ht="51">
      <c r="A190" s="35" t="s">
        <v>57</v>
      </c>
      <c r="E190" s="42" t="s">
        <v>2749</v>
      </c>
    </row>
    <row r="191" spans="1:5" ht="12.75">
      <c r="A191" t="s">
        <v>58</v>
      </c>
      <c r="E191" s="39" t="s">
        <v>5</v>
      </c>
    </row>
    <row r="192" spans="1:16" ht="12.75">
      <c r="A192" t="s">
        <v>50</v>
      </c>
      <c s="34" t="s">
        <v>258</v>
      </c>
      <c s="34" t="s">
        <v>2750</v>
      </c>
      <c s="35" t="s">
        <v>5</v>
      </c>
      <c s="6" t="s">
        <v>2751</v>
      </c>
      <c s="36" t="s">
        <v>283</v>
      </c>
      <c s="37">
        <v>673.32</v>
      </c>
      <c s="36">
        <v>0</v>
      </c>
      <c s="36">
        <f>ROUND(G192*H192,6)</f>
      </c>
      <c r="L192" s="38">
        <v>0</v>
      </c>
      <c s="32">
        <f>ROUND(ROUND(L192,2)*ROUND(G192,3),2)</f>
      </c>
      <c s="36" t="s">
        <v>291</v>
      </c>
      <c>
        <f>(M192*21)/100</f>
      </c>
      <c t="s">
        <v>28</v>
      </c>
    </row>
    <row r="193" spans="1:5" ht="12.75">
      <c r="A193" s="35" t="s">
        <v>56</v>
      </c>
      <c r="E193" s="39" t="s">
        <v>2751</v>
      </c>
    </row>
    <row r="194" spans="1:5" ht="38.25">
      <c r="A194" s="35" t="s">
        <v>57</v>
      </c>
      <c r="E194" s="42" t="s">
        <v>2752</v>
      </c>
    </row>
    <row r="195" spans="1:5" ht="12.75">
      <c r="A195" t="s">
        <v>58</v>
      </c>
      <c r="E195" s="39" t="s">
        <v>5</v>
      </c>
    </row>
    <row r="196" spans="1:16" ht="12.75">
      <c r="A196" t="s">
        <v>50</v>
      </c>
      <c s="34" t="s">
        <v>261</v>
      </c>
      <c s="34" t="s">
        <v>2753</v>
      </c>
      <c s="35" t="s">
        <v>5</v>
      </c>
      <c s="6" t="s">
        <v>2754</v>
      </c>
      <c s="36" t="s">
        <v>283</v>
      </c>
      <c s="37">
        <v>43.86</v>
      </c>
      <c s="36">
        <v>0</v>
      </c>
      <c s="36">
        <f>ROUND(G196*H196,6)</f>
      </c>
      <c r="L196" s="38">
        <v>0</v>
      </c>
      <c s="32">
        <f>ROUND(ROUND(L196,2)*ROUND(G196,3),2)</f>
      </c>
      <c s="36" t="s">
        <v>291</v>
      </c>
      <c>
        <f>(M196*21)/100</f>
      </c>
      <c t="s">
        <v>28</v>
      </c>
    </row>
    <row r="197" spans="1:5" ht="12.75">
      <c r="A197" s="35" t="s">
        <v>56</v>
      </c>
      <c r="E197" s="39" t="s">
        <v>2754</v>
      </c>
    </row>
    <row r="198" spans="1:5" ht="38.25">
      <c r="A198" s="35" t="s">
        <v>57</v>
      </c>
      <c r="E198" s="42" t="s">
        <v>2755</v>
      </c>
    </row>
    <row r="199" spans="1:5" ht="12.75">
      <c r="A199" t="s">
        <v>58</v>
      </c>
      <c r="E199" s="39" t="s">
        <v>5</v>
      </c>
    </row>
    <row r="200" spans="1:16" ht="25.5">
      <c r="A200" t="s">
        <v>50</v>
      </c>
      <c s="34" t="s">
        <v>264</v>
      </c>
      <c s="34" t="s">
        <v>1348</v>
      </c>
      <c s="35" t="s">
        <v>5</v>
      </c>
      <c s="6" t="s">
        <v>1349</v>
      </c>
      <c s="36" t="s">
        <v>409</v>
      </c>
      <c s="37">
        <v>0.036</v>
      </c>
      <c s="36">
        <v>0</v>
      </c>
      <c s="36">
        <f>ROUND(G200*H200,6)</f>
      </c>
      <c r="L200" s="38">
        <v>0</v>
      </c>
      <c s="32">
        <f>ROUND(ROUND(L200,2)*ROUND(G200,3),2)</f>
      </c>
      <c s="36" t="s">
        <v>90</v>
      </c>
      <c>
        <f>(M200*21)/100</f>
      </c>
      <c t="s">
        <v>28</v>
      </c>
    </row>
    <row r="201" spans="1:5" ht="25.5">
      <c r="A201" s="35" t="s">
        <v>56</v>
      </c>
      <c r="E201" s="39" t="s">
        <v>1349</v>
      </c>
    </row>
    <row r="202" spans="1:5" ht="12.75">
      <c r="A202" s="35" t="s">
        <v>57</v>
      </c>
      <c r="E202" s="40" t="s">
        <v>5</v>
      </c>
    </row>
    <row r="203" spans="1:5" ht="12.75">
      <c r="A203" t="s">
        <v>58</v>
      </c>
      <c r="E203" s="39" t="s">
        <v>5</v>
      </c>
    </row>
    <row r="204" spans="1:16" ht="38.25">
      <c r="A204" t="s">
        <v>50</v>
      </c>
      <c s="34" t="s">
        <v>267</v>
      </c>
      <c s="34" t="s">
        <v>1351</v>
      </c>
      <c s="35" t="s">
        <v>5</v>
      </c>
      <c s="6" t="s">
        <v>1352</v>
      </c>
      <c s="36" t="s">
        <v>409</v>
      </c>
      <c s="37">
        <v>0.036</v>
      </c>
      <c s="36">
        <v>0</v>
      </c>
      <c s="36">
        <f>ROUND(G204*H204,6)</f>
      </c>
      <c r="L204" s="38">
        <v>0</v>
      </c>
      <c s="32">
        <f>ROUND(ROUND(L204,2)*ROUND(G204,3),2)</f>
      </c>
      <c s="36" t="s">
        <v>90</v>
      </c>
      <c>
        <f>(M204*21)/100</f>
      </c>
      <c t="s">
        <v>28</v>
      </c>
    </row>
    <row r="205" spans="1:5" ht="38.25">
      <c r="A205" s="35" t="s">
        <v>56</v>
      </c>
      <c r="E205" s="39" t="s">
        <v>1353</v>
      </c>
    </row>
    <row r="206" spans="1:5" ht="12.75">
      <c r="A206" s="35" t="s">
        <v>57</v>
      </c>
      <c r="E206" s="40" t="s">
        <v>5</v>
      </c>
    </row>
    <row r="207" spans="1:5" ht="12.75">
      <c r="A207" t="s">
        <v>58</v>
      </c>
      <c r="E207" s="39" t="s">
        <v>5</v>
      </c>
    </row>
    <row r="208" spans="1:13" ht="12.75">
      <c r="A208" t="s">
        <v>47</v>
      </c>
      <c r="C208" s="31" t="s">
        <v>1378</v>
      </c>
      <c r="E208" s="33" t="s">
        <v>1379</v>
      </c>
      <c r="J208" s="32">
        <f>0</f>
      </c>
      <c s="32">
        <f>0</f>
      </c>
      <c s="32">
        <f>0+L209+L213+L217+L221+L225</f>
      </c>
      <c s="32">
        <f>0+M209+M213+M217+M221+M225</f>
      </c>
    </row>
    <row r="209" spans="1:16" ht="12.75">
      <c r="A209" t="s">
        <v>50</v>
      </c>
      <c s="34" t="s">
        <v>272</v>
      </c>
      <c s="34" t="s">
        <v>1381</v>
      </c>
      <c s="35" t="s">
        <v>5</v>
      </c>
      <c s="6" t="s">
        <v>1382</v>
      </c>
      <c s="36" t="s">
        <v>423</v>
      </c>
      <c s="37">
        <v>50</v>
      </c>
      <c s="36">
        <v>0.00054</v>
      </c>
      <c s="36">
        <f>ROUND(G209*H209,6)</f>
      </c>
      <c r="L209" s="38">
        <v>0</v>
      </c>
      <c s="32">
        <f>ROUND(ROUND(L209,2)*ROUND(G209,3),2)</f>
      </c>
      <c s="36" t="s">
        <v>90</v>
      </c>
      <c>
        <f>(M209*21)/100</f>
      </c>
      <c t="s">
        <v>28</v>
      </c>
    </row>
    <row r="210" spans="1:5" ht="12.75">
      <c r="A210" s="35" t="s">
        <v>56</v>
      </c>
      <c r="E210" s="39" t="s">
        <v>1382</v>
      </c>
    </row>
    <row r="211" spans="1:5" ht="38.25">
      <c r="A211" s="35" t="s">
        <v>57</v>
      </c>
      <c r="E211" s="42" t="s">
        <v>2756</v>
      </c>
    </row>
    <row r="212" spans="1:5" ht="12.75">
      <c r="A212" t="s">
        <v>58</v>
      </c>
      <c r="E212" s="39" t="s">
        <v>5</v>
      </c>
    </row>
    <row r="213" spans="1:16" ht="12.75">
      <c r="A213" t="s">
        <v>50</v>
      </c>
      <c s="34" t="s">
        <v>275</v>
      </c>
      <c s="34" t="s">
        <v>1385</v>
      </c>
      <c s="35" t="s">
        <v>5</v>
      </c>
      <c s="6" t="s">
        <v>1386</v>
      </c>
      <c s="36" t="s">
        <v>423</v>
      </c>
      <c s="37">
        <v>50</v>
      </c>
      <c s="36">
        <v>0.00024</v>
      </c>
      <c s="36">
        <f>ROUND(G213*H213,6)</f>
      </c>
      <c r="L213" s="38">
        <v>0</v>
      </c>
      <c s="32">
        <f>ROUND(ROUND(L213,2)*ROUND(G213,3),2)</f>
      </c>
      <c s="36" t="s">
        <v>90</v>
      </c>
      <c>
        <f>(M213*21)/100</f>
      </c>
      <c t="s">
        <v>28</v>
      </c>
    </row>
    <row r="214" spans="1:5" ht="12.75">
      <c r="A214" s="35" t="s">
        <v>56</v>
      </c>
      <c r="E214" s="39" t="s">
        <v>1386</v>
      </c>
    </row>
    <row r="215" spans="1:5" ht="38.25">
      <c r="A215" s="35" t="s">
        <v>57</v>
      </c>
      <c r="E215" s="42" t="s">
        <v>2756</v>
      </c>
    </row>
    <row r="216" spans="1:5" ht="12.75">
      <c r="A216" t="s">
        <v>58</v>
      </c>
      <c r="E216" s="39" t="s">
        <v>5</v>
      </c>
    </row>
    <row r="217" spans="1:16" ht="12.75">
      <c r="A217" t="s">
        <v>50</v>
      </c>
      <c s="34" t="s">
        <v>280</v>
      </c>
      <c s="34" t="s">
        <v>1388</v>
      </c>
      <c s="35" t="s">
        <v>5</v>
      </c>
      <c s="6" t="s">
        <v>1389</v>
      </c>
      <c s="36" t="s">
        <v>423</v>
      </c>
      <c s="37">
        <v>50</v>
      </c>
      <c s="36">
        <v>0.00025</v>
      </c>
      <c s="36">
        <f>ROUND(G217*H217,6)</f>
      </c>
      <c r="L217" s="38">
        <v>0</v>
      </c>
      <c s="32">
        <f>ROUND(ROUND(L217,2)*ROUND(G217,3),2)</f>
      </c>
      <c s="36" t="s">
        <v>90</v>
      </c>
      <c>
        <f>(M217*21)/100</f>
      </c>
      <c t="s">
        <v>28</v>
      </c>
    </row>
    <row r="218" spans="1:5" ht="12.75">
      <c r="A218" s="35" t="s">
        <v>56</v>
      </c>
      <c r="E218" s="39" t="s">
        <v>1389</v>
      </c>
    </row>
    <row r="219" spans="1:5" ht="38.25">
      <c r="A219" s="35" t="s">
        <v>57</v>
      </c>
      <c r="E219" s="42" t="s">
        <v>2756</v>
      </c>
    </row>
    <row r="220" spans="1:5" ht="12.75">
      <c r="A220" t="s">
        <v>58</v>
      </c>
      <c r="E220" s="39" t="s">
        <v>5</v>
      </c>
    </row>
    <row r="221" spans="1:16" ht="25.5">
      <c r="A221" t="s">
        <v>50</v>
      </c>
      <c s="34" t="s">
        <v>284</v>
      </c>
      <c s="34" t="s">
        <v>1391</v>
      </c>
      <c s="35" t="s">
        <v>5</v>
      </c>
      <c s="6" t="s">
        <v>1392</v>
      </c>
      <c s="36" t="s">
        <v>409</v>
      </c>
      <c s="37">
        <v>0.052</v>
      </c>
      <c s="36">
        <v>0</v>
      </c>
      <c s="36">
        <f>ROUND(G221*H221,6)</f>
      </c>
      <c r="L221" s="38">
        <v>0</v>
      </c>
      <c s="32">
        <f>ROUND(ROUND(L221,2)*ROUND(G221,3),2)</f>
      </c>
      <c s="36" t="s">
        <v>90</v>
      </c>
      <c>
        <f>(M221*21)/100</f>
      </c>
      <c t="s">
        <v>28</v>
      </c>
    </row>
    <row r="222" spans="1:5" ht="25.5">
      <c r="A222" s="35" t="s">
        <v>56</v>
      </c>
      <c r="E222" s="39" t="s">
        <v>1392</v>
      </c>
    </row>
    <row r="223" spans="1:5" ht="12.75">
      <c r="A223" s="35" t="s">
        <v>57</v>
      </c>
      <c r="E223" s="40" t="s">
        <v>5</v>
      </c>
    </row>
    <row r="224" spans="1:5" ht="12.75">
      <c r="A224" t="s">
        <v>58</v>
      </c>
      <c r="E224" s="39" t="s">
        <v>5</v>
      </c>
    </row>
    <row r="225" spans="1:16" ht="38.25">
      <c r="A225" t="s">
        <v>50</v>
      </c>
      <c s="34" t="s">
        <v>287</v>
      </c>
      <c s="34" t="s">
        <v>1394</v>
      </c>
      <c s="35" t="s">
        <v>5</v>
      </c>
      <c s="6" t="s">
        <v>1395</v>
      </c>
      <c s="36" t="s">
        <v>409</v>
      </c>
      <c s="37">
        <v>0.052</v>
      </c>
      <c s="36">
        <v>0</v>
      </c>
      <c s="36">
        <f>ROUND(G225*H225,6)</f>
      </c>
      <c r="L225" s="38">
        <v>0</v>
      </c>
      <c s="32">
        <f>ROUND(ROUND(L225,2)*ROUND(G225,3),2)</f>
      </c>
      <c s="36" t="s">
        <v>90</v>
      </c>
      <c>
        <f>(M225*21)/100</f>
      </c>
      <c t="s">
        <v>28</v>
      </c>
    </row>
    <row r="226" spans="1:5" ht="38.25">
      <c r="A226" s="35" t="s">
        <v>56</v>
      </c>
      <c r="E226" s="39" t="s">
        <v>1396</v>
      </c>
    </row>
    <row r="227" spans="1:5" ht="12.75">
      <c r="A227" s="35" t="s">
        <v>57</v>
      </c>
      <c r="E227" s="40" t="s">
        <v>5</v>
      </c>
    </row>
    <row r="228" spans="1:5" ht="12.75">
      <c r="A228" t="s">
        <v>58</v>
      </c>
      <c r="E228" s="39" t="s">
        <v>5</v>
      </c>
    </row>
    <row r="229" spans="1:13" ht="12.75">
      <c r="A229" t="s">
        <v>47</v>
      </c>
      <c r="C229" s="31" t="s">
        <v>114</v>
      </c>
      <c r="E229" s="33" t="s">
        <v>1445</v>
      </c>
      <c r="J229" s="32">
        <f>0</f>
      </c>
      <c s="32">
        <f>0</f>
      </c>
      <c s="32">
        <f>0+L230+L234+L238+L242</f>
      </c>
      <c s="32">
        <f>0+M230+M234+M238+M242</f>
      </c>
    </row>
    <row r="230" spans="1:16" ht="38.25">
      <c r="A230" t="s">
        <v>50</v>
      </c>
      <c s="34" t="s">
        <v>209</v>
      </c>
      <c s="34" t="s">
        <v>1470</v>
      </c>
      <c s="35" t="s">
        <v>5</v>
      </c>
      <c s="6" t="s">
        <v>1471</v>
      </c>
      <c s="36" t="s">
        <v>423</v>
      </c>
      <c s="37">
        <v>784</v>
      </c>
      <c s="36">
        <v>3E-05</v>
      </c>
      <c s="36">
        <f>ROUND(G230*H230,6)</f>
      </c>
      <c r="L230" s="38">
        <v>0</v>
      </c>
      <c s="32">
        <f>ROUND(ROUND(L230,2)*ROUND(G230,3),2)</f>
      </c>
      <c s="36" t="s">
        <v>90</v>
      </c>
      <c>
        <f>(M230*21)/100</f>
      </c>
      <c t="s">
        <v>28</v>
      </c>
    </row>
    <row r="231" spans="1:5" ht="38.25">
      <c r="A231" s="35" t="s">
        <v>56</v>
      </c>
      <c r="E231" s="39" t="s">
        <v>1472</v>
      </c>
    </row>
    <row r="232" spans="1:5" ht="25.5">
      <c r="A232" s="35" t="s">
        <v>57</v>
      </c>
      <c r="E232" s="40" t="s">
        <v>2757</v>
      </c>
    </row>
    <row r="233" spans="1:5" ht="12.75">
      <c r="A233" t="s">
        <v>58</v>
      </c>
      <c r="E233" s="39" t="s">
        <v>5</v>
      </c>
    </row>
    <row r="234" spans="1:16" ht="25.5">
      <c r="A234" t="s">
        <v>50</v>
      </c>
      <c s="34" t="s">
        <v>212</v>
      </c>
      <c s="34" t="s">
        <v>2758</v>
      </c>
      <c s="35" t="s">
        <v>5</v>
      </c>
      <c s="6" t="s">
        <v>2759</v>
      </c>
      <c s="36" t="s">
        <v>423</v>
      </c>
      <c s="37">
        <v>20</v>
      </c>
      <c s="36">
        <v>0.00063</v>
      </c>
      <c s="36">
        <f>ROUND(G234*H234,6)</f>
      </c>
      <c r="L234" s="38">
        <v>0</v>
      </c>
      <c s="32">
        <f>ROUND(ROUND(L234,2)*ROUND(G234,3),2)</f>
      </c>
      <c s="36" t="s">
        <v>90</v>
      </c>
      <c>
        <f>(M234*21)/100</f>
      </c>
      <c t="s">
        <v>28</v>
      </c>
    </row>
    <row r="235" spans="1:5" ht="25.5">
      <c r="A235" s="35" t="s">
        <v>56</v>
      </c>
      <c r="E235" s="39" t="s">
        <v>2759</v>
      </c>
    </row>
    <row r="236" spans="1:5" ht="25.5">
      <c r="A236" s="35" t="s">
        <v>57</v>
      </c>
      <c r="E236" s="40" t="s">
        <v>2760</v>
      </c>
    </row>
    <row r="237" spans="1:5" ht="12.75">
      <c r="A237" t="s">
        <v>58</v>
      </c>
      <c r="E237" s="39" t="s">
        <v>5</v>
      </c>
    </row>
    <row r="238" spans="1:16" ht="25.5">
      <c r="A238" t="s">
        <v>50</v>
      </c>
      <c s="34" t="s">
        <v>216</v>
      </c>
      <c s="34" t="s">
        <v>2761</v>
      </c>
      <c s="35" t="s">
        <v>5</v>
      </c>
      <c s="6" t="s">
        <v>2762</v>
      </c>
      <c s="36" t="s">
        <v>423</v>
      </c>
      <c s="37">
        <v>12</v>
      </c>
      <c s="36">
        <v>0.00158</v>
      </c>
      <c s="36">
        <f>ROUND(G238*H238,6)</f>
      </c>
      <c r="L238" s="38">
        <v>0</v>
      </c>
      <c s="32">
        <f>ROUND(ROUND(L238,2)*ROUND(G238,3),2)</f>
      </c>
      <c s="36" t="s">
        <v>90</v>
      </c>
      <c>
        <f>(M238*21)/100</f>
      </c>
      <c t="s">
        <v>28</v>
      </c>
    </row>
    <row r="239" spans="1:5" ht="25.5">
      <c r="A239" s="35" t="s">
        <v>56</v>
      </c>
      <c r="E239" s="39" t="s">
        <v>2762</v>
      </c>
    </row>
    <row r="240" spans="1:5" ht="38.25">
      <c r="A240" s="35" t="s">
        <v>57</v>
      </c>
      <c r="E240" s="42" t="s">
        <v>2763</v>
      </c>
    </row>
    <row r="241" spans="1:5" ht="12.75">
      <c r="A241" t="s">
        <v>58</v>
      </c>
      <c r="E241" s="39" t="s">
        <v>5</v>
      </c>
    </row>
    <row r="242" spans="1:16" ht="12.75">
      <c r="A242" t="s">
        <v>50</v>
      </c>
      <c s="34" t="s">
        <v>219</v>
      </c>
      <c s="34" t="s">
        <v>2764</v>
      </c>
      <c s="35" t="s">
        <v>5</v>
      </c>
      <c s="6" t="s">
        <v>2765</v>
      </c>
      <c s="36" t="s">
        <v>1012</v>
      </c>
      <c s="37">
        <v>30</v>
      </c>
      <c s="36">
        <v>0</v>
      </c>
      <c s="36">
        <f>ROUND(G242*H242,6)</f>
      </c>
      <c r="L242" s="38">
        <v>0</v>
      </c>
      <c s="32">
        <f>ROUND(ROUND(L242,2)*ROUND(G242,3),2)</f>
      </c>
      <c s="36" t="s">
        <v>291</v>
      </c>
      <c>
        <f>(M242*21)/100</f>
      </c>
      <c t="s">
        <v>28</v>
      </c>
    </row>
    <row r="243" spans="1:5" ht="12.75">
      <c r="A243" s="35" t="s">
        <v>56</v>
      </c>
      <c r="E243" s="39" t="s">
        <v>2765</v>
      </c>
    </row>
    <row r="244" spans="1:5" ht="12.75">
      <c r="A244" s="35" t="s">
        <v>57</v>
      </c>
      <c r="E244" s="40" t="s">
        <v>5</v>
      </c>
    </row>
    <row r="245" spans="1:5" ht="12.75">
      <c r="A245" t="s">
        <v>58</v>
      </c>
      <c r="E245" s="39" t="s">
        <v>5</v>
      </c>
    </row>
    <row r="246" spans="1:13" ht="12.75">
      <c r="A246" t="s">
        <v>47</v>
      </c>
      <c r="C246" s="31" t="s">
        <v>472</v>
      </c>
      <c r="E246" s="33" t="s">
        <v>473</v>
      </c>
      <c r="J246" s="32">
        <f>0</f>
      </c>
      <c s="32">
        <f>0</f>
      </c>
      <c s="32">
        <f>0+L247</f>
      </c>
      <c s="32">
        <f>0+M247</f>
      </c>
    </row>
    <row r="247" spans="1:16" ht="38.25">
      <c r="A247" t="s">
        <v>50</v>
      </c>
      <c s="34" t="s">
        <v>223</v>
      </c>
      <c s="34" t="s">
        <v>2766</v>
      </c>
      <c s="35" t="s">
        <v>5</v>
      </c>
      <c s="6" t="s">
        <v>2767</v>
      </c>
      <c s="36" t="s">
        <v>409</v>
      </c>
      <c s="37">
        <v>2122.725</v>
      </c>
      <c s="36">
        <v>0</v>
      </c>
      <c s="36">
        <f>ROUND(G247*H247,6)</f>
      </c>
      <c r="L247" s="38">
        <v>0</v>
      </c>
      <c s="32">
        <f>ROUND(ROUND(L247,2)*ROUND(G247,3),2)</f>
      </c>
      <c s="36" t="s">
        <v>291</v>
      </c>
      <c>
        <f>(M247*21)/100</f>
      </c>
      <c t="s">
        <v>28</v>
      </c>
    </row>
    <row r="248" spans="1:5" ht="51">
      <c r="A248" s="35" t="s">
        <v>56</v>
      </c>
      <c r="E248" s="39" t="s">
        <v>2768</v>
      </c>
    </row>
    <row r="249" spans="1:5" ht="12.75">
      <c r="A249" s="35" t="s">
        <v>57</v>
      </c>
      <c r="E249" s="40" t="s">
        <v>5</v>
      </c>
    </row>
    <row r="250" spans="1:5" ht="12.75">
      <c r="A250" t="s">
        <v>58</v>
      </c>
      <c r="E250" s="39" t="s">
        <v>5</v>
      </c>
    </row>
    <row r="251" spans="1:13" ht="12.75">
      <c r="A251" t="s">
        <v>47</v>
      </c>
      <c r="C251" s="31" t="s">
        <v>579</v>
      </c>
      <c r="E251" s="33" t="s">
        <v>580</v>
      </c>
      <c r="J251" s="32">
        <f>0</f>
      </c>
      <c s="32">
        <f>0</f>
      </c>
      <c s="32">
        <f>0+L252</f>
      </c>
      <c s="32">
        <f>0+M252</f>
      </c>
    </row>
    <row r="252" spans="1:16" ht="25.5">
      <c r="A252" t="s">
        <v>50</v>
      </c>
      <c s="34" t="s">
        <v>787</v>
      </c>
      <c s="34" t="s">
        <v>2769</v>
      </c>
      <c s="35" t="s">
        <v>5</v>
      </c>
      <c s="6" t="s">
        <v>1665</v>
      </c>
      <c s="36" t="s">
        <v>184</v>
      </c>
      <c s="37">
        <v>100</v>
      </c>
      <c s="36">
        <v>0</v>
      </c>
      <c s="36">
        <f>ROUND(G252*H252,6)</f>
      </c>
      <c r="L252" s="38">
        <v>0</v>
      </c>
      <c s="32">
        <f>ROUND(ROUND(L252,2)*ROUND(G252,3),2)</f>
      </c>
      <c s="36" t="s">
        <v>291</v>
      </c>
      <c>
        <f>(M252*21)/100</f>
      </c>
      <c t="s">
        <v>28</v>
      </c>
    </row>
    <row r="253" spans="1:5" ht="25.5">
      <c r="A253" s="35" t="s">
        <v>56</v>
      </c>
      <c r="E253" s="39" t="s">
        <v>1665</v>
      </c>
    </row>
    <row r="254" spans="1:5" ht="25.5">
      <c r="A254" s="35" t="s">
        <v>57</v>
      </c>
      <c r="E254" s="40" t="s">
        <v>2770</v>
      </c>
    </row>
    <row r="255" spans="1:5" ht="12.75">
      <c r="A255" t="s">
        <v>58</v>
      </c>
      <c r="E25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COUNTIFS(L8:L132,"=0",A8:A132,"P")+COUNTIFS(L8:L132,"",A8:A132,"P")+SUM(Q8:Q132)</f>
      </c>
    </row>
    <row r="8" spans="1:13" ht="12.75">
      <c r="A8" t="s">
        <v>45</v>
      </c>
      <c r="C8" s="28" t="s">
        <v>2773</v>
      </c>
      <c r="E8" s="30" t="s">
        <v>2772</v>
      </c>
      <c r="J8" s="29">
        <f>0+J9+J26+J31+J52+J85+J98+J103+J108+J117+J126+J131</f>
      </c>
      <c s="29">
        <f>0+K9+K26+K31+K52+K85+K98+K103+K108+K117+K126+K131</f>
      </c>
      <c s="29">
        <f>0+L9+L26+L31+L52+L85+L98+L103+L108+L117+L126+L131</f>
      </c>
      <c s="29">
        <f>0+M9+M26+M31+M52+M85+M98+M103+M108+M117+M126+M131</f>
      </c>
    </row>
    <row r="9" spans="1:13" ht="12.75">
      <c r="A9" t="s">
        <v>47</v>
      </c>
      <c r="C9" s="31" t="s">
        <v>26</v>
      </c>
      <c r="E9" s="33" t="s">
        <v>650</v>
      </c>
      <c r="J9" s="32">
        <f>0</f>
      </c>
      <c s="32">
        <f>0</f>
      </c>
      <c s="32">
        <f>0+L10+L14+L18+L22</f>
      </c>
      <c s="32">
        <f>0+M10+M14+M18+M22</f>
      </c>
    </row>
    <row r="10" spans="1:16" ht="25.5">
      <c r="A10" t="s">
        <v>50</v>
      </c>
      <c s="34" t="s">
        <v>51</v>
      </c>
      <c s="34" t="s">
        <v>2774</v>
      </c>
      <c s="35" t="s">
        <v>5</v>
      </c>
      <c s="6" t="s">
        <v>2775</v>
      </c>
      <c s="36" t="s">
        <v>409</v>
      </c>
      <c s="37">
        <v>104.588</v>
      </c>
      <c s="36">
        <v>0</v>
      </c>
      <c s="36">
        <f>ROUND(G10*H10,6)</f>
      </c>
      <c r="L10" s="38">
        <v>0</v>
      </c>
      <c s="32">
        <f>ROUND(ROUND(L10,2)*ROUND(G10,3),2)</f>
      </c>
      <c s="36" t="s">
        <v>90</v>
      </c>
      <c>
        <f>(M10*21)/100</f>
      </c>
      <c t="s">
        <v>28</v>
      </c>
    </row>
    <row r="11" spans="1:5" ht="25.5">
      <c r="A11" s="35" t="s">
        <v>56</v>
      </c>
      <c r="E11" s="39" t="s">
        <v>2775</v>
      </c>
    </row>
    <row r="12" spans="1:5" ht="38.25">
      <c r="A12" s="35" t="s">
        <v>57</v>
      </c>
      <c r="E12" s="42" t="s">
        <v>2776</v>
      </c>
    </row>
    <row r="13" spans="1:5" ht="12.75">
      <c r="A13" t="s">
        <v>58</v>
      </c>
      <c r="E13" s="39" t="s">
        <v>5</v>
      </c>
    </row>
    <row r="14" spans="1:16" ht="12.75">
      <c r="A14" t="s">
        <v>50</v>
      </c>
      <c s="34" t="s">
        <v>28</v>
      </c>
      <c s="34" t="s">
        <v>2777</v>
      </c>
      <c s="35" t="s">
        <v>5</v>
      </c>
      <c s="6" t="s">
        <v>2778</v>
      </c>
      <c s="36" t="s">
        <v>409</v>
      </c>
      <c s="37">
        <v>103.8</v>
      </c>
      <c s="36">
        <v>0</v>
      </c>
      <c s="36">
        <f>ROUND(G14*H14,6)</f>
      </c>
      <c r="L14" s="38">
        <v>0</v>
      </c>
      <c s="32">
        <f>ROUND(ROUND(L14,2)*ROUND(G14,3),2)</f>
      </c>
      <c s="36" t="s">
        <v>291</v>
      </c>
      <c>
        <f>(M14*21)/100</f>
      </c>
      <c t="s">
        <v>28</v>
      </c>
    </row>
    <row r="15" spans="1:5" ht="12.75">
      <c r="A15" s="35" t="s">
        <v>56</v>
      </c>
      <c r="E15" s="39" t="s">
        <v>2778</v>
      </c>
    </row>
    <row r="16" spans="1:5" ht="38.25">
      <c r="A16" s="35" t="s">
        <v>57</v>
      </c>
      <c r="E16" s="42" t="s">
        <v>2779</v>
      </c>
    </row>
    <row r="17" spans="1:5" ht="12.75">
      <c r="A17" t="s">
        <v>58</v>
      </c>
      <c r="E17" s="39" t="s">
        <v>5</v>
      </c>
    </row>
    <row r="18" spans="1:16" ht="25.5">
      <c r="A18" t="s">
        <v>50</v>
      </c>
      <c s="34" t="s">
        <v>26</v>
      </c>
      <c s="34" t="s">
        <v>2780</v>
      </c>
      <c s="35" t="s">
        <v>5</v>
      </c>
      <c s="6" t="s">
        <v>2781</v>
      </c>
      <c s="36" t="s">
        <v>409</v>
      </c>
      <c s="37">
        <v>0.737</v>
      </c>
      <c s="36">
        <v>0</v>
      </c>
      <c s="36">
        <f>ROUND(G18*H18,6)</f>
      </c>
      <c r="L18" s="38">
        <v>0</v>
      </c>
      <c s="32">
        <f>ROUND(ROUND(L18,2)*ROUND(G18,3),2)</f>
      </c>
      <c s="36" t="s">
        <v>291</v>
      </c>
      <c>
        <f>(M18*21)/100</f>
      </c>
      <c t="s">
        <v>28</v>
      </c>
    </row>
    <row r="19" spans="1:5" ht="25.5">
      <c r="A19" s="35" t="s">
        <v>56</v>
      </c>
      <c r="E19" s="39" t="s">
        <v>2781</v>
      </c>
    </row>
    <row r="20" spans="1:5" ht="38.25">
      <c r="A20" s="35" t="s">
        <v>57</v>
      </c>
      <c r="E20" s="42" t="s">
        <v>2782</v>
      </c>
    </row>
    <row r="21" spans="1:5" ht="12.75">
      <c r="A21" t="s">
        <v>58</v>
      </c>
      <c r="E21" s="39" t="s">
        <v>5</v>
      </c>
    </row>
    <row r="22" spans="1:16" ht="25.5">
      <c r="A22" t="s">
        <v>50</v>
      </c>
      <c s="34" t="s">
        <v>79</v>
      </c>
      <c s="34" t="s">
        <v>2783</v>
      </c>
      <c s="35" t="s">
        <v>5</v>
      </c>
      <c s="6" t="s">
        <v>2784</v>
      </c>
      <c s="36" t="s">
        <v>409</v>
      </c>
      <c s="37">
        <v>0.051</v>
      </c>
      <c s="36">
        <v>0</v>
      </c>
      <c s="36">
        <f>ROUND(G22*H22,6)</f>
      </c>
      <c r="L22" s="38">
        <v>0</v>
      </c>
      <c s="32">
        <f>ROUND(ROUND(L22,2)*ROUND(G22,3),2)</f>
      </c>
      <c s="36" t="s">
        <v>291</v>
      </c>
      <c>
        <f>(M22*21)/100</f>
      </c>
      <c t="s">
        <v>28</v>
      </c>
    </row>
    <row r="23" spans="1:5" ht="25.5">
      <c r="A23" s="35" t="s">
        <v>56</v>
      </c>
      <c r="E23" s="39" t="s">
        <v>2784</v>
      </c>
    </row>
    <row r="24" spans="1:5" ht="38.25">
      <c r="A24" s="35" t="s">
        <v>57</v>
      </c>
      <c r="E24" s="42" t="s">
        <v>2785</v>
      </c>
    </row>
    <row r="25" spans="1:5" ht="12.75">
      <c r="A25" t="s">
        <v>58</v>
      </c>
      <c r="E25" s="39" t="s">
        <v>5</v>
      </c>
    </row>
    <row r="26" spans="1:13" ht="12.75">
      <c r="A26" t="s">
        <v>47</v>
      </c>
      <c r="C26" s="31" t="s">
        <v>27</v>
      </c>
      <c r="E26" s="33" t="s">
        <v>711</v>
      </c>
      <c r="J26" s="32">
        <f>0</f>
      </c>
      <c s="32">
        <f>0</f>
      </c>
      <c s="32">
        <f>0+L27</f>
      </c>
      <c s="32">
        <f>0+M27</f>
      </c>
    </row>
    <row r="27" spans="1:16" ht="25.5">
      <c r="A27" t="s">
        <v>50</v>
      </c>
      <c s="34" t="s">
        <v>101</v>
      </c>
      <c s="34" t="s">
        <v>2786</v>
      </c>
      <c s="35" t="s">
        <v>5</v>
      </c>
      <c s="6" t="s">
        <v>2787</v>
      </c>
      <c s="36" t="s">
        <v>423</v>
      </c>
      <c s="37">
        <v>11.39</v>
      </c>
      <c s="36">
        <v>0</v>
      </c>
      <c s="36">
        <f>ROUND(G27*H27,6)</f>
      </c>
      <c r="L27" s="38">
        <v>0</v>
      </c>
      <c s="32">
        <f>ROUND(ROUND(L27,2)*ROUND(G27,3),2)</f>
      </c>
      <c s="36" t="s">
        <v>90</v>
      </c>
      <c>
        <f>(M27*21)/100</f>
      </c>
      <c t="s">
        <v>28</v>
      </c>
    </row>
    <row r="28" spans="1:5" ht="25.5">
      <c r="A28" s="35" t="s">
        <v>56</v>
      </c>
      <c r="E28" s="39" t="s">
        <v>2787</v>
      </c>
    </row>
    <row r="29" spans="1:5" ht="127.5">
      <c r="A29" s="35" t="s">
        <v>57</v>
      </c>
      <c r="E29" s="42" t="s">
        <v>2788</v>
      </c>
    </row>
    <row r="30" spans="1:5" ht="12.75">
      <c r="A30" t="s">
        <v>58</v>
      </c>
      <c r="E30" s="39" t="s">
        <v>5</v>
      </c>
    </row>
    <row r="31" spans="1:13" ht="12.75">
      <c r="A31" t="s">
        <v>47</v>
      </c>
      <c r="C31" s="31" t="s">
        <v>2789</v>
      </c>
      <c r="E31" s="33" t="s">
        <v>2790</v>
      </c>
      <c r="J31" s="32">
        <f>0</f>
      </c>
      <c s="32">
        <f>0</f>
      </c>
      <c s="32">
        <f>0+L32+L36+L40+L44+L48</f>
      </c>
      <c s="32">
        <f>0+M32+M36+M40+M44+M48</f>
      </c>
    </row>
    <row r="32" spans="1:16" ht="25.5">
      <c r="A32" t="s">
        <v>50</v>
      </c>
      <c s="34" t="s">
        <v>145</v>
      </c>
      <c s="34" t="s">
        <v>2791</v>
      </c>
      <c s="35" t="s">
        <v>5</v>
      </c>
      <c s="6" t="s">
        <v>2792</v>
      </c>
      <c s="36" t="s">
        <v>423</v>
      </c>
      <c s="37">
        <v>2251.72</v>
      </c>
      <c s="36">
        <v>0</v>
      </c>
      <c s="36">
        <f>ROUND(G32*H32,6)</f>
      </c>
      <c r="L32" s="38">
        <v>0</v>
      </c>
      <c s="32">
        <f>ROUND(ROUND(L32,2)*ROUND(G32,3),2)</f>
      </c>
      <c s="36" t="s">
        <v>90</v>
      </c>
      <c>
        <f>(M32*21)/100</f>
      </c>
      <c t="s">
        <v>28</v>
      </c>
    </row>
    <row r="33" spans="1:5" ht="25.5">
      <c r="A33" s="35" t="s">
        <v>56</v>
      </c>
      <c r="E33" s="39" t="s">
        <v>2792</v>
      </c>
    </row>
    <row r="34" spans="1:5" ht="38.25">
      <c r="A34" s="35" t="s">
        <v>57</v>
      </c>
      <c r="E34" s="42" t="s">
        <v>2793</v>
      </c>
    </row>
    <row r="35" spans="1:5" ht="12.75">
      <c r="A35" t="s">
        <v>58</v>
      </c>
      <c r="E35" s="39" t="s">
        <v>5</v>
      </c>
    </row>
    <row r="36" spans="1:16" ht="25.5">
      <c r="A36" t="s">
        <v>50</v>
      </c>
      <c s="34" t="s">
        <v>149</v>
      </c>
      <c s="34" t="s">
        <v>2794</v>
      </c>
      <c s="35" t="s">
        <v>5</v>
      </c>
      <c s="6" t="s">
        <v>2795</v>
      </c>
      <c s="36" t="s">
        <v>423</v>
      </c>
      <c s="37">
        <v>2063.35</v>
      </c>
      <c s="36">
        <v>0</v>
      </c>
      <c s="36">
        <f>ROUND(G36*H36,6)</f>
      </c>
      <c r="L36" s="38">
        <v>0</v>
      </c>
      <c s="32">
        <f>ROUND(ROUND(L36,2)*ROUND(G36,3),2)</f>
      </c>
      <c s="36" t="s">
        <v>90</v>
      </c>
      <c>
        <f>(M36*21)/100</f>
      </c>
      <c t="s">
        <v>28</v>
      </c>
    </row>
    <row r="37" spans="1:5" ht="25.5">
      <c r="A37" s="35" t="s">
        <v>56</v>
      </c>
      <c r="E37" s="39" t="s">
        <v>2795</v>
      </c>
    </row>
    <row r="38" spans="1:5" ht="51">
      <c r="A38" s="35" t="s">
        <v>57</v>
      </c>
      <c r="E38" s="42" t="s">
        <v>2796</v>
      </c>
    </row>
    <row r="39" spans="1:5" ht="12.75">
      <c r="A39" t="s">
        <v>58</v>
      </c>
      <c r="E39" s="39" t="s">
        <v>5</v>
      </c>
    </row>
    <row r="40" spans="1:16" ht="25.5">
      <c r="A40" t="s">
        <v>50</v>
      </c>
      <c s="34" t="s">
        <v>152</v>
      </c>
      <c s="34" t="s">
        <v>2797</v>
      </c>
      <c s="35" t="s">
        <v>5</v>
      </c>
      <c s="6" t="s">
        <v>2798</v>
      </c>
      <c s="36" t="s">
        <v>423</v>
      </c>
      <c s="37">
        <v>2063.35</v>
      </c>
      <c s="36">
        <v>0</v>
      </c>
      <c s="36">
        <f>ROUND(G40*H40,6)</f>
      </c>
      <c r="L40" s="38">
        <v>0</v>
      </c>
      <c s="32">
        <f>ROUND(ROUND(L40,2)*ROUND(G40,3),2)</f>
      </c>
      <c s="36" t="s">
        <v>90</v>
      </c>
      <c>
        <f>(M40*21)/100</f>
      </c>
      <c t="s">
        <v>28</v>
      </c>
    </row>
    <row r="41" spans="1:5" ht="25.5">
      <c r="A41" s="35" t="s">
        <v>56</v>
      </c>
      <c r="E41" s="39" t="s">
        <v>2798</v>
      </c>
    </row>
    <row r="42" spans="1:5" ht="12.75">
      <c r="A42" s="35" t="s">
        <v>57</v>
      </c>
      <c r="E42" s="40" t="s">
        <v>5</v>
      </c>
    </row>
    <row r="43" spans="1:5" ht="12.75">
      <c r="A43" t="s">
        <v>58</v>
      </c>
      <c r="E43" s="39" t="s">
        <v>5</v>
      </c>
    </row>
    <row r="44" spans="1:16" ht="25.5">
      <c r="A44" t="s">
        <v>50</v>
      </c>
      <c s="34" t="s">
        <v>155</v>
      </c>
      <c s="34" t="s">
        <v>2799</v>
      </c>
      <c s="35" t="s">
        <v>5</v>
      </c>
      <c s="6" t="s">
        <v>2800</v>
      </c>
      <c s="36" t="s">
        <v>423</v>
      </c>
      <c s="37">
        <v>2063.35</v>
      </c>
      <c s="36">
        <v>0</v>
      </c>
      <c s="36">
        <f>ROUND(G44*H44,6)</f>
      </c>
      <c r="L44" s="38">
        <v>0</v>
      </c>
      <c s="32">
        <f>ROUND(ROUND(L44,2)*ROUND(G44,3),2)</f>
      </c>
      <c s="36" t="s">
        <v>90</v>
      </c>
      <c>
        <f>(M44*21)/100</f>
      </c>
      <c t="s">
        <v>28</v>
      </c>
    </row>
    <row r="45" spans="1:5" ht="25.5">
      <c r="A45" s="35" t="s">
        <v>56</v>
      </c>
      <c r="E45" s="39" t="s">
        <v>2800</v>
      </c>
    </row>
    <row r="46" spans="1:5" ht="12.75">
      <c r="A46" s="35" t="s">
        <v>57</v>
      </c>
      <c r="E46" s="40" t="s">
        <v>5</v>
      </c>
    </row>
    <row r="47" spans="1:5" ht="12.75">
      <c r="A47" t="s">
        <v>58</v>
      </c>
      <c r="E47" s="39" t="s">
        <v>5</v>
      </c>
    </row>
    <row r="48" spans="1:16" ht="12.75">
      <c r="A48" t="s">
        <v>50</v>
      </c>
      <c s="34" t="s">
        <v>159</v>
      </c>
      <c s="34" t="s">
        <v>2801</v>
      </c>
      <c s="35" t="s">
        <v>5</v>
      </c>
      <c s="6" t="s">
        <v>2802</v>
      </c>
      <c s="36" t="s">
        <v>423</v>
      </c>
      <c s="37">
        <v>188.37</v>
      </c>
      <c s="36">
        <v>0</v>
      </c>
      <c s="36">
        <f>ROUND(G48*H48,6)</f>
      </c>
      <c r="L48" s="38">
        <v>0</v>
      </c>
      <c s="32">
        <f>ROUND(ROUND(L48,2)*ROUND(G48,3),2)</f>
      </c>
      <c s="36" t="s">
        <v>90</v>
      </c>
      <c>
        <f>(M48*21)/100</f>
      </c>
      <c t="s">
        <v>28</v>
      </c>
    </row>
    <row r="49" spans="1:5" ht="12.75">
      <c r="A49" s="35" t="s">
        <v>56</v>
      </c>
      <c r="E49" s="39" t="s">
        <v>2802</v>
      </c>
    </row>
    <row r="50" spans="1:5" ht="51">
      <c r="A50" s="35" t="s">
        <v>57</v>
      </c>
      <c r="E50" s="42" t="s">
        <v>2803</v>
      </c>
    </row>
    <row r="51" spans="1:5" ht="12.75">
      <c r="A51" t="s">
        <v>58</v>
      </c>
      <c r="E51" s="39" t="s">
        <v>5</v>
      </c>
    </row>
    <row r="52" spans="1:13" ht="12.75">
      <c r="A52" t="s">
        <v>47</v>
      </c>
      <c r="C52" s="31" t="s">
        <v>114</v>
      </c>
      <c r="E52" s="33" t="s">
        <v>1445</v>
      </c>
      <c r="J52" s="32">
        <f>0</f>
      </c>
      <c s="32">
        <f>0</f>
      </c>
      <c s="32">
        <f>0+L53+L57+L61+L65+L69+L73+L77+L81</f>
      </c>
      <c s="32">
        <f>0+M53+M57+M61+M65+M69+M73+M77+M81</f>
      </c>
    </row>
    <row r="53" spans="1:16" ht="25.5">
      <c r="A53" t="s">
        <v>50</v>
      </c>
      <c s="34" t="s">
        <v>27</v>
      </c>
      <c s="34" t="s">
        <v>2804</v>
      </c>
      <c s="35" t="s">
        <v>5</v>
      </c>
      <c s="6" t="s">
        <v>2805</v>
      </c>
      <c s="36" t="s">
        <v>89</v>
      </c>
      <c s="37">
        <v>20</v>
      </c>
      <c s="36">
        <v>0</v>
      </c>
      <c s="36">
        <f>ROUND(G53*H53,6)</f>
      </c>
      <c r="L53" s="38">
        <v>0</v>
      </c>
      <c s="32">
        <f>ROUND(ROUND(L53,2)*ROUND(G53,3),2)</f>
      </c>
      <c s="36" t="s">
        <v>90</v>
      </c>
      <c>
        <f>(M53*21)/100</f>
      </c>
      <c t="s">
        <v>28</v>
      </c>
    </row>
    <row r="54" spans="1:5" ht="25.5">
      <c r="A54" s="35" t="s">
        <v>56</v>
      </c>
      <c r="E54" s="39" t="s">
        <v>2805</v>
      </c>
    </row>
    <row r="55" spans="1:5" ht="38.25">
      <c r="A55" s="35" t="s">
        <v>57</v>
      </c>
      <c r="E55" s="42" t="s">
        <v>2806</v>
      </c>
    </row>
    <row r="56" spans="1:5" ht="12.75">
      <c r="A56" t="s">
        <v>58</v>
      </c>
      <c r="E56" s="39" t="s">
        <v>5</v>
      </c>
    </row>
    <row r="57" spans="1:16" ht="25.5">
      <c r="A57" t="s">
        <v>50</v>
      </c>
      <c s="34" t="s">
        <v>106</v>
      </c>
      <c s="34" t="s">
        <v>2807</v>
      </c>
      <c s="35" t="s">
        <v>5</v>
      </c>
      <c s="6" t="s">
        <v>2808</v>
      </c>
      <c s="36" t="s">
        <v>89</v>
      </c>
      <c s="37">
        <v>6</v>
      </c>
      <c s="36">
        <v>0</v>
      </c>
      <c s="36">
        <f>ROUND(G57*H57,6)</f>
      </c>
      <c r="L57" s="38">
        <v>0</v>
      </c>
      <c s="32">
        <f>ROUND(ROUND(L57,2)*ROUND(G57,3),2)</f>
      </c>
      <c s="36" t="s">
        <v>90</v>
      </c>
      <c>
        <f>(M57*21)/100</f>
      </c>
      <c t="s">
        <v>28</v>
      </c>
    </row>
    <row r="58" spans="1:5" ht="25.5">
      <c r="A58" s="35" t="s">
        <v>56</v>
      </c>
      <c r="E58" s="39" t="s">
        <v>2808</v>
      </c>
    </row>
    <row r="59" spans="1:5" ht="38.25">
      <c r="A59" s="35" t="s">
        <v>57</v>
      </c>
      <c r="E59" s="42" t="s">
        <v>2809</v>
      </c>
    </row>
    <row r="60" spans="1:5" ht="12.75">
      <c r="A60" t="s">
        <v>58</v>
      </c>
      <c r="E60" s="39" t="s">
        <v>5</v>
      </c>
    </row>
    <row r="61" spans="1:16" ht="25.5">
      <c r="A61" t="s">
        <v>50</v>
      </c>
      <c s="34" t="s">
        <v>111</v>
      </c>
      <c s="34" t="s">
        <v>2810</v>
      </c>
      <c s="35" t="s">
        <v>5</v>
      </c>
      <c s="6" t="s">
        <v>2811</v>
      </c>
      <c s="36" t="s">
        <v>89</v>
      </c>
      <c s="37">
        <v>16</v>
      </c>
      <c s="36">
        <v>0</v>
      </c>
      <c s="36">
        <f>ROUND(G61*H61,6)</f>
      </c>
      <c r="L61" s="38">
        <v>0</v>
      </c>
      <c s="32">
        <f>ROUND(ROUND(L61,2)*ROUND(G61,3),2)</f>
      </c>
      <c s="36" t="s">
        <v>90</v>
      </c>
      <c>
        <f>(M61*21)/100</f>
      </c>
      <c t="s">
        <v>28</v>
      </c>
    </row>
    <row r="62" spans="1:5" ht="25.5">
      <c r="A62" s="35" t="s">
        <v>56</v>
      </c>
      <c r="E62" s="39" t="s">
        <v>2811</v>
      </c>
    </row>
    <row r="63" spans="1:5" ht="38.25">
      <c r="A63" s="35" t="s">
        <v>57</v>
      </c>
      <c r="E63" s="42" t="s">
        <v>2812</v>
      </c>
    </row>
    <row r="64" spans="1:5" ht="12.75">
      <c r="A64" t="s">
        <v>58</v>
      </c>
      <c r="E64" s="39" t="s">
        <v>5</v>
      </c>
    </row>
    <row r="65" spans="1:16" ht="25.5">
      <c r="A65" t="s">
        <v>50</v>
      </c>
      <c s="34" t="s">
        <v>114</v>
      </c>
      <c s="34" t="s">
        <v>2813</v>
      </c>
      <c s="35" t="s">
        <v>5</v>
      </c>
      <c s="6" t="s">
        <v>2814</v>
      </c>
      <c s="36" t="s">
        <v>89</v>
      </c>
      <c s="37">
        <v>80</v>
      </c>
      <c s="36">
        <v>0</v>
      </c>
      <c s="36">
        <f>ROUND(G65*H65,6)</f>
      </c>
      <c r="L65" s="38">
        <v>0</v>
      </c>
      <c s="32">
        <f>ROUND(ROUND(L65,2)*ROUND(G65,3),2)</f>
      </c>
      <c s="36" t="s">
        <v>90</v>
      </c>
      <c>
        <f>(M65*21)/100</f>
      </c>
      <c t="s">
        <v>28</v>
      </c>
    </row>
    <row r="66" spans="1:5" ht="25.5">
      <c r="A66" s="35" t="s">
        <v>56</v>
      </c>
      <c r="E66" s="39" t="s">
        <v>2814</v>
      </c>
    </row>
    <row r="67" spans="1:5" ht="38.25">
      <c r="A67" s="35" t="s">
        <v>57</v>
      </c>
      <c r="E67" s="42" t="s">
        <v>2815</v>
      </c>
    </row>
    <row r="68" spans="1:5" ht="12.75">
      <c r="A68" t="s">
        <v>58</v>
      </c>
      <c r="E68" s="39" t="s">
        <v>5</v>
      </c>
    </row>
    <row r="69" spans="1:16" ht="25.5">
      <c r="A69" t="s">
        <v>50</v>
      </c>
      <c s="34" t="s">
        <v>120</v>
      </c>
      <c s="34" t="s">
        <v>1490</v>
      </c>
      <c s="35" t="s">
        <v>5</v>
      </c>
      <c s="6" t="s">
        <v>1491</v>
      </c>
      <c s="36" t="s">
        <v>89</v>
      </c>
      <c s="37">
        <v>20</v>
      </c>
      <c s="36">
        <v>0</v>
      </c>
      <c s="36">
        <f>ROUND(G69*H69,6)</f>
      </c>
      <c r="L69" s="38">
        <v>0</v>
      </c>
      <c s="32">
        <f>ROUND(ROUND(L69,2)*ROUND(G69,3),2)</f>
      </c>
      <c s="36" t="s">
        <v>90</v>
      </c>
      <c>
        <f>(M69*21)/100</f>
      </c>
      <c t="s">
        <v>28</v>
      </c>
    </row>
    <row r="70" spans="1:5" ht="25.5">
      <c r="A70" s="35" t="s">
        <v>56</v>
      </c>
      <c r="E70" s="39" t="s">
        <v>1491</v>
      </c>
    </row>
    <row r="71" spans="1:5" ht="38.25">
      <c r="A71" s="35" t="s">
        <v>57</v>
      </c>
      <c r="E71" s="42" t="s">
        <v>2806</v>
      </c>
    </row>
    <row r="72" spans="1:5" ht="12.75">
      <c r="A72" t="s">
        <v>58</v>
      </c>
      <c r="E72" s="39" t="s">
        <v>5</v>
      </c>
    </row>
    <row r="73" spans="1:16" ht="25.5">
      <c r="A73" t="s">
        <v>50</v>
      </c>
      <c s="34" t="s">
        <v>124</v>
      </c>
      <c s="34" t="s">
        <v>2816</v>
      </c>
      <c s="35" t="s">
        <v>5</v>
      </c>
      <c s="6" t="s">
        <v>2817</v>
      </c>
      <c s="36" t="s">
        <v>89</v>
      </c>
      <c s="37">
        <v>6</v>
      </c>
      <c s="36">
        <v>0</v>
      </c>
      <c s="36">
        <f>ROUND(G73*H73,6)</f>
      </c>
      <c r="L73" s="38">
        <v>0</v>
      </c>
      <c s="32">
        <f>ROUND(ROUND(L73,2)*ROUND(G73,3),2)</f>
      </c>
      <c s="36" t="s">
        <v>90</v>
      </c>
      <c>
        <f>(M73*21)/100</f>
      </c>
      <c t="s">
        <v>28</v>
      </c>
    </row>
    <row r="74" spans="1:5" ht="25.5">
      <c r="A74" s="35" t="s">
        <v>56</v>
      </c>
      <c r="E74" s="39" t="s">
        <v>2817</v>
      </c>
    </row>
    <row r="75" spans="1:5" ht="38.25">
      <c r="A75" s="35" t="s">
        <v>57</v>
      </c>
      <c r="E75" s="42" t="s">
        <v>2809</v>
      </c>
    </row>
    <row r="76" spans="1:5" ht="12.75">
      <c r="A76" t="s">
        <v>58</v>
      </c>
      <c r="E76" s="39" t="s">
        <v>5</v>
      </c>
    </row>
    <row r="77" spans="1:16" ht="25.5">
      <c r="A77" t="s">
        <v>50</v>
      </c>
      <c s="34" t="s">
        <v>127</v>
      </c>
      <c s="34" t="s">
        <v>2818</v>
      </c>
      <c s="35" t="s">
        <v>5</v>
      </c>
      <c s="6" t="s">
        <v>2819</v>
      </c>
      <c s="36" t="s">
        <v>89</v>
      </c>
      <c s="37">
        <v>16</v>
      </c>
      <c s="36">
        <v>0</v>
      </c>
      <c s="36">
        <f>ROUND(G77*H77,6)</f>
      </c>
      <c r="L77" s="38">
        <v>0</v>
      </c>
      <c s="32">
        <f>ROUND(ROUND(L77,2)*ROUND(G77,3),2)</f>
      </c>
      <c s="36" t="s">
        <v>90</v>
      </c>
      <c>
        <f>(M77*21)/100</f>
      </c>
      <c t="s">
        <v>28</v>
      </c>
    </row>
    <row r="78" spans="1:5" ht="25.5">
      <c r="A78" s="35" t="s">
        <v>56</v>
      </c>
      <c r="E78" s="39" t="s">
        <v>2819</v>
      </c>
    </row>
    <row r="79" spans="1:5" ht="38.25">
      <c r="A79" s="35" t="s">
        <v>57</v>
      </c>
      <c r="E79" s="42" t="s">
        <v>2812</v>
      </c>
    </row>
    <row r="80" spans="1:5" ht="12.75">
      <c r="A80" t="s">
        <v>58</v>
      </c>
      <c r="E80" s="39" t="s">
        <v>5</v>
      </c>
    </row>
    <row r="81" spans="1:16" ht="25.5">
      <c r="A81" t="s">
        <v>50</v>
      </c>
      <c s="34" t="s">
        <v>130</v>
      </c>
      <c s="34" t="s">
        <v>2820</v>
      </c>
      <c s="35" t="s">
        <v>5</v>
      </c>
      <c s="6" t="s">
        <v>2821</v>
      </c>
      <c s="36" t="s">
        <v>89</v>
      </c>
      <c s="37">
        <v>80</v>
      </c>
      <c s="36">
        <v>0</v>
      </c>
      <c s="36">
        <f>ROUND(G81*H81,6)</f>
      </c>
      <c r="L81" s="38">
        <v>0</v>
      </c>
      <c s="32">
        <f>ROUND(ROUND(L81,2)*ROUND(G81,3),2)</f>
      </c>
      <c s="36" t="s">
        <v>90</v>
      </c>
      <c>
        <f>(M81*21)/100</f>
      </c>
      <c t="s">
        <v>28</v>
      </c>
    </row>
    <row r="82" spans="1:5" ht="25.5">
      <c r="A82" s="35" t="s">
        <v>56</v>
      </c>
      <c r="E82" s="39" t="s">
        <v>2821</v>
      </c>
    </row>
    <row r="83" spans="1:5" ht="38.25">
      <c r="A83" s="35" t="s">
        <v>57</v>
      </c>
      <c r="E83" s="42" t="s">
        <v>2815</v>
      </c>
    </row>
    <row r="84" spans="1:5" ht="12.75">
      <c r="A84" t="s">
        <v>58</v>
      </c>
      <c r="E84" s="39" t="s">
        <v>5</v>
      </c>
    </row>
    <row r="85" spans="1:13" ht="12.75">
      <c r="A85" t="s">
        <v>47</v>
      </c>
      <c r="C85" s="31" t="s">
        <v>1601</v>
      </c>
      <c r="E85" s="33" t="s">
        <v>1602</v>
      </c>
      <c r="J85" s="32">
        <f>0</f>
      </c>
      <c s="32">
        <f>0</f>
      </c>
      <c s="32">
        <f>0+L86+L90+L94</f>
      </c>
      <c s="32">
        <f>0+M86+M90+M94</f>
      </c>
    </row>
    <row r="86" spans="1:16" ht="25.5">
      <c r="A86" t="s">
        <v>50</v>
      </c>
      <c s="34" t="s">
        <v>133</v>
      </c>
      <c s="34" t="s">
        <v>1607</v>
      </c>
      <c s="35" t="s">
        <v>5</v>
      </c>
      <c s="6" t="s">
        <v>1608</v>
      </c>
      <c s="36" t="s">
        <v>409</v>
      </c>
      <c s="37">
        <v>42.783</v>
      </c>
      <c s="36">
        <v>0</v>
      </c>
      <c s="36">
        <f>ROUND(G86*H86,6)</f>
      </c>
      <c r="L86" s="38">
        <v>0</v>
      </c>
      <c s="32">
        <f>ROUND(ROUND(L86,2)*ROUND(G86,3),2)</f>
      </c>
      <c s="36" t="s">
        <v>90</v>
      </c>
      <c>
        <f>(M86*21)/100</f>
      </c>
      <c t="s">
        <v>28</v>
      </c>
    </row>
    <row r="87" spans="1:5" ht="25.5">
      <c r="A87" s="35" t="s">
        <v>56</v>
      </c>
      <c r="E87" s="39" t="s">
        <v>1608</v>
      </c>
    </row>
    <row r="88" spans="1:5" ht="12.75">
      <c r="A88" s="35" t="s">
        <v>57</v>
      </c>
      <c r="E88" s="40" t="s">
        <v>5</v>
      </c>
    </row>
    <row r="89" spans="1:5" ht="12.75">
      <c r="A89" t="s">
        <v>58</v>
      </c>
      <c r="E89" s="39" t="s">
        <v>5</v>
      </c>
    </row>
    <row r="90" spans="1:16" ht="25.5">
      <c r="A90" t="s">
        <v>50</v>
      </c>
      <c s="34" t="s">
        <v>136</v>
      </c>
      <c s="34" t="s">
        <v>1610</v>
      </c>
      <c s="35" t="s">
        <v>5</v>
      </c>
      <c s="6" t="s">
        <v>1611</v>
      </c>
      <c s="36" t="s">
        <v>409</v>
      </c>
      <c s="37">
        <v>812.877</v>
      </c>
      <c s="36">
        <v>0</v>
      </c>
      <c s="36">
        <f>ROUND(G90*H90,6)</f>
      </c>
      <c r="L90" s="38">
        <v>0</v>
      </c>
      <c s="32">
        <f>ROUND(ROUND(L90,2)*ROUND(G90,3),2)</f>
      </c>
      <c s="36" t="s">
        <v>90</v>
      </c>
      <c>
        <f>(M90*21)/100</f>
      </c>
      <c t="s">
        <v>28</v>
      </c>
    </row>
    <row r="91" spans="1:5" ht="25.5">
      <c r="A91" s="35" t="s">
        <v>56</v>
      </c>
      <c r="E91" s="39" t="s">
        <v>1611</v>
      </c>
    </row>
    <row r="92" spans="1:5" ht="25.5">
      <c r="A92" s="35" t="s">
        <v>57</v>
      </c>
      <c r="E92" s="40" t="s">
        <v>2822</v>
      </c>
    </row>
    <row r="93" spans="1:5" ht="12.75">
      <c r="A93" t="s">
        <v>58</v>
      </c>
      <c r="E93" s="39" t="s">
        <v>5</v>
      </c>
    </row>
    <row r="94" spans="1:16" ht="25.5">
      <c r="A94" t="s">
        <v>50</v>
      </c>
      <c s="34" t="s">
        <v>139</v>
      </c>
      <c s="34" t="s">
        <v>2823</v>
      </c>
      <c s="35" t="s">
        <v>5</v>
      </c>
      <c s="6" t="s">
        <v>2824</v>
      </c>
      <c s="36" t="s">
        <v>409</v>
      </c>
      <c s="37">
        <v>42.783</v>
      </c>
      <c s="36">
        <v>0</v>
      </c>
      <c s="36">
        <f>ROUND(G94*H94,6)</f>
      </c>
      <c r="L94" s="38">
        <v>0</v>
      </c>
      <c s="32">
        <f>ROUND(ROUND(L94,2)*ROUND(G94,3),2)</f>
      </c>
      <c s="36" t="s">
        <v>90</v>
      </c>
      <c>
        <f>(M94*21)/100</f>
      </c>
      <c t="s">
        <v>28</v>
      </c>
    </row>
    <row r="95" spans="1:5" ht="38.25">
      <c r="A95" s="35" t="s">
        <v>56</v>
      </c>
      <c r="E95" s="39" t="s">
        <v>2825</v>
      </c>
    </row>
    <row r="96" spans="1:5" ht="12.75">
      <c r="A96" s="35" t="s">
        <v>57</v>
      </c>
      <c r="E96" s="40" t="s">
        <v>5</v>
      </c>
    </row>
    <row r="97" spans="1:5" ht="12.75">
      <c r="A97" t="s">
        <v>58</v>
      </c>
      <c r="E97" s="39" t="s">
        <v>5</v>
      </c>
    </row>
    <row r="98" spans="1:13" ht="12.75">
      <c r="A98" t="s">
        <v>47</v>
      </c>
      <c r="C98" s="31" t="s">
        <v>472</v>
      </c>
      <c r="E98" s="33" t="s">
        <v>473</v>
      </c>
      <c r="J98" s="32">
        <f>0</f>
      </c>
      <c s="32">
        <f>0</f>
      </c>
      <c s="32">
        <f>0+L99</f>
      </c>
      <c s="32">
        <f>0+M99</f>
      </c>
    </row>
    <row r="99" spans="1:16" ht="38.25">
      <c r="A99" t="s">
        <v>50</v>
      </c>
      <c s="34" t="s">
        <v>142</v>
      </c>
      <c s="34" t="s">
        <v>2357</v>
      </c>
      <c s="35" t="s">
        <v>5</v>
      </c>
      <c s="6" t="s">
        <v>2358</v>
      </c>
      <c s="36" t="s">
        <v>409</v>
      </c>
      <c s="37">
        <v>105.474</v>
      </c>
      <c s="36">
        <v>0</v>
      </c>
      <c s="36">
        <f>ROUND(G99*H99,6)</f>
      </c>
      <c r="L99" s="38">
        <v>0</v>
      </c>
      <c s="32">
        <f>ROUND(ROUND(L99,2)*ROUND(G99,3),2)</f>
      </c>
      <c s="36" t="s">
        <v>90</v>
      </c>
      <c>
        <f>(M99*21)/100</f>
      </c>
      <c t="s">
        <v>28</v>
      </c>
    </row>
    <row r="100" spans="1:5" ht="38.25">
      <c r="A100" s="35" t="s">
        <v>56</v>
      </c>
      <c r="E100" s="39" t="s">
        <v>2359</v>
      </c>
    </row>
    <row r="101" spans="1:5" ht="12.75">
      <c r="A101" s="35" t="s">
        <v>57</v>
      </c>
      <c r="E101" s="40" t="s">
        <v>5</v>
      </c>
    </row>
    <row r="102" spans="1:5" ht="12.75">
      <c r="A102" t="s">
        <v>58</v>
      </c>
      <c r="E102" s="39" t="s">
        <v>5</v>
      </c>
    </row>
    <row r="103" spans="1:13" ht="12.75">
      <c r="A103" t="s">
        <v>47</v>
      </c>
      <c r="C103" s="31" t="s">
        <v>579</v>
      </c>
      <c r="E103" s="33" t="s">
        <v>580</v>
      </c>
      <c r="J103" s="32">
        <f>0</f>
      </c>
      <c s="32">
        <f>0</f>
      </c>
      <c s="32">
        <f>0+L104</f>
      </c>
      <c s="32">
        <f>0+M104</f>
      </c>
    </row>
    <row r="104" spans="1:16" ht="25.5">
      <c r="A104" t="s">
        <v>50</v>
      </c>
      <c s="34" t="s">
        <v>162</v>
      </c>
      <c s="34" t="s">
        <v>524</v>
      </c>
      <c s="35" t="s">
        <v>5</v>
      </c>
      <c s="6" t="s">
        <v>525</v>
      </c>
      <c s="36" t="s">
        <v>184</v>
      </c>
      <c s="37">
        <v>400</v>
      </c>
      <c s="36">
        <v>0</v>
      </c>
      <c s="36">
        <f>ROUND(G104*H104,6)</f>
      </c>
      <c r="L104" s="38">
        <v>0</v>
      </c>
      <c s="32">
        <f>ROUND(ROUND(L104,2)*ROUND(G104,3),2)</f>
      </c>
      <c s="36" t="s">
        <v>90</v>
      </c>
      <c>
        <f>(M104*21)/100</f>
      </c>
      <c t="s">
        <v>28</v>
      </c>
    </row>
    <row r="105" spans="1:5" ht="25.5">
      <c r="A105" s="35" t="s">
        <v>56</v>
      </c>
      <c r="E105" s="39" t="s">
        <v>525</v>
      </c>
    </row>
    <row r="106" spans="1:5" ht="38.25">
      <c r="A106" s="35" t="s">
        <v>57</v>
      </c>
      <c r="E106" s="42" t="s">
        <v>2826</v>
      </c>
    </row>
    <row r="107" spans="1:5" ht="12.75">
      <c r="A107" t="s">
        <v>58</v>
      </c>
      <c r="E107" s="39" t="s">
        <v>5</v>
      </c>
    </row>
    <row r="108" spans="1:13" ht="12.75">
      <c r="A108" t="s">
        <v>47</v>
      </c>
      <c r="C108" s="31" t="s">
        <v>2827</v>
      </c>
      <c r="E108" s="33" t="s">
        <v>2828</v>
      </c>
      <c r="J108" s="32">
        <f>0</f>
      </c>
      <c s="32">
        <f>0</f>
      </c>
      <c s="32">
        <f>0+L109+L113</f>
      </c>
      <c s="32">
        <f>0+M109+M113</f>
      </c>
    </row>
    <row r="109" spans="1:16" ht="12.75">
      <c r="A109" t="s">
        <v>50</v>
      </c>
      <c s="34" t="s">
        <v>165</v>
      </c>
      <c s="34" t="s">
        <v>2829</v>
      </c>
      <c s="35" t="s">
        <v>5</v>
      </c>
      <c s="6" t="s">
        <v>2830</v>
      </c>
      <c s="36" t="s">
        <v>54</v>
      </c>
      <c s="37">
        <v>1</v>
      </c>
      <c s="36">
        <v>0</v>
      </c>
      <c s="36">
        <f>ROUND(G109*H109,6)</f>
      </c>
      <c r="L109" s="38">
        <v>0</v>
      </c>
      <c s="32">
        <f>ROUND(ROUND(L109,2)*ROUND(G109,3),2)</f>
      </c>
      <c s="36" t="s">
        <v>90</v>
      </c>
      <c>
        <f>(M109*21)/100</f>
      </c>
      <c t="s">
        <v>28</v>
      </c>
    </row>
    <row r="110" spans="1:5" ht="12.75">
      <c r="A110" s="35" t="s">
        <v>56</v>
      </c>
      <c r="E110" s="39" t="s">
        <v>2830</v>
      </c>
    </row>
    <row r="111" spans="1:5" ht="12.75">
      <c r="A111" s="35" t="s">
        <v>57</v>
      </c>
      <c r="E111" s="40" t="s">
        <v>5</v>
      </c>
    </row>
    <row r="112" spans="1:5" ht="12.75">
      <c r="A112" t="s">
        <v>58</v>
      </c>
      <c r="E112" s="39" t="s">
        <v>5</v>
      </c>
    </row>
    <row r="113" spans="1:16" ht="12.75">
      <c r="A113" t="s">
        <v>50</v>
      </c>
      <c s="34" t="s">
        <v>168</v>
      </c>
      <c s="34" t="s">
        <v>2831</v>
      </c>
      <c s="35" t="s">
        <v>5</v>
      </c>
      <c s="6" t="s">
        <v>2832</v>
      </c>
      <c s="36" t="s">
        <v>54</v>
      </c>
      <c s="37">
        <v>1</v>
      </c>
      <c s="36">
        <v>0</v>
      </c>
      <c s="36">
        <f>ROUND(G113*H113,6)</f>
      </c>
      <c r="L113" s="38">
        <v>0</v>
      </c>
      <c s="32">
        <f>ROUND(ROUND(L113,2)*ROUND(G113,3),2)</f>
      </c>
      <c s="36" t="s">
        <v>90</v>
      </c>
      <c>
        <f>(M113*21)/100</f>
      </c>
      <c t="s">
        <v>28</v>
      </c>
    </row>
    <row r="114" spans="1:5" ht="12.75">
      <c r="A114" s="35" t="s">
        <v>56</v>
      </c>
      <c r="E114" s="39" t="s">
        <v>2832</v>
      </c>
    </row>
    <row r="115" spans="1:5" ht="12.75">
      <c r="A115" s="35" t="s">
        <v>57</v>
      </c>
      <c r="E115" s="40" t="s">
        <v>5</v>
      </c>
    </row>
    <row r="116" spans="1:5" ht="12.75">
      <c r="A116" t="s">
        <v>58</v>
      </c>
      <c r="E116" s="39" t="s">
        <v>5</v>
      </c>
    </row>
    <row r="117" spans="1:13" ht="12.75">
      <c r="A117" t="s">
        <v>47</v>
      </c>
      <c r="C117" s="31" t="s">
        <v>2833</v>
      </c>
      <c r="E117" s="33" t="s">
        <v>2834</v>
      </c>
      <c r="J117" s="32">
        <f>0</f>
      </c>
      <c s="32">
        <f>0</f>
      </c>
      <c s="32">
        <f>0+L118+L122</f>
      </c>
      <c s="32">
        <f>0+M118+M122</f>
      </c>
    </row>
    <row r="118" spans="1:16" ht="12.75">
      <c r="A118" t="s">
        <v>50</v>
      </c>
      <c s="34" t="s">
        <v>171</v>
      </c>
      <c s="34" t="s">
        <v>2835</v>
      </c>
      <c s="35" t="s">
        <v>5</v>
      </c>
      <c s="6" t="s">
        <v>2834</v>
      </c>
      <c s="36" t="s">
        <v>54</v>
      </c>
      <c s="37">
        <v>1</v>
      </c>
      <c s="36">
        <v>0</v>
      </c>
      <c s="36">
        <f>ROUND(G118*H118,6)</f>
      </c>
      <c r="L118" s="38">
        <v>0</v>
      </c>
      <c s="32">
        <f>ROUND(ROUND(L118,2)*ROUND(G118,3),2)</f>
      </c>
      <c s="36" t="s">
        <v>90</v>
      </c>
      <c>
        <f>(M118*21)/100</f>
      </c>
      <c t="s">
        <v>28</v>
      </c>
    </row>
    <row r="119" spans="1:5" ht="12.75">
      <c r="A119" s="35" t="s">
        <v>56</v>
      </c>
      <c r="E119" s="39" t="s">
        <v>2834</v>
      </c>
    </row>
    <row r="120" spans="1:5" ht="12.75">
      <c r="A120" s="35" t="s">
        <v>57</v>
      </c>
      <c r="E120" s="40" t="s">
        <v>5</v>
      </c>
    </row>
    <row r="121" spans="1:5" ht="12.75">
      <c r="A121" t="s">
        <v>58</v>
      </c>
      <c r="E121" s="39" t="s">
        <v>5</v>
      </c>
    </row>
    <row r="122" spans="1:16" ht="12.75">
      <c r="A122" t="s">
        <v>50</v>
      </c>
      <c s="34" t="s">
        <v>174</v>
      </c>
      <c s="34" t="s">
        <v>2836</v>
      </c>
      <c s="35" t="s">
        <v>5</v>
      </c>
      <c s="6" t="s">
        <v>2837</v>
      </c>
      <c s="36" t="s">
        <v>54</v>
      </c>
      <c s="37">
        <v>1</v>
      </c>
      <c s="36">
        <v>0</v>
      </c>
      <c s="36">
        <f>ROUND(G122*H122,6)</f>
      </c>
      <c r="L122" s="38">
        <v>0</v>
      </c>
      <c s="32">
        <f>ROUND(ROUND(L122,2)*ROUND(G122,3),2)</f>
      </c>
      <c s="36" t="s">
        <v>90</v>
      </c>
      <c>
        <f>(M122*21)/100</f>
      </c>
      <c t="s">
        <v>28</v>
      </c>
    </row>
    <row r="123" spans="1:5" ht="12.75">
      <c r="A123" s="35" t="s">
        <v>56</v>
      </c>
      <c r="E123" s="39" t="s">
        <v>2837</v>
      </c>
    </row>
    <row r="124" spans="1:5" ht="12.75">
      <c r="A124" s="35" t="s">
        <v>57</v>
      </c>
      <c r="E124" s="40" t="s">
        <v>5</v>
      </c>
    </row>
    <row r="125" spans="1:5" ht="12.75">
      <c r="A125" t="s">
        <v>58</v>
      </c>
      <c r="E125" s="39" t="s">
        <v>5</v>
      </c>
    </row>
    <row r="126" spans="1:13" ht="12.75">
      <c r="A126" t="s">
        <v>47</v>
      </c>
      <c r="C126" s="31" t="s">
        <v>2838</v>
      </c>
      <c r="E126" s="33" t="s">
        <v>2839</v>
      </c>
      <c r="J126" s="32">
        <f>0</f>
      </c>
      <c s="32">
        <f>0</f>
      </c>
      <c s="32">
        <f>0+L127</f>
      </c>
      <c s="32">
        <f>0+M127</f>
      </c>
    </row>
    <row r="127" spans="1:16" ht="12.75">
      <c r="A127" t="s">
        <v>50</v>
      </c>
      <c s="34" t="s">
        <v>177</v>
      </c>
      <c s="34" t="s">
        <v>2840</v>
      </c>
      <c s="35" t="s">
        <v>5</v>
      </c>
      <c s="6" t="s">
        <v>2841</v>
      </c>
      <c s="36" t="s">
        <v>54</v>
      </c>
      <c s="37">
        <v>1</v>
      </c>
      <c s="36">
        <v>0</v>
      </c>
      <c s="36">
        <f>ROUND(G127*H127,6)</f>
      </c>
      <c r="L127" s="38">
        <v>0</v>
      </c>
      <c s="32">
        <f>ROUND(ROUND(L127,2)*ROUND(G127,3),2)</f>
      </c>
      <c s="36" t="s">
        <v>90</v>
      </c>
      <c>
        <f>(M127*21)/100</f>
      </c>
      <c t="s">
        <v>28</v>
      </c>
    </row>
    <row r="128" spans="1:5" ht="12.75">
      <c r="A128" s="35" t="s">
        <v>56</v>
      </c>
      <c r="E128" s="39" t="s">
        <v>2841</v>
      </c>
    </row>
    <row r="129" spans="1:5" ht="12.75">
      <c r="A129" s="35" t="s">
        <v>57</v>
      </c>
      <c r="E129" s="40" t="s">
        <v>5</v>
      </c>
    </row>
    <row r="130" spans="1:5" ht="12.75">
      <c r="A130" t="s">
        <v>58</v>
      </c>
      <c r="E130" s="39" t="s">
        <v>5</v>
      </c>
    </row>
    <row r="131" spans="1:13" ht="12.75">
      <c r="A131" t="s">
        <v>47</v>
      </c>
      <c r="C131" s="31" t="s">
        <v>2842</v>
      </c>
      <c r="E131" s="33" t="s">
        <v>2843</v>
      </c>
      <c r="J131" s="32">
        <f>0</f>
      </c>
      <c s="32">
        <f>0</f>
      </c>
      <c s="32">
        <f>0+L132</f>
      </c>
      <c s="32">
        <f>0+M132</f>
      </c>
    </row>
    <row r="132" spans="1:16" ht="12.75">
      <c r="A132" t="s">
        <v>50</v>
      </c>
      <c s="34" t="s">
        <v>181</v>
      </c>
      <c s="34" t="s">
        <v>2844</v>
      </c>
      <c s="35" t="s">
        <v>5</v>
      </c>
      <c s="6" t="s">
        <v>2845</v>
      </c>
      <c s="36" t="s">
        <v>54</v>
      </c>
      <c s="37">
        <v>1</v>
      </c>
      <c s="36">
        <v>0</v>
      </c>
      <c s="36">
        <f>ROUND(G132*H132,6)</f>
      </c>
      <c r="L132" s="38">
        <v>0</v>
      </c>
      <c s="32">
        <f>ROUND(ROUND(L132,2)*ROUND(G132,3),2)</f>
      </c>
      <c s="36" t="s">
        <v>90</v>
      </c>
      <c>
        <f>(M132*21)/100</f>
      </c>
      <c t="s">
        <v>28</v>
      </c>
    </row>
    <row r="133" spans="1:5" ht="12.75">
      <c r="A133" s="35" t="s">
        <v>56</v>
      </c>
      <c r="E133" s="39" t="s">
        <v>2845</v>
      </c>
    </row>
    <row r="134" spans="1:5" ht="12.75">
      <c r="A134" s="35" t="s">
        <v>57</v>
      </c>
      <c r="E134" s="40" t="s">
        <v>5</v>
      </c>
    </row>
    <row r="135" spans="1:5" ht="12.75">
      <c r="A135" t="s">
        <v>58</v>
      </c>
      <c r="E1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3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COUNTIFS(L8:L361,"=0",A8:A361,"P")+COUNTIFS(L8:L361,"",A8:A361,"P")+SUM(Q8:Q361)</f>
      </c>
    </row>
    <row r="8" spans="1:13" ht="12.75">
      <c r="A8" t="s">
        <v>45</v>
      </c>
      <c r="C8" s="28" t="s">
        <v>2848</v>
      </c>
      <c r="E8" s="30" t="s">
        <v>2847</v>
      </c>
      <c r="J8" s="29">
        <f>0+J9+J22+J35+J52+J205+J330+J351+J356</f>
      </c>
      <c s="29">
        <f>0+K9+K22+K35+K52+K205+K330+K351+K356</f>
      </c>
      <c s="29">
        <f>0+L9+L22+L35+L52+L205+L330+L351+L356</f>
      </c>
      <c s="29">
        <f>0+M9+M22+M35+M52+M205+M330+M351+M356</f>
      </c>
    </row>
    <row r="9" spans="1:13" ht="12.75">
      <c r="A9" t="s">
        <v>47</v>
      </c>
      <c r="C9" s="31" t="s">
        <v>26</v>
      </c>
      <c r="E9" s="33" t="s">
        <v>650</v>
      </c>
      <c r="J9" s="32">
        <f>0</f>
      </c>
      <c s="32">
        <f>0</f>
      </c>
      <c s="32">
        <f>0+L10+L14+L18</f>
      </c>
      <c s="32">
        <f>0+M10+M14+M18</f>
      </c>
    </row>
    <row r="10" spans="1:16" ht="25.5">
      <c r="A10" t="s">
        <v>50</v>
      </c>
      <c s="34" t="s">
        <v>51</v>
      </c>
      <c s="34" t="s">
        <v>2849</v>
      </c>
      <c s="35" t="s">
        <v>5</v>
      </c>
      <c s="6" t="s">
        <v>2850</v>
      </c>
      <c s="36" t="s">
        <v>423</v>
      </c>
      <c s="37">
        <v>1335.311</v>
      </c>
      <c s="36">
        <v>0</v>
      </c>
      <c s="36">
        <f>ROUND(G10*H10,6)</f>
      </c>
      <c r="L10" s="38">
        <v>0</v>
      </c>
      <c s="32">
        <f>ROUND(ROUND(L10,2)*ROUND(G10,3),2)</f>
      </c>
      <c s="36" t="s">
        <v>90</v>
      </c>
      <c>
        <f>(M10*21)/100</f>
      </c>
      <c t="s">
        <v>28</v>
      </c>
    </row>
    <row r="11" spans="1:5" ht="25.5">
      <c r="A11" s="35" t="s">
        <v>56</v>
      </c>
      <c r="E11" s="39" t="s">
        <v>2850</v>
      </c>
    </row>
    <row r="12" spans="1:5" ht="63.75">
      <c r="A12" s="35" t="s">
        <v>57</v>
      </c>
      <c r="E12" s="42" t="s">
        <v>2851</v>
      </c>
    </row>
    <row r="13" spans="1:5" ht="12.75">
      <c r="A13" t="s">
        <v>58</v>
      </c>
      <c r="E13" s="39" t="s">
        <v>5</v>
      </c>
    </row>
    <row r="14" spans="1:16" ht="25.5">
      <c r="A14" t="s">
        <v>50</v>
      </c>
      <c s="34" t="s">
        <v>28</v>
      </c>
      <c s="34" t="s">
        <v>2852</v>
      </c>
      <c s="35" t="s">
        <v>5</v>
      </c>
      <c s="6" t="s">
        <v>2853</v>
      </c>
      <c s="36" t="s">
        <v>423</v>
      </c>
      <c s="37">
        <v>1468.842</v>
      </c>
      <c s="36">
        <v>0</v>
      </c>
      <c s="36">
        <f>ROUND(G14*H14,6)</f>
      </c>
      <c r="L14" s="38">
        <v>0</v>
      </c>
      <c s="32">
        <f>ROUND(ROUND(L14,2)*ROUND(G14,3),2)</f>
      </c>
      <c s="36" t="s">
        <v>55</v>
      </c>
      <c>
        <f>(M14*21)/100</f>
      </c>
      <c t="s">
        <v>28</v>
      </c>
    </row>
    <row r="15" spans="1:5" ht="25.5">
      <c r="A15" s="35" t="s">
        <v>56</v>
      </c>
      <c r="E15" s="39" t="s">
        <v>2853</v>
      </c>
    </row>
    <row r="16" spans="1:5" ht="25.5">
      <c r="A16" s="35" t="s">
        <v>57</v>
      </c>
      <c r="E16" s="40" t="s">
        <v>2854</v>
      </c>
    </row>
    <row r="17" spans="1:5" ht="12.75">
      <c r="A17" t="s">
        <v>58</v>
      </c>
      <c r="E17" s="39" t="s">
        <v>5</v>
      </c>
    </row>
    <row r="18" spans="1:16" ht="25.5">
      <c r="A18" t="s">
        <v>50</v>
      </c>
      <c s="34" t="s">
        <v>26</v>
      </c>
      <c s="34" t="s">
        <v>2855</v>
      </c>
      <c s="35" t="s">
        <v>5</v>
      </c>
      <c s="6" t="s">
        <v>2856</v>
      </c>
      <c s="36" t="s">
        <v>423</v>
      </c>
      <c s="37">
        <v>1335.311</v>
      </c>
      <c s="36">
        <v>0</v>
      </c>
      <c s="36">
        <f>ROUND(G18*H18,6)</f>
      </c>
      <c r="L18" s="38">
        <v>0</v>
      </c>
      <c s="32">
        <f>ROUND(ROUND(L18,2)*ROUND(G18,3),2)</f>
      </c>
      <c s="36" t="s">
        <v>55</v>
      </c>
      <c>
        <f>(M18*21)/100</f>
      </c>
      <c t="s">
        <v>28</v>
      </c>
    </row>
    <row r="19" spans="1:5" ht="25.5">
      <c r="A19" s="35" t="s">
        <v>56</v>
      </c>
      <c r="E19" s="39" t="s">
        <v>2856</v>
      </c>
    </row>
    <row r="20" spans="1:5" ht="25.5">
      <c r="A20" s="35" t="s">
        <v>57</v>
      </c>
      <c r="E20" s="40" t="s">
        <v>2857</v>
      </c>
    </row>
    <row r="21" spans="1:5" ht="12.75">
      <c r="A21" t="s">
        <v>58</v>
      </c>
      <c r="E21" s="39" t="s">
        <v>5</v>
      </c>
    </row>
    <row r="22" spans="1:13" ht="12.75">
      <c r="A22" t="s">
        <v>47</v>
      </c>
      <c r="C22" s="31" t="s">
        <v>79</v>
      </c>
      <c r="E22" s="33" t="s">
        <v>411</v>
      </c>
      <c r="J22" s="32">
        <f>0</f>
      </c>
      <c s="32">
        <f>0</f>
      </c>
      <c s="32">
        <f>0+L23+L27+L31</f>
      </c>
      <c s="32">
        <f>0+M23+M27+M31</f>
      </c>
    </row>
    <row r="23" spans="1:16" ht="25.5">
      <c r="A23" t="s">
        <v>50</v>
      </c>
      <c s="34" t="s">
        <v>79</v>
      </c>
      <c s="34" t="s">
        <v>2858</v>
      </c>
      <c s="35" t="s">
        <v>5</v>
      </c>
      <c s="6" t="s">
        <v>2859</v>
      </c>
      <c s="36" t="s">
        <v>423</v>
      </c>
      <c s="37">
        <v>638</v>
      </c>
      <c s="36">
        <v>0</v>
      </c>
      <c s="36">
        <f>ROUND(G23*H23,6)</f>
      </c>
      <c r="L23" s="38">
        <v>0</v>
      </c>
      <c s="32">
        <f>ROUND(ROUND(L23,2)*ROUND(G23,3),2)</f>
      </c>
      <c s="36" t="s">
        <v>90</v>
      </c>
      <c>
        <f>(M23*21)/100</f>
      </c>
      <c t="s">
        <v>28</v>
      </c>
    </row>
    <row r="24" spans="1:5" ht="25.5">
      <c r="A24" s="35" t="s">
        <v>56</v>
      </c>
      <c r="E24" s="39" t="s">
        <v>2859</v>
      </c>
    </row>
    <row r="25" spans="1:5" ht="63.75">
      <c r="A25" s="35" t="s">
        <v>57</v>
      </c>
      <c r="E25" s="42" t="s">
        <v>2860</v>
      </c>
    </row>
    <row r="26" spans="1:5" ht="12.75">
      <c r="A26" t="s">
        <v>58</v>
      </c>
      <c r="E26" s="39" t="s">
        <v>5</v>
      </c>
    </row>
    <row r="27" spans="1:16" ht="25.5">
      <c r="A27" t="s">
        <v>50</v>
      </c>
      <c s="34" t="s">
        <v>101</v>
      </c>
      <c s="34" t="s">
        <v>2861</v>
      </c>
      <c s="35" t="s">
        <v>5</v>
      </c>
      <c s="6" t="s">
        <v>2862</v>
      </c>
      <c s="36" t="s">
        <v>423</v>
      </c>
      <c s="37">
        <v>701.8</v>
      </c>
      <c s="36">
        <v>0</v>
      </c>
      <c s="36">
        <f>ROUND(G27*H27,6)</f>
      </c>
      <c r="L27" s="38">
        <v>0</v>
      </c>
      <c s="32">
        <f>ROUND(ROUND(L27,2)*ROUND(G27,3),2)</f>
      </c>
      <c s="36" t="s">
        <v>55</v>
      </c>
      <c>
        <f>(M27*21)/100</f>
      </c>
      <c t="s">
        <v>28</v>
      </c>
    </row>
    <row r="28" spans="1:5" ht="25.5">
      <c r="A28" s="35" t="s">
        <v>56</v>
      </c>
      <c r="E28" s="39" t="s">
        <v>2862</v>
      </c>
    </row>
    <row r="29" spans="1:5" ht="25.5">
      <c r="A29" s="35" t="s">
        <v>57</v>
      </c>
      <c r="E29" s="40" t="s">
        <v>2863</v>
      </c>
    </row>
    <row r="30" spans="1:5" ht="12.75">
      <c r="A30" t="s">
        <v>58</v>
      </c>
      <c r="E30" s="39" t="s">
        <v>5</v>
      </c>
    </row>
    <row r="31" spans="1:16" ht="25.5">
      <c r="A31" t="s">
        <v>50</v>
      </c>
      <c s="34" t="s">
        <v>27</v>
      </c>
      <c s="34" t="s">
        <v>2864</v>
      </c>
      <c s="35" t="s">
        <v>5</v>
      </c>
      <c s="6" t="s">
        <v>2856</v>
      </c>
      <c s="36" t="s">
        <v>423</v>
      </c>
      <c s="37">
        <v>638</v>
      </c>
      <c s="36">
        <v>0</v>
      </c>
      <c s="36">
        <f>ROUND(G31*H31,6)</f>
      </c>
      <c r="L31" s="38">
        <v>0</v>
      </c>
      <c s="32">
        <f>ROUND(ROUND(L31,2)*ROUND(G31,3),2)</f>
      </c>
      <c s="36" t="s">
        <v>55</v>
      </c>
      <c>
        <f>(M31*21)/100</f>
      </c>
      <c t="s">
        <v>28</v>
      </c>
    </row>
    <row r="32" spans="1:5" ht="25.5">
      <c r="A32" s="35" t="s">
        <v>56</v>
      </c>
      <c r="E32" s="39" t="s">
        <v>2856</v>
      </c>
    </row>
    <row r="33" spans="1:5" ht="25.5">
      <c r="A33" s="35" t="s">
        <v>57</v>
      </c>
      <c r="E33" s="40" t="s">
        <v>2865</v>
      </c>
    </row>
    <row r="34" spans="1:5" ht="12.75">
      <c r="A34" t="s">
        <v>58</v>
      </c>
      <c r="E34" s="39" t="s">
        <v>5</v>
      </c>
    </row>
    <row r="35" spans="1:13" ht="12.75">
      <c r="A35" t="s">
        <v>47</v>
      </c>
      <c r="C35" s="31" t="s">
        <v>1073</v>
      </c>
      <c r="E35" s="33" t="s">
        <v>1074</v>
      </c>
      <c r="J35" s="32">
        <f>0</f>
      </c>
      <c s="32">
        <f>0</f>
      </c>
      <c s="32">
        <f>0+L36+L40+L44+L48</f>
      </c>
      <c s="32">
        <f>0+M36+M40+M44+M48</f>
      </c>
    </row>
    <row r="36" spans="1:16" ht="25.5">
      <c r="A36" t="s">
        <v>50</v>
      </c>
      <c s="34" t="s">
        <v>130</v>
      </c>
      <c s="34" t="s">
        <v>2866</v>
      </c>
      <c s="35" t="s">
        <v>5</v>
      </c>
      <c s="6" t="s">
        <v>2867</v>
      </c>
      <c s="36" t="s">
        <v>423</v>
      </c>
      <c s="37">
        <v>15.4</v>
      </c>
      <c s="36">
        <v>0.01423</v>
      </c>
      <c s="36">
        <f>ROUND(G36*H36,6)</f>
      </c>
      <c r="L36" s="38">
        <v>0</v>
      </c>
      <c s="32">
        <f>ROUND(ROUND(L36,2)*ROUND(G36,3),2)</f>
      </c>
      <c s="36" t="s">
        <v>90</v>
      </c>
      <c>
        <f>(M36*21)/100</f>
      </c>
      <c t="s">
        <v>28</v>
      </c>
    </row>
    <row r="37" spans="1:5" ht="25.5">
      <c r="A37" s="35" t="s">
        <v>56</v>
      </c>
      <c r="E37" s="39" t="s">
        <v>2867</v>
      </c>
    </row>
    <row r="38" spans="1:5" ht="38.25">
      <c r="A38" s="35" t="s">
        <v>57</v>
      </c>
      <c r="E38" s="42" t="s">
        <v>2868</v>
      </c>
    </row>
    <row r="39" spans="1:5" ht="12.75">
      <c r="A39" t="s">
        <v>58</v>
      </c>
      <c r="E39" s="39" t="s">
        <v>5</v>
      </c>
    </row>
    <row r="40" spans="1:16" ht="25.5">
      <c r="A40" t="s">
        <v>50</v>
      </c>
      <c s="34" t="s">
        <v>133</v>
      </c>
      <c s="34" t="s">
        <v>1085</v>
      </c>
      <c s="35" t="s">
        <v>5</v>
      </c>
      <c s="6" t="s">
        <v>1086</v>
      </c>
      <c s="36" t="s">
        <v>401</v>
      </c>
      <c s="37">
        <v>0.308</v>
      </c>
      <c s="36">
        <v>0.0233</v>
      </c>
      <c s="36">
        <f>ROUND(G40*H40,6)</f>
      </c>
      <c r="L40" s="38">
        <v>0</v>
      </c>
      <c s="32">
        <f>ROUND(ROUND(L40,2)*ROUND(G40,3),2)</f>
      </c>
      <c s="36" t="s">
        <v>90</v>
      </c>
      <c>
        <f>(M40*21)/100</f>
      </c>
      <c t="s">
        <v>28</v>
      </c>
    </row>
    <row r="41" spans="1:5" ht="25.5">
      <c r="A41" s="35" t="s">
        <v>56</v>
      </c>
      <c r="E41" s="39" t="s">
        <v>1086</v>
      </c>
    </row>
    <row r="42" spans="1:5" ht="25.5">
      <c r="A42" s="35" t="s">
        <v>57</v>
      </c>
      <c r="E42" s="40" t="s">
        <v>2869</v>
      </c>
    </row>
    <row r="43" spans="1:5" ht="12.75">
      <c r="A43" t="s">
        <v>58</v>
      </c>
      <c r="E43" s="39" t="s">
        <v>5</v>
      </c>
    </row>
    <row r="44" spans="1:16" ht="25.5">
      <c r="A44" t="s">
        <v>50</v>
      </c>
      <c s="34" t="s">
        <v>136</v>
      </c>
      <c s="34" t="s">
        <v>2870</v>
      </c>
      <c s="35" t="s">
        <v>5</v>
      </c>
      <c s="6" t="s">
        <v>2871</v>
      </c>
      <c s="36" t="s">
        <v>409</v>
      </c>
      <c s="37">
        <v>0.226</v>
      </c>
      <c s="36">
        <v>0</v>
      </c>
      <c s="36">
        <f>ROUND(G44*H44,6)</f>
      </c>
      <c r="L44" s="38">
        <v>0</v>
      </c>
      <c s="32">
        <f>ROUND(ROUND(L44,2)*ROUND(G44,3),2)</f>
      </c>
      <c s="36" t="s">
        <v>90</v>
      </c>
      <c>
        <f>(M44*21)/100</f>
      </c>
      <c t="s">
        <v>28</v>
      </c>
    </row>
    <row r="45" spans="1:5" ht="25.5">
      <c r="A45" s="35" t="s">
        <v>56</v>
      </c>
      <c r="E45" s="39" t="s">
        <v>2871</v>
      </c>
    </row>
    <row r="46" spans="1:5" ht="12.75">
      <c r="A46" s="35" t="s">
        <v>57</v>
      </c>
      <c r="E46" s="40" t="s">
        <v>5</v>
      </c>
    </row>
    <row r="47" spans="1:5" ht="12.75">
      <c r="A47" t="s">
        <v>58</v>
      </c>
      <c r="E47" s="39" t="s">
        <v>5</v>
      </c>
    </row>
    <row r="48" spans="1:16" ht="38.25">
      <c r="A48" t="s">
        <v>50</v>
      </c>
      <c s="34" t="s">
        <v>139</v>
      </c>
      <c s="34" t="s">
        <v>1096</v>
      </c>
      <c s="35" t="s">
        <v>5</v>
      </c>
      <c s="6" t="s">
        <v>1097</v>
      </c>
      <c s="36" t="s">
        <v>409</v>
      </c>
      <c s="37">
        <v>0.226</v>
      </c>
      <c s="36">
        <v>0</v>
      </c>
      <c s="36">
        <f>ROUND(G48*H48,6)</f>
      </c>
      <c r="L48" s="38">
        <v>0</v>
      </c>
      <c s="32">
        <f>ROUND(ROUND(L48,2)*ROUND(G48,3),2)</f>
      </c>
      <c s="36" t="s">
        <v>90</v>
      </c>
      <c>
        <f>(M48*21)/100</f>
      </c>
      <c t="s">
        <v>28</v>
      </c>
    </row>
    <row r="49" spans="1:5" ht="38.25">
      <c r="A49" s="35" t="s">
        <v>56</v>
      </c>
      <c r="E49" s="39" t="s">
        <v>1098</v>
      </c>
    </row>
    <row r="50" spans="1:5" ht="12.75">
      <c r="A50" s="35" t="s">
        <v>57</v>
      </c>
      <c r="E50" s="40" t="s">
        <v>5</v>
      </c>
    </row>
    <row r="51" spans="1:5" ht="12.75">
      <c r="A51" t="s">
        <v>58</v>
      </c>
      <c r="E51" s="39" t="s">
        <v>5</v>
      </c>
    </row>
    <row r="52" spans="1:13" ht="12.75">
      <c r="A52" t="s">
        <v>47</v>
      </c>
      <c r="C52" s="31" t="s">
        <v>1119</v>
      </c>
      <c r="E52" s="33" t="s">
        <v>1120</v>
      </c>
      <c r="J52" s="32">
        <f>0</f>
      </c>
      <c s="32">
        <f>0</f>
      </c>
      <c s="32">
        <f>0+L53+L57+L61+L65+L69+L73+L77+L81+L85+L89+L93+L97+L101+L105+L109+L113+L117+L121+L125+L129+L133+L137+L141+L145+L149+L153+L157+L161+L165+L169+L173+L177+L181+L185+L189+L193+L197+L201</f>
      </c>
      <c s="32">
        <f>0+M53+M57+M61+M65+M69+M73+M77+M81+M85+M89+M93+M97+M101+M105+M109+M113+M117+M121+M125+M129+M133+M137+M141+M145+M149+M153+M157+M161+M165+M169+M173+M177+M181+M185+M189+M193+M197+M201</f>
      </c>
    </row>
    <row r="53" spans="1:16" ht="25.5">
      <c r="A53" t="s">
        <v>50</v>
      </c>
      <c s="34" t="s">
        <v>142</v>
      </c>
      <c s="34" t="s">
        <v>2872</v>
      </c>
      <c s="35" t="s">
        <v>5</v>
      </c>
      <c s="6" t="s">
        <v>2873</v>
      </c>
      <c s="36" t="s">
        <v>74</v>
      </c>
      <c s="37">
        <v>2</v>
      </c>
      <c s="36">
        <v>0.00105</v>
      </c>
      <c s="36">
        <f>ROUND(G53*H53,6)</f>
      </c>
      <c r="L53" s="38">
        <v>0</v>
      </c>
      <c s="32">
        <f>ROUND(ROUND(L53,2)*ROUND(G53,3),2)</f>
      </c>
      <c s="36" t="s">
        <v>90</v>
      </c>
      <c>
        <f>(M53*21)/100</f>
      </c>
      <c t="s">
        <v>28</v>
      </c>
    </row>
    <row r="54" spans="1:5" ht="25.5">
      <c r="A54" s="35" t="s">
        <v>56</v>
      </c>
      <c r="E54" s="39" t="s">
        <v>2873</v>
      </c>
    </row>
    <row r="55" spans="1:5" ht="51">
      <c r="A55" s="35" t="s">
        <v>57</v>
      </c>
      <c r="E55" s="42" t="s">
        <v>2874</v>
      </c>
    </row>
    <row r="56" spans="1:5" ht="12.75">
      <c r="A56" t="s">
        <v>58</v>
      </c>
      <c r="E56" s="39" t="s">
        <v>5</v>
      </c>
    </row>
    <row r="57" spans="1:16" ht="25.5">
      <c r="A57" t="s">
        <v>50</v>
      </c>
      <c s="34" t="s">
        <v>145</v>
      </c>
      <c s="34" t="s">
        <v>2875</v>
      </c>
      <c s="35" t="s">
        <v>5</v>
      </c>
      <c s="6" t="s">
        <v>2876</v>
      </c>
      <c s="36" t="s">
        <v>423</v>
      </c>
      <c s="37">
        <v>6.62</v>
      </c>
      <c s="36">
        <v>0.00584</v>
      </c>
      <c s="36">
        <f>ROUND(G57*H57,6)</f>
      </c>
      <c r="L57" s="38">
        <v>0</v>
      </c>
      <c s="32">
        <f>ROUND(ROUND(L57,2)*ROUND(G57,3),2)</f>
      </c>
      <c s="36" t="s">
        <v>90</v>
      </c>
      <c>
        <f>(M57*21)/100</f>
      </c>
      <c t="s">
        <v>28</v>
      </c>
    </row>
    <row r="58" spans="1:5" ht="25.5">
      <c r="A58" s="35" t="s">
        <v>56</v>
      </c>
      <c r="E58" s="39" t="s">
        <v>2876</v>
      </c>
    </row>
    <row r="59" spans="1:5" ht="63.75">
      <c r="A59" s="35" t="s">
        <v>57</v>
      </c>
      <c r="E59" s="42" t="s">
        <v>2877</v>
      </c>
    </row>
    <row r="60" spans="1:5" ht="12.75">
      <c r="A60" t="s">
        <v>58</v>
      </c>
      <c r="E60" s="39" t="s">
        <v>5</v>
      </c>
    </row>
    <row r="61" spans="1:16" ht="38.25">
      <c r="A61" t="s">
        <v>50</v>
      </c>
      <c s="34" t="s">
        <v>149</v>
      </c>
      <c s="34" t="s">
        <v>2878</v>
      </c>
      <c s="35" t="s">
        <v>5</v>
      </c>
      <c s="6" t="s">
        <v>2879</v>
      </c>
      <c s="36" t="s">
        <v>89</v>
      </c>
      <c s="37">
        <v>11</v>
      </c>
      <c s="36">
        <v>0.00254</v>
      </c>
      <c s="36">
        <f>ROUND(G61*H61,6)</f>
      </c>
      <c r="L61" s="38">
        <v>0</v>
      </c>
      <c s="32">
        <f>ROUND(ROUND(L61,2)*ROUND(G61,3),2)</f>
      </c>
      <c s="36" t="s">
        <v>90</v>
      </c>
      <c>
        <f>(M61*21)/100</f>
      </c>
      <c t="s">
        <v>28</v>
      </c>
    </row>
    <row r="62" spans="1:5" ht="38.25">
      <c r="A62" s="35" t="s">
        <v>56</v>
      </c>
      <c r="E62" s="39" t="s">
        <v>2880</v>
      </c>
    </row>
    <row r="63" spans="1:5" ht="63.75">
      <c r="A63" s="35" t="s">
        <v>57</v>
      </c>
      <c r="E63" s="42" t="s">
        <v>2881</v>
      </c>
    </row>
    <row r="64" spans="1:5" ht="12.75">
      <c r="A64" t="s">
        <v>58</v>
      </c>
      <c r="E64" s="39" t="s">
        <v>5</v>
      </c>
    </row>
    <row r="65" spans="1:16" ht="25.5">
      <c r="A65" t="s">
        <v>50</v>
      </c>
      <c s="34" t="s">
        <v>152</v>
      </c>
      <c s="34" t="s">
        <v>2882</v>
      </c>
      <c s="35" t="s">
        <v>5</v>
      </c>
      <c s="6" t="s">
        <v>2883</v>
      </c>
      <c s="36" t="s">
        <v>74</v>
      </c>
      <c s="37">
        <v>114</v>
      </c>
      <c s="36">
        <v>0.00169</v>
      </c>
      <c s="36">
        <f>ROUND(G65*H65,6)</f>
      </c>
      <c r="L65" s="38">
        <v>0</v>
      </c>
      <c s="32">
        <f>ROUND(ROUND(L65,2)*ROUND(G65,3),2)</f>
      </c>
      <c s="36" t="s">
        <v>90</v>
      </c>
      <c>
        <f>(M65*21)/100</f>
      </c>
      <c t="s">
        <v>28</v>
      </c>
    </row>
    <row r="66" spans="1:5" ht="25.5">
      <c r="A66" s="35" t="s">
        <v>56</v>
      </c>
      <c r="E66" s="39" t="s">
        <v>2883</v>
      </c>
    </row>
    <row r="67" spans="1:5" ht="51">
      <c r="A67" s="35" t="s">
        <v>57</v>
      </c>
      <c r="E67" s="42" t="s">
        <v>2884</v>
      </c>
    </row>
    <row r="68" spans="1:5" ht="12.75">
      <c r="A68" t="s">
        <v>58</v>
      </c>
      <c r="E68" s="39" t="s">
        <v>5</v>
      </c>
    </row>
    <row r="69" spans="1:16" ht="25.5">
      <c r="A69" t="s">
        <v>50</v>
      </c>
      <c s="34" t="s">
        <v>155</v>
      </c>
      <c s="34" t="s">
        <v>2885</v>
      </c>
      <c s="35" t="s">
        <v>5</v>
      </c>
      <c s="6" t="s">
        <v>2886</v>
      </c>
      <c s="36" t="s">
        <v>89</v>
      </c>
      <c s="37">
        <v>4</v>
      </c>
      <c s="36">
        <v>0.00036</v>
      </c>
      <c s="36">
        <f>ROUND(G69*H69,6)</f>
      </c>
      <c r="L69" s="38">
        <v>0</v>
      </c>
      <c s="32">
        <f>ROUND(ROUND(L69,2)*ROUND(G69,3),2)</f>
      </c>
      <c s="36" t="s">
        <v>90</v>
      </c>
      <c>
        <f>(M69*21)/100</f>
      </c>
      <c t="s">
        <v>28</v>
      </c>
    </row>
    <row r="70" spans="1:5" ht="25.5">
      <c r="A70" s="35" t="s">
        <v>56</v>
      </c>
      <c r="E70" s="39" t="s">
        <v>2886</v>
      </c>
    </row>
    <row r="71" spans="1:5" ht="51">
      <c r="A71" s="35" t="s">
        <v>57</v>
      </c>
      <c r="E71" s="42" t="s">
        <v>2887</v>
      </c>
    </row>
    <row r="72" spans="1:5" ht="12.75">
      <c r="A72" t="s">
        <v>58</v>
      </c>
      <c r="E72" s="39" t="s">
        <v>5</v>
      </c>
    </row>
    <row r="73" spans="1:16" ht="25.5">
      <c r="A73" t="s">
        <v>50</v>
      </c>
      <c s="34" t="s">
        <v>159</v>
      </c>
      <c s="34" t="s">
        <v>2888</v>
      </c>
      <c s="35" t="s">
        <v>5</v>
      </c>
      <c s="6" t="s">
        <v>2889</v>
      </c>
      <c s="36" t="s">
        <v>89</v>
      </c>
      <c s="37">
        <v>2</v>
      </c>
      <c s="36">
        <v>0.00036</v>
      </c>
      <c s="36">
        <f>ROUND(G73*H73,6)</f>
      </c>
      <c r="L73" s="38">
        <v>0</v>
      </c>
      <c s="32">
        <f>ROUND(ROUND(L73,2)*ROUND(G73,3),2)</f>
      </c>
      <c s="36" t="s">
        <v>90</v>
      </c>
      <c>
        <f>(M73*21)/100</f>
      </c>
      <c t="s">
        <v>28</v>
      </c>
    </row>
    <row r="74" spans="1:5" ht="25.5">
      <c r="A74" s="35" t="s">
        <v>56</v>
      </c>
      <c r="E74" s="39" t="s">
        <v>2889</v>
      </c>
    </row>
    <row r="75" spans="1:5" ht="51">
      <c r="A75" s="35" t="s">
        <v>57</v>
      </c>
      <c r="E75" s="42" t="s">
        <v>2890</v>
      </c>
    </row>
    <row r="76" spans="1:5" ht="12.75">
      <c r="A76" t="s">
        <v>58</v>
      </c>
      <c r="E76" s="39" t="s">
        <v>5</v>
      </c>
    </row>
    <row r="77" spans="1:16" ht="25.5">
      <c r="A77" t="s">
        <v>50</v>
      </c>
      <c s="34" t="s">
        <v>162</v>
      </c>
      <c s="34" t="s">
        <v>2891</v>
      </c>
      <c s="35" t="s">
        <v>5</v>
      </c>
      <c s="6" t="s">
        <v>2892</v>
      </c>
      <c s="36" t="s">
        <v>74</v>
      </c>
      <c s="37">
        <v>44</v>
      </c>
      <c s="36">
        <v>0.00217</v>
      </c>
      <c s="36">
        <f>ROUND(G77*H77,6)</f>
      </c>
      <c r="L77" s="38">
        <v>0</v>
      </c>
      <c s="32">
        <f>ROUND(ROUND(L77,2)*ROUND(G77,3),2)</f>
      </c>
      <c s="36" t="s">
        <v>90</v>
      </c>
      <c>
        <f>(M77*21)/100</f>
      </c>
      <c t="s">
        <v>28</v>
      </c>
    </row>
    <row r="78" spans="1:5" ht="25.5">
      <c r="A78" s="35" t="s">
        <v>56</v>
      </c>
      <c r="E78" s="39" t="s">
        <v>2892</v>
      </c>
    </row>
    <row r="79" spans="1:5" ht="51">
      <c r="A79" s="35" t="s">
        <v>57</v>
      </c>
      <c r="E79" s="42" t="s">
        <v>2893</v>
      </c>
    </row>
    <row r="80" spans="1:5" ht="12.75">
      <c r="A80" t="s">
        <v>58</v>
      </c>
      <c r="E80" s="39" t="s">
        <v>5</v>
      </c>
    </row>
    <row r="81" spans="1:16" ht="25.5">
      <c r="A81" t="s">
        <v>50</v>
      </c>
      <c s="34" t="s">
        <v>165</v>
      </c>
      <c s="34" t="s">
        <v>2894</v>
      </c>
      <c s="35" t="s">
        <v>5</v>
      </c>
      <c s="6" t="s">
        <v>2895</v>
      </c>
      <c s="36" t="s">
        <v>74</v>
      </c>
      <c s="37">
        <v>14</v>
      </c>
      <c s="36">
        <v>0.0021</v>
      </c>
      <c s="36">
        <f>ROUND(G81*H81,6)</f>
      </c>
      <c r="L81" s="38">
        <v>0</v>
      </c>
      <c s="32">
        <f>ROUND(ROUND(L81,2)*ROUND(G81,3),2)</f>
      </c>
      <c s="36" t="s">
        <v>90</v>
      </c>
      <c>
        <f>(M81*21)/100</f>
      </c>
      <c t="s">
        <v>28</v>
      </c>
    </row>
    <row r="82" spans="1:5" ht="25.5">
      <c r="A82" s="35" t="s">
        <v>56</v>
      </c>
      <c r="E82" s="39" t="s">
        <v>2895</v>
      </c>
    </row>
    <row r="83" spans="1:5" ht="51">
      <c r="A83" s="35" t="s">
        <v>57</v>
      </c>
      <c r="E83" s="42" t="s">
        <v>2896</v>
      </c>
    </row>
    <row r="84" spans="1:5" ht="12.75">
      <c r="A84" t="s">
        <v>58</v>
      </c>
      <c r="E84" s="39" t="s">
        <v>5</v>
      </c>
    </row>
    <row r="85" spans="1:16" ht="12.75">
      <c r="A85" t="s">
        <v>50</v>
      </c>
      <c s="34" t="s">
        <v>168</v>
      </c>
      <c s="34" t="s">
        <v>2897</v>
      </c>
      <c s="35" t="s">
        <v>5</v>
      </c>
      <c s="6" t="s">
        <v>2898</v>
      </c>
      <c s="36" t="s">
        <v>1012</v>
      </c>
      <c s="37">
        <v>118</v>
      </c>
      <c s="36">
        <v>0</v>
      </c>
      <c s="36">
        <f>ROUND(G85*H85,6)</f>
      </c>
      <c r="L85" s="38">
        <v>0</v>
      </c>
      <c s="32">
        <f>ROUND(ROUND(L85,2)*ROUND(G85,3),2)</f>
      </c>
      <c s="36" t="s">
        <v>291</v>
      </c>
      <c>
        <f>(M85*21)/100</f>
      </c>
      <c t="s">
        <v>28</v>
      </c>
    </row>
    <row r="86" spans="1:5" ht="12.75">
      <c r="A86" s="35" t="s">
        <v>56</v>
      </c>
      <c r="E86" s="39" t="s">
        <v>2898</v>
      </c>
    </row>
    <row r="87" spans="1:5" ht="51">
      <c r="A87" s="35" t="s">
        <v>57</v>
      </c>
      <c r="E87" s="42" t="s">
        <v>2899</v>
      </c>
    </row>
    <row r="88" spans="1:5" ht="12.75">
      <c r="A88" t="s">
        <v>58</v>
      </c>
      <c r="E88" s="39" t="s">
        <v>5</v>
      </c>
    </row>
    <row r="89" spans="1:16" ht="12.75">
      <c r="A89" t="s">
        <v>50</v>
      </c>
      <c s="34" t="s">
        <v>171</v>
      </c>
      <c s="34" t="s">
        <v>2900</v>
      </c>
      <c s="35" t="s">
        <v>5</v>
      </c>
      <c s="6" t="s">
        <v>2901</v>
      </c>
      <c s="36" t="s">
        <v>1012</v>
      </c>
      <c s="37">
        <v>118</v>
      </c>
      <c s="36">
        <v>0</v>
      </c>
      <c s="36">
        <f>ROUND(G89*H89,6)</f>
      </c>
      <c r="L89" s="38">
        <v>0</v>
      </c>
      <c s="32">
        <f>ROUND(ROUND(L89,2)*ROUND(G89,3),2)</f>
      </c>
      <c s="36" t="s">
        <v>291</v>
      </c>
      <c>
        <f>(M89*21)/100</f>
      </c>
      <c t="s">
        <v>28</v>
      </c>
    </row>
    <row r="90" spans="1:5" ht="12.75">
      <c r="A90" s="35" t="s">
        <v>56</v>
      </c>
      <c r="E90" s="39" t="s">
        <v>2901</v>
      </c>
    </row>
    <row r="91" spans="1:5" ht="51">
      <c r="A91" s="35" t="s">
        <v>57</v>
      </c>
      <c r="E91" s="42" t="s">
        <v>2899</v>
      </c>
    </row>
    <row r="92" spans="1:5" ht="12.75">
      <c r="A92" t="s">
        <v>58</v>
      </c>
      <c r="E92" s="39" t="s">
        <v>5</v>
      </c>
    </row>
    <row r="93" spans="1:16" ht="12.75">
      <c r="A93" t="s">
        <v>50</v>
      </c>
      <c s="34" t="s">
        <v>174</v>
      </c>
      <c s="34" t="s">
        <v>2902</v>
      </c>
      <c s="35" t="s">
        <v>5</v>
      </c>
      <c s="6" t="s">
        <v>2903</v>
      </c>
      <c s="36" t="s">
        <v>1012</v>
      </c>
      <c s="37">
        <v>116</v>
      </c>
      <c s="36">
        <v>0</v>
      </c>
      <c s="36">
        <f>ROUND(G93*H93,6)</f>
      </c>
      <c r="L93" s="38">
        <v>0</v>
      </c>
      <c s="32">
        <f>ROUND(ROUND(L93,2)*ROUND(G93,3),2)</f>
      </c>
      <c s="36" t="s">
        <v>55</v>
      </c>
      <c>
        <f>(M93*21)/100</f>
      </c>
      <c t="s">
        <v>28</v>
      </c>
    </row>
    <row r="94" spans="1:5" ht="12.75">
      <c r="A94" s="35" t="s">
        <v>56</v>
      </c>
      <c r="E94" s="39" t="s">
        <v>2903</v>
      </c>
    </row>
    <row r="95" spans="1:5" ht="51">
      <c r="A95" s="35" t="s">
        <v>57</v>
      </c>
      <c r="E95" s="42" t="s">
        <v>2904</v>
      </c>
    </row>
    <row r="96" spans="1:5" ht="12.75">
      <c r="A96" t="s">
        <v>58</v>
      </c>
      <c r="E96" s="39" t="s">
        <v>5</v>
      </c>
    </row>
    <row r="97" spans="1:16" ht="12.75">
      <c r="A97" t="s">
        <v>50</v>
      </c>
      <c s="34" t="s">
        <v>177</v>
      </c>
      <c s="34" t="s">
        <v>2905</v>
      </c>
      <c s="35" t="s">
        <v>5</v>
      </c>
      <c s="6" t="s">
        <v>2906</v>
      </c>
      <c s="36" t="s">
        <v>1012</v>
      </c>
      <c s="37">
        <v>32</v>
      </c>
      <c s="36">
        <v>0</v>
      </c>
      <c s="36">
        <f>ROUND(G97*H97,6)</f>
      </c>
      <c r="L97" s="38">
        <v>0</v>
      </c>
      <c s="32">
        <f>ROUND(ROUND(L97,2)*ROUND(G97,3),2)</f>
      </c>
      <c s="36" t="s">
        <v>55</v>
      </c>
      <c>
        <f>(M97*21)/100</f>
      </c>
      <c t="s">
        <v>28</v>
      </c>
    </row>
    <row r="98" spans="1:5" ht="12.75">
      <c r="A98" s="35" t="s">
        <v>56</v>
      </c>
      <c r="E98" s="39" t="s">
        <v>2906</v>
      </c>
    </row>
    <row r="99" spans="1:5" ht="51">
      <c r="A99" s="35" t="s">
        <v>57</v>
      </c>
      <c r="E99" s="42" t="s">
        <v>2907</v>
      </c>
    </row>
    <row r="100" spans="1:5" ht="12.75">
      <c r="A100" t="s">
        <v>58</v>
      </c>
      <c r="E100" s="39" t="s">
        <v>5</v>
      </c>
    </row>
    <row r="101" spans="1:16" ht="12.75">
      <c r="A101" t="s">
        <v>50</v>
      </c>
      <c s="34" t="s">
        <v>181</v>
      </c>
      <c s="34" t="s">
        <v>2908</v>
      </c>
      <c s="35" t="s">
        <v>5</v>
      </c>
      <c s="6" t="s">
        <v>2909</v>
      </c>
      <c s="36" t="s">
        <v>1012</v>
      </c>
      <c s="37">
        <v>30</v>
      </c>
      <c s="36">
        <v>0</v>
      </c>
      <c s="36">
        <f>ROUND(G101*H101,6)</f>
      </c>
      <c r="L101" s="38">
        <v>0</v>
      </c>
      <c s="32">
        <f>ROUND(ROUND(L101,2)*ROUND(G101,3),2)</f>
      </c>
      <c s="36" t="s">
        <v>55</v>
      </c>
      <c>
        <f>(M101*21)/100</f>
      </c>
      <c t="s">
        <v>28</v>
      </c>
    </row>
    <row r="102" spans="1:5" ht="12.75">
      <c r="A102" s="35" t="s">
        <v>56</v>
      </c>
      <c r="E102" s="39" t="s">
        <v>2909</v>
      </c>
    </row>
    <row r="103" spans="1:5" ht="51">
      <c r="A103" s="35" t="s">
        <v>57</v>
      </c>
      <c r="E103" s="42" t="s">
        <v>2910</v>
      </c>
    </row>
    <row r="104" spans="1:5" ht="12.75">
      <c r="A104" t="s">
        <v>58</v>
      </c>
      <c r="E104" s="39" t="s">
        <v>5</v>
      </c>
    </row>
    <row r="105" spans="1:16" ht="12.75">
      <c r="A105" t="s">
        <v>50</v>
      </c>
      <c s="34" t="s">
        <v>187</v>
      </c>
      <c s="34" t="s">
        <v>2911</v>
      </c>
      <c s="35" t="s">
        <v>5</v>
      </c>
      <c s="6" t="s">
        <v>2912</v>
      </c>
      <c s="36" t="s">
        <v>1012</v>
      </c>
      <c s="37">
        <v>16</v>
      </c>
      <c s="36">
        <v>0</v>
      </c>
      <c s="36">
        <f>ROUND(G105*H105,6)</f>
      </c>
      <c r="L105" s="38">
        <v>0</v>
      </c>
      <c s="32">
        <f>ROUND(ROUND(L105,2)*ROUND(G105,3),2)</f>
      </c>
      <c s="36" t="s">
        <v>55</v>
      </c>
      <c>
        <f>(M105*21)/100</f>
      </c>
      <c t="s">
        <v>28</v>
      </c>
    </row>
    <row r="106" spans="1:5" ht="12.75">
      <c r="A106" s="35" t="s">
        <v>56</v>
      </c>
      <c r="E106" s="39" t="s">
        <v>2912</v>
      </c>
    </row>
    <row r="107" spans="1:5" ht="51">
      <c r="A107" s="35" t="s">
        <v>57</v>
      </c>
      <c r="E107" s="42" t="s">
        <v>2913</v>
      </c>
    </row>
    <row r="108" spans="1:5" ht="12.75">
      <c r="A108" t="s">
        <v>58</v>
      </c>
      <c r="E108" s="39" t="s">
        <v>5</v>
      </c>
    </row>
    <row r="109" spans="1:16" ht="12.75">
      <c r="A109" t="s">
        <v>50</v>
      </c>
      <c s="34" t="s">
        <v>191</v>
      </c>
      <c s="34" t="s">
        <v>2914</v>
      </c>
      <c s="35" t="s">
        <v>5</v>
      </c>
      <c s="6" t="s">
        <v>2915</v>
      </c>
      <c s="36" t="s">
        <v>1012</v>
      </c>
      <c s="37">
        <v>16</v>
      </c>
      <c s="36">
        <v>0</v>
      </c>
      <c s="36">
        <f>ROUND(G109*H109,6)</f>
      </c>
      <c r="L109" s="38">
        <v>0</v>
      </c>
      <c s="32">
        <f>ROUND(ROUND(L109,2)*ROUND(G109,3),2)</f>
      </c>
      <c s="36" t="s">
        <v>55</v>
      </c>
      <c>
        <f>(M109*21)/100</f>
      </c>
      <c t="s">
        <v>28</v>
      </c>
    </row>
    <row r="110" spans="1:5" ht="12.75">
      <c r="A110" s="35" t="s">
        <v>56</v>
      </c>
      <c r="E110" s="39" t="s">
        <v>2915</v>
      </c>
    </row>
    <row r="111" spans="1:5" ht="51">
      <c r="A111" s="35" t="s">
        <v>57</v>
      </c>
      <c r="E111" s="42" t="s">
        <v>2913</v>
      </c>
    </row>
    <row r="112" spans="1:5" ht="12.75">
      <c r="A112" t="s">
        <v>58</v>
      </c>
      <c r="E112" s="39" t="s">
        <v>5</v>
      </c>
    </row>
    <row r="113" spans="1:16" ht="12.75">
      <c r="A113" t="s">
        <v>50</v>
      </c>
      <c s="34" t="s">
        <v>194</v>
      </c>
      <c s="34" t="s">
        <v>2916</v>
      </c>
      <c s="35" t="s">
        <v>5</v>
      </c>
      <c s="6" t="s">
        <v>2917</v>
      </c>
      <c s="36" t="s">
        <v>1012</v>
      </c>
      <c s="37">
        <v>5</v>
      </c>
      <c s="36">
        <v>0</v>
      </c>
      <c s="36">
        <f>ROUND(G113*H113,6)</f>
      </c>
      <c r="L113" s="38">
        <v>0</v>
      </c>
      <c s="32">
        <f>ROUND(ROUND(L113,2)*ROUND(G113,3),2)</f>
      </c>
      <c s="36" t="s">
        <v>55</v>
      </c>
      <c>
        <f>(M113*21)/100</f>
      </c>
      <c t="s">
        <v>28</v>
      </c>
    </row>
    <row r="114" spans="1:5" ht="12.75">
      <c r="A114" s="35" t="s">
        <v>56</v>
      </c>
      <c r="E114" s="39" t="s">
        <v>2917</v>
      </c>
    </row>
    <row r="115" spans="1:5" ht="51">
      <c r="A115" s="35" t="s">
        <v>57</v>
      </c>
      <c r="E115" s="42" t="s">
        <v>2918</v>
      </c>
    </row>
    <row r="116" spans="1:5" ht="12.75">
      <c r="A116" t="s">
        <v>58</v>
      </c>
      <c r="E116" s="39" t="s">
        <v>5</v>
      </c>
    </row>
    <row r="117" spans="1:16" ht="12.75">
      <c r="A117" t="s">
        <v>50</v>
      </c>
      <c s="34" t="s">
        <v>198</v>
      </c>
      <c s="34" t="s">
        <v>2919</v>
      </c>
      <c s="35" t="s">
        <v>5</v>
      </c>
      <c s="6" t="s">
        <v>2920</v>
      </c>
      <c s="36" t="s">
        <v>1012</v>
      </c>
      <c s="37">
        <v>16</v>
      </c>
      <c s="36">
        <v>0</v>
      </c>
      <c s="36">
        <f>ROUND(G117*H117,6)</f>
      </c>
      <c r="L117" s="38">
        <v>0</v>
      </c>
      <c s="32">
        <f>ROUND(ROUND(L117,2)*ROUND(G117,3),2)</f>
      </c>
      <c s="36" t="s">
        <v>55</v>
      </c>
      <c>
        <f>(M117*21)/100</f>
      </c>
      <c t="s">
        <v>28</v>
      </c>
    </row>
    <row r="118" spans="1:5" ht="12.75">
      <c r="A118" s="35" t="s">
        <v>56</v>
      </c>
      <c r="E118" s="39" t="s">
        <v>2920</v>
      </c>
    </row>
    <row r="119" spans="1:5" ht="51">
      <c r="A119" s="35" t="s">
        <v>57</v>
      </c>
      <c r="E119" s="42" t="s">
        <v>2921</v>
      </c>
    </row>
    <row r="120" spans="1:5" ht="12.75">
      <c r="A120" t="s">
        <v>58</v>
      </c>
      <c r="E120" s="39" t="s">
        <v>5</v>
      </c>
    </row>
    <row r="121" spans="1:16" ht="12.75">
      <c r="A121" t="s">
        <v>50</v>
      </c>
      <c s="34" t="s">
        <v>201</v>
      </c>
      <c s="34" t="s">
        <v>2922</v>
      </c>
      <c s="35" t="s">
        <v>5</v>
      </c>
      <c s="6" t="s">
        <v>2923</v>
      </c>
      <c s="36" t="s">
        <v>1012</v>
      </c>
      <c s="37">
        <v>108</v>
      </c>
      <c s="36">
        <v>0</v>
      </c>
      <c s="36">
        <f>ROUND(G121*H121,6)</f>
      </c>
      <c r="L121" s="38">
        <v>0</v>
      </c>
      <c s="32">
        <f>ROUND(ROUND(L121,2)*ROUND(G121,3),2)</f>
      </c>
      <c s="36" t="s">
        <v>55</v>
      </c>
      <c>
        <f>(M121*21)/100</f>
      </c>
      <c t="s">
        <v>28</v>
      </c>
    </row>
    <row r="122" spans="1:5" ht="12.75">
      <c r="A122" s="35" t="s">
        <v>56</v>
      </c>
      <c r="E122" s="39" t="s">
        <v>2923</v>
      </c>
    </row>
    <row r="123" spans="1:5" ht="51">
      <c r="A123" s="35" t="s">
        <v>57</v>
      </c>
      <c r="E123" s="42" t="s">
        <v>2924</v>
      </c>
    </row>
    <row r="124" spans="1:5" ht="12.75">
      <c r="A124" t="s">
        <v>58</v>
      </c>
      <c r="E124" s="39" t="s">
        <v>5</v>
      </c>
    </row>
    <row r="125" spans="1:16" ht="12.75">
      <c r="A125" t="s">
        <v>50</v>
      </c>
      <c s="34" t="s">
        <v>205</v>
      </c>
      <c s="34" t="s">
        <v>2925</v>
      </c>
      <c s="35" t="s">
        <v>5</v>
      </c>
      <c s="6" t="s">
        <v>2926</v>
      </c>
      <c s="36" t="s">
        <v>1012</v>
      </c>
      <c s="37">
        <v>90</v>
      </c>
      <c s="36">
        <v>0</v>
      </c>
      <c s="36">
        <f>ROUND(G125*H125,6)</f>
      </c>
      <c r="L125" s="38">
        <v>0</v>
      </c>
      <c s="32">
        <f>ROUND(ROUND(L125,2)*ROUND(G125,3),2)</f>
      </c>
      <c s="36" t="s">
        <v>55</v>
      </c>
      <c>
        <f>(M125*21)/100</f>
      </c>
      <c t="s">
        <v>28</v>
      </c>
    </row>
    <row r="126" spans="1:5" ht="12.75">
      <c r="A126" s="35" t="s">
        <v>56</v>
      </c>
      <c r="E126" s="39" t="s">
        <v>2926</v>
      </c>
    </row>
    <row r="127" spans="1:5" ht="51">
      <c r="A127" s="35" t="s">
        <v>57</v>
      </c>
      <c r="E127" s="42" t="s">
        <v>2927</v>
      </c>
    </row>
    <row r="128" spans="1:5" ht="12.75">
      <c r="A128" t="s">
        <v>58</v>
      </c>
      <c r="E128" s="39" t="s">
        <v>5</v>
      </c>
    </row>
    <row r="129" spans="1:16" ht="12.75">
      <c r="A129" t="s">
        <v>50</v>
      </c>
      <c s="34" t="s">
        <v>209</v>
      </c>
      <c s="34" t="s">
        <v>2928</v>
      </c>
      <c s="35" t="s">
        <v>5</v>
      </c>
      <c s="6" t="s">
        <v>2929</v>
      </c>
      <c s="36" t="s">
        <v>1012</v>
      </c>
      <c s="37">
        <v>22</v>
      </c>
      <c s="36">
        <v>0</v>
      </c>
      <c s="36">
        <f>ROUND(G129*H129,6)</f>
      </c>
      <c r="L129" s="38">
        <v>0</v>
      </c>
      <c s="32">
        <f>ROUND(ROUND(L129,2)*ROUND(G129,3),2)</f>
      </c>
      <c s="36" t="s">
        <v>55</v>
      </c>
      <c>
        <f>(M129*21)/100</f>
      </c>
      <c t="s">
        <v>28</v>
      </c>
    </row>
    <row r="130" spans="1:5" ht="12.75">
      <c r="A130" s="35" t="s">
        <v>56</v>
      </c>
      <c r="E130" s="39" t="s">
        <v>2929</v>
      </c>
    </row>
    <row r="131" spans="1:5" ht="51">
      <c r="A131" s="35" t="s">
        <v>57</v>
      </c>
      <c r="E131" s="42" t="s">
        <v>2930</v>
      </c>
    </row>
    <row r="132" spans="1:5" ht="12.75">
      <c r="A132" t="s">
        <v>58</v>
      </c>
      <c r="E132" s="39" t="s">
        <v>5</v>
      </c>
    </row>
    <row r="133" spans="1:16" ht="12.75">
      <c r="A133" t="s">
        <v>50</v>
      </c>
      <c s="34" t="s">
        <v>212</v>
      </c>
      <c s="34" t="s">
        <v>2931</v>
      </c>
      <c s="35" t="s">
        <v>5</v>
      </c>
      <c s="6" t="s">
        <v>2932</v>
      </c>
      <c s="36" t="s">
        <v>1012</v>
      </c>
      <c s="37">
        <v>42</v>
      </c>
      <c s="36">
        <v>0</v>
      </c>
      <c s="36">
        <f>ROUND(G133*H133,6)</f>
      </c>
      <c r="L133" s="38">
        <v>0</v>
      </c>
      <c s="32">
        <f>ROUND(ROUND(L133,2)*ROUND(G133,3),2)</f>
      </c>
      <c s="36" t="s">
        <v>55</v>
      </c>
      <c>
        <f>(M133*21)/100</f>
      </c>
      <c t="s">
        <v>28</v>
      </c>
    </row>
    <row r="134" spans="1:5" ht="12.75">
      <c r="A134" s="35" t="s">
        <v>56</v>
      </c>
      <c r="E134" s="39" t="s">
        <v>2932</v>
      </c>
    </row>
    <row r="135" spans="1:5" ht="51">
      <c r="A135" s="35" t="s">
        <v>57</v>
      </c>
      <c r="E135" s="42" t="s">
        <v>2933</v>
      </c>
    </row>
    <row r="136" spans="1:5" ht="12.75">
      <c r="A136" t="s">
        <v>58</v>
      </c>
      <c r="E136" s="39" t="s">
        <v>5</v>
      </c>
    </row>
    <row r="137" spans="1:16" ht="12.75">
      <c r="A137" t="s">
        <v>50</v>
      </c>
      <c s="34" t="s">
        <v>216</v>
      </c>
      <c s="34" t="s">
        <v>2934</v>
      </c>
      <c s="35" t="s">
        <v>5</v>
      </c>
      <c s="6" t="s">
        <v>2935</v>
      </c>
      <c s="36" t="s">
        <v>1012</v>
      </c>
      <c s="37">
        <v>30</v>
      </c>
      <c s="36">
        <v>0</v>
      </c>
      <c s="36">
        <f>ROUND(G137*H137,6)</f>
      </c>
      <c r="L137" s="38">
        <v>0</v>
      </c>
      <c s="32">
        <f>ROUND(ROUND(L137,2)*ROUND(G137,3),2)</f>
      </c>
      <c s="36" t="s">
        <v>55</v>
      </c>
      <c>
        <f>(M137*21)/100</f>
      </c>
      <c t="s">
        <v>28</v>
      </c>
    </row>
    <row r="138" spans="1:5" ht="12.75">
      <c r="A138" s="35" t="s">
        <v>56</v>
      </c>
      <c r="E138" s="39" t="s">
        <v>2935</v>
      </c>
    </row>
    <row r="139" spans="1:5" ht="51">
      <c r="A139" s="35" t="s">
        <v>57</v>
      </c>
      <c r="E139" s="42" t="s">
        <v>2936</v>
      </c>
    </row>
    <row r="140" spans="1:5" ht="12.75">
      <c r="A140" t="s">
        <v>58</v>
      </c>
      <c r="E140" s="39" t="s">
        <v>5</v>
      </c>
    </row>
    <row r="141" spans="1:16" ht="12.75">
      <c r="A141" t="s">
        <v>50</v>
      </c>
      <c s="34" t="s">
        <v>219</v>
      </c>
      <c s="34" t="s">
        <v>2937</v>
      </c>
      <c s="35" t="s">
        <v>5</v>
      </c>
      <c s="6" t="s">
        <v>2938</v>
      </c>
      <c s="36" t="s">
        <v>1012</v>
      </c>
      <c s="37">
        <v>30</v>
      </c>
      <c s="36">
        <v>0</v>
      </c>
      <c s="36">
        <f>ROUND(G141*H141,6)</f>
      </c>
      <c r="L141" s="38">
        <v>0</v>
      </c>
      <c s="32">
        <f>ROUND(ROUND(L141,2)*ROUND(G141,3),2)</f>
      </c>
      <c s="36" t="s">
        <v>55</v>
      </c>
      <c>
        <f>(M141*21)/100</f>
      </c>
      <c t="s">
        <v>28</v>
      </c>
    </row>
    <row r="142" spans="1:5" ht="12.75">
      <c r="A142" s="35" t="s">
        <v>56</v>
      </c>
      <c r="E142" s="39" t="s">
        <v>2938</v>
      </c>
    </row>
    <row r="143" spans="1:5" ht="51">
      <c r="A143" s="35" t="s">
        <v>57</v>
      </c>
      <c r="E143" s="42" t="s">
        <v>2939</v>
      </c>
    </row>
    <row r="144" spans="1:5" ht="12.75">
      <c r="A144" t="s">
        <v>58</v>
      </c>
      <c r="E144" s="39" t="s">
        <v>5</v>
      </c>
    </row>
    <row r="145" spans="1:16" ht="12.75">
      <c r="A145" t="s">
        <v>50</v>
      </c>
      <c s="34" t="s">
        <v>223</v>
      </c>
      <c s="34" t="s">
        <v>2940</v>
      </c>
      <c s="35" t="s">
        <v>5</v>
      </c>
      <c s="6" t="s">
        <v>2941</v>
      </c>
      <c s="36" t="s">
        <v>1012</v>
      </c>
      <c s="37">
        <v>27</v>
      </c>
      <c s="36">
        <v>0</v>
      </c>
      <c s="36">
        <f>ROUND(G145*H145,6)</f>
      </c>
      <c r="L145" s="38">
        <v>0</v>
      </c>
      <c s="32">
        <f>ROUND(ROUND(L145,2)*ROUND(G145,3),2)</f>
      </c>
      <c s="36" t="s">
        <v>55</v>
      </c>
      <c>
        <f>(M145*21)/100</f>
      </c>
      <c t="s">
        <v>28</v>
      </c>
    </row>
    <row r="146" spans="1:5" ht="12.75">
      <c r="A146" s="35" t="s">
        <v>56</v>
      </c>
      <c r="E146" s="39" t="s">
        <v>2941</v>
      </c>
    </row>
    <row r="147" spans="1:5" ht="51">
      <c r="A147" s="35" t="s">
        <v>57</v>
      </c>
      <c r="E147" s="42" t="s">
        <v>2942</v>
      </c>
    </row>
    <row r="148" spans="1:5" ht="12.75">
      <c r="A148" t="s">
        <v>58</v>
      </c>
      <c r="E148" s="39" t="s">
        <v>5</v>
      </c>
    </row>
    <row r="149" spans="1:16" ht="12.75">
      <c r="A149" t="s">
        <v>50</v>
      </c>
      <c s="34" t="s">
        <v>226</v>
      </c>
      <c s="34" t="s">
        <v>2943</v>
      </c>
      <c s="35" t="s">
        <v>5</v>
      </c>
      <c s="6" t="s">
        <v>2944</v>
      </c>
      <c s="36" t="s">
        <v>1012</v>
      </c>
      <c s="37">
        <v>14</v>
      </c>
      <c s="36">
        <v>0</v>
      </c>
      <c s="36">
        <f>ROUND(G149*H149,6)</f>
      </c>
      <c r="L149" s="38">
        <v>0</v>
      </c>
      <c s="32">
        <f>ROUND(ROUND(L149,2)*ROUND(G149,3),2)</f>
      </c>
      <c s="36" t="s">
        <v>55</v>
      </c>
      <c>
        <f>(M149*21)/100</f>
      </c>
      <c t="s">
        <v>28</v>
      </c>
    </row>
    <row r="150" spans="1:5" ht="12.75">
      <c r="A150" s="35" t="s">
        <v>56</v>
      </c>
      <c r="E150" s="39" t="s">
        <v>2944</v>
      </c>
    </row>
    <row r="151" spans="1:5" ht="51">
      <c r="A151" s="35" t="s">
        <v>57</v>
      </c>
      <c r="E151" s="42" t="s">
        <v>2945</v>
      </c>
    </row>
    <row r="152" spans="1:5" ht="12.75">
      <c r="A152" t="s">
        <v>58</v>
      </c>
      <c r="E152" s="39" t="s">
        <v>5</v>
      </c>
    </row>
    <row r="153" spans="1:16" ht="12.75">
      <c r="A153" t="s">
        <v>50</v>
      </c>
      <c s="34" t="s">
        <v>230</v>
      </c>
      <c s="34" t="s">
        <v>2946</v>
      </c>
      <c s="35" t="s">
        <v>5</v>
      </c>
      <c s="6" t="s">
        <v>2947</v>
      </c>
      <c s="36" t="s">
        <v>1012</v>
      </c>
      <c s="37">
        <v>14</v>
      </c>
      <c s="36">
        <v>0</v>
      </c>
      <c s="36">
        <f>ROUND(G153*H153,6)</f>
      </c>
      <c r="L153" s="38">
        <v>0</v>
      </c>
      <c s="32">
        <f>ROUND(ROUND(L153,2)*ROUND(G153,3),2)</f>
      </c>
      <c s="36" t="s">
        <v>55</v>
      </c>
      <c>
        <f>(M153*21)/100</f>
      </c>
      <c t="s">
        <v>28</v>
      </c>
    </row>
    <row r="154" spans="1:5" ht="12.75">
      <c r="A154" s="35" t="s">
        <v>56</v>
      </c>
      <c r="E154" s="39" t="s">
        <v>2947</v>
      </c>
    </row>
    <row r="155" spans="1:5" ht="51">
      <c r="A155" s="35" t="s">
        <v>57</v>
      </c>
      <c r="E155" s="42" t="s">
        <v>2948</v>
      </c>
    </row>
    <row r="156" spans="1:5" ht="12.75">
      <c r="A156" t="s">
        <v>58</v>
      </c>
      <c r="E156" s="39" t="s">
        <v>5</v>
      </c>
    </row>
    <row r="157" spans="1:16" ht="12.75">
      <c r="A157" t="s">
        <v>50</v>
      </c>
      <c s="34" t="s">
        <v>234</v>
      </c>
      <c s="34" t="s">
        <v>2949</v>
      </c>
      <c s="35" t="s">
        <v>5</v>
      </c>
      <c s="6" t="s">
        <v>2950</v>
      </c>
      <c s="36" t="s">
        <v>1012</v>
      </c>
      <c s="37">
        <v>16</v>
      </c>
      <c s="36">
        <v>0</v>
      </c>
      <c s="36">
        <f>ROUND(G157*H157,6)</f>
      </c>
      <c r="L157" s="38">
        <v>0</v>
      </c>
      <c s="32">
        <f>ROUND(ROUND(L157,2)*ROUND(G157,3),2)</f>
      </c>
      <c s="36" t="s">
        <v>55</v>
      </c>
      <c>
        <f>(M157*21)/100</f>
      </c>
      <c t="s">
        <v>28</v>
      </c>
    </row>
    <row r="158" spans="1:5" ht="12.75">
      <c r="A158" s="35" t="s">
        <v>56</v>
      </c>
      <c r="E158" s="39" t="s">
        <v>2950</v>
      </c>
    </row>
    <row r="159" spans="1:5" ht="51">
      <c r="A159" s="35" t="s">
        <v>57</v>
      </c>
      <c r="E159" s="42" t="s">
        <v>2951</v>
      </c>
    </row>
    <row r="160" spans="1:5" ht="12.75">
      <c r="A160" t="s">
        <v>58</v>
      </c>
      <c r="E160" s="39" t="s">
        <v>5</v>
      </c>
    </row>
    <row r="161" spans="1:16" ht="12.75">
      <c r="A161" t="s">
        <v>50</v>
      </c>
      <c s="34" t="s">
        <v>238</v>
      </c>
      <c s="34" t="s">
        <v>2952</v>
      </c>
      <c s="35" t="s">
        <v>5</v>
      </c>
      <c s="6" t="s">
        <v>2953</v>
      </c>
      <c s="36" t="s">
        <v>1012</v>
      </c>
      <c s="37">
        <v>18</v>
      </c>
      <c s="36">
        <v>0</v>
      </c>
      <c s="36">
        <f>ROUND(G161*H161,6)</f>
      </c>
      <c r="L161" s="38">
        <v>0</v>
      </c>
      <c s="32">
        <f>ROUND(ROUND(L161,2)*ROUND(G161,3),2)</f>
      </c>
      <c s="36" t="s">
        <v>55</v>
      </c>
      <c>
        <f>(M161*21)/100</f>
      </c>
      <c t="s">
        <v>28</v>
      </c>
    </row>
    <row r="162" spans="1:5" ht="12.75">
      <c r="A162" s="35" t="s">
        <v>56</v>
      </c>
      <c r="E162" s="39" t="s">
        <v>2953</v>
      </c>
    </row>
    <row r="163" spans="1:5" ht="51">
      <c r="A163" s="35" t="s">
        <v>57</v>
      </c>
      <c r="E163" s="42" t="s">
        <v>2954</v>
      </c>
    </row>
    <row r="164" spans="1:5" ht="12.75">
      <c r="A164" t="s">
        <v>58</v>
      </c>
      <c r="E164" s="39" t="s">
        <v>5</v>
      </c>
    </row>
    <row r="165" spans="1:16" ht="12.75">
      <c r="A165" t="s">
        <v>50</v>
      </c>
      <c s="34" t="s">
        <v>243</v>
      </c>
      <c s="34" t="s">
        <v>2955</v>
      </c>
      <c s="35" t="s">
        <v>5</v>
      </c>
      <c s="6" t="s">
        <v>2956</v>
      </c>
      <c s="36" t="s">
        <v>1012</v>
      </c>
      <c s="37">
        <v>18</v>
      </c>
      <c s="36">
        <v>0</v>
      </c>
      <c s="36">
        <f>ROUND(G165*H165,6)</f>
      </c>
      <c r="L165" s="38">
        <v>0</v>
      </c>
      <c s="32">
        <f>ROUND(ROUND(L165,2)*ROUND(G165,3),2)</f>
      </c>
      <c s="36" t="s">
        <v>55</v>
      </c>
      <c>
        <f>(M165*21)/100</f>
      </c>
      <c t="s">
        <v>28</v>
      </c>
    </row>
    <row r="166" spans="1:5" ht="12.75">
      <c r="A166" s="35" t="s">
        <v>56</v>
      </c>
      <c r="E166" s="39" t="s">
        <v>2956</v>
      </c>
    </row>
    <row r="167" spans="1:5" ht="51">
      <c r="A167" s="35" t="s">
        <v>57</v>
      </c>
      <c r="E167" s="42" t="s">
        <v>2957</v>
      </c>
    </row>
    <row r="168" spans="1:5" ht="12.75">
      <c r="A168" t="s">
        <v>58</v>
      </c>
      <c r="E168" s="39" t="s">
        <v>5</v>
      </c>
    </row>
    <row r="169" spans="1:16" ht="12.75">
      <c r="A169" t="s">
        <v>50</v>
      </c>
      <c s="34" t="s">
        <v>246</v>
      </c>
      <c s="34" t="s">
        <v>2958</v>
      </c>
      <c s="35" t="s">
        <v>5</v>
      </c>
      <c s="6" t="s">
        <v>2959</v>
      </c>
      <c s="36" t="s">
        <v>1012</v>
      </c>
      <c s="37">
        <v>8</v>
      </c>
      <c s="36">
        <v>0</v>
      </c>
      <c s="36">
        <f>ROUND(G169*H169,6)</f>
      </c>
      <c r="L169" s="38">
        <v>0</v>
      </c>
      <c s="32">
        <f>ROUND(ROUND(L169,2)*ROUND(G169,3),2)</f>
      </c>
      <c s="36" t="s">
        <v>55</v>
      </c>
      <c>
        <f>(M169*21)/100</f>
      </c>
      <c t="s">
        <v>28</v>
      </c>
    </row>
    <row r="170" spans="1:5" ht="12.75">
      <c r="A170" s="35" t="s">
        <v>56</v>
      </c>
      <c r="E170" s="39" t="s">
        <v>2959</v>
      </c>
    </row>
    <row r="171" spans="1:5" ht="51">
      <c r="A171" s="35" t="s">
        <v>57</v>
      </c>
      <c r="E171" s="42" t="s">
        <v>2960</v>
      </c>
    </row>
    <row r="172" spans="1:5" ht="12.75">
      <c r="A172" t="s">
        <v>58</v>
      </c>
      <c r="E172" s="39" t="s">
        <v>5</v>
      </c>
    </row>
    <row r="173" spans="1:16" ht="12.75">
      <c r="A173" t="s">
        <v>50</v>
      </c>
      <c s="34" t="s">
        <v>249</v>
      </c>
      <c s="34" t="s">
        <v>2961</v>
      </c>
      <c s="35" t="s">
        <v>5</v>
      </c>
      <c s="6" t="s">
        <v>2962</v>
      </c>
      <c s="36" t="s">
        <v>1012</v>
      </c>
      <c s="37">
        <v>8</v>
      </c>
      <c s="36">
        <v>0</v>
      </c>
      <c s="36">
        <f>ROUND(G173*H173,6)</f>
      </c>
      <c r="L173" s="38">
        <v>0</v>
      </c>
      <c s="32">
        <f>ROUND(ROUND(L173,2)*ROUND(G173,3),2)</f>
      </c>
      <c s="36" t="s">
        <v>55</v>
      </c>
      <c>
        <f>(M173*21)/100</f>
      </c>
      <c t="s">
        <v>28</v>
      </c>
    </row>
    <row r="174" spans="1:5" ht="12.75">
      <c r="A174" s="35" t="s">
        <v>56</v>
      </c>
      <c r="E174" s="39" t="s">
        <v>2962</v>
      </c>
    </row>
    <row r="175" spans="1:5" ht="51">
      <c r="A175" s="35" t="s">
        <v>57</v>
      </c>
      <c r="E175" s="42" t="s">
        <v>2963</v>
      </c>
    </row>
    <row r="176" spans="1:5" ht="12.75">
      <c r="A176" t="s">
        <v>58</v>
      </c>
      <c r="E176" s="39" t="s">
        <v>5</v>
      </c>
    </row>
    <row r="177" spans="1:16" ht="12.75">
      <c r="A177" t="s">
        <v>50</v>
      </c>
      <c s="34" t="s">
        <v>252</v>
      </c>
      <c s="34" t="s">
        <v>2964</v>
      </c>
      <c s="35" t="s">
        <v>5</v>
      </c>
      <c s="6" t="s">
        <v>2965</v>
      </c>
      <c s="36" t="s">
        <v>1012</v>
      </c>
      <c s="37">
        <v>280</v>
      </c>
      <c s="36">
        <v>0</v>
      </c>
      <c s="36">
        <f>ROUND(G177*H177,6)</f>
      </c>
      <c r="L177" s="38">
        <v>0</v>
      </c>
      <c s="32">
        <f>ROUND(ROUND(L177,2)*ROUND(G177,3),2)</f>
      </c>
      <c s="36" t="s">
        <v>55</v>
      </c>
      <c>
        <f>(M177*21)/100</f>
      </c>
      <c t="s">
        <v>28</v>
      </c>
    </row>
    <row r="178" spans="1:5" ht="12.75">
      <c r="A178" s="35" t="s">
        <v>56</v>
      </c>
      <c r="E178" s="39" t="s">
        <v>2965</v>
      </c>
    </row>
    <row r="179" spans="1:5" ht="51">
      <c r="A179" s="35" t="s">
        <v>57</v>
      </c>
      <c r="E179" s="42" t="s">
        <v>2966</v>
      </c>
    </row>
    <row r="180" spans="1:5" ht="12.75">
      <c r="A180" t="s">
        <v>58</v>
      </c>
      <c r="E180" s="39" t="s">
        <v>5</v>
      </c>
    </row>
    <row r="181" spans="1:16" ht="12.75">
      <c r="A181" t="s">
        <v>50</v>
      </c>
      <c s="34" t="s">
        <v>255</v>
      </c>
      <c s="34" t="s">
        <v>2967</v>
      </c>
      <c s="35" t="s">
        <v>5</v>
      </c>
      <c s="6" t="s">
        <v>2968</v>
      </c>
      <c s="36" t="s">
        <v>1012</v>
      </c>
      <c s="37">
        <v>148</v>
      </c>
      <c s="36">
        <v>0</v>
      </c>
      <c s="36">
        <f>ROUND(G181*H181,6)</f>
      </c>
      <c r="L181" s="38">
        <v>0</v>
      </c>
      <c s="32">
        <f>ROUND(ROUND(L181,2)*ROUND(G181,3),2)</f>
      </c>
      <c s="36" t="s">
        <v>55</v>
      </c>
      <c>
        <f>(M181*21)/100</f>
      </c>
      <c t="s">
        <v>28</v>
      </c>
    </row>
    <row r="182" spans="1:5" ht="12.75">
      <c r="A182" s="35" t="s">
        <v>56</v>
      </c>
      <c r="E182" s="39" t="s">
        <v>2968</v>
      </c>
    </row>
    <row r="183" spans="1:5" ht="51">
      <c r="A183" s="35" t="s">
        <v>57</v>
      </c>
      <c r="E183" s="42" t="s">
        <v>2969</v>
      </c>
    </row>
    <row r="184" spans="1:5" ht="12.75">
      <c r="A184" t="s">
        <v>58</v>
      </c>
      <c r="E184" s="39" t="s">
        <v>5</v>
      </c>
    </row>
    <row r="185" spans="1:16" ht="12.75">
      <c r="A185" t="s">
        <v>50</v>
      </c>
      <c s="34" t="s">
        <v>258</v>
      </c>
      <c s="34" t="s">
        <v>2970</v>
      </c>
      <c s="35" t="s">
        <v>5</v>
      </c>
      <c s="6" t="s">
        <v>2971</v>
      </c>
      <c s="36" t="s">
        <v>1012</v>
      </c>
      <c s="37">
        <v>134</v>
      </c>
      <c s="36">
        <v>0</v>
      </c>
      <c s="36">
        <f>ROUND(G185*H185,6)</f>
      </c>
      <c r="L185" s="38">
        <v>0</v>
      </c>
      <c s="32">
        <f>ROUND(ROUND(L185,2)*ROUND(G185,3),2)</f>
      </c>
      <c s="36" t="s">
        <v>55</v>
      </c>
      <c>
        <f>(M185*21)/100</f>
      </c>
      <c t="s">
        <v>28</v>
      </c>
    </row>
    <row r="186" spans="1:5" ht="12.75">
      <c r="A186" s="35" t="s">
        <v>56</v>
      </c>
      <c r="E186" s="39" t="s">
        <v>2971</v>
      </c>
    </row>
    <row r="187" spans="1:5" ht="51">
      <c r="A187" s="35" t="s">
        <v>57</v>
      </c>
      <c r="E187" s="42" t="s">
        <v>2972</v>
      </c>
    </row>
    <row r="188" spans="1:5" ht="12.75">
      <c r="A188" t="s">
        <v>58</v>
      </c>
      <c r="E188" s="39" t="s">
        <v>5</v>
      </c>
    </row>
    <row r="189" spans="1:16" ht="12.75">
      <c r="A189" t="s">
        <v>50</v>
      </c>
      <c s="34" t="s">
        <v>261</v>
      </c>
      <c s="34" t="s">
        <v>2973</v>
      </c>
      <c s="35" t="s">
        <v>5</v>
      </c>
      <c s="6" t="s">
        <v>2974</v>
      </c>
      <c s="36" t="s">
        <v>423</v>
      </c>
      <c s="37">
        <v>44</v>
      </c>
      <c s="36">
        <v>0</v>
      </c>
      <c s="36">
        <f>ROUND(G189*H189,6)</f>
      </c>
      <c r="L189" s="38">
        <v>0</v>
      </c>
      <c s="32">
        <f>ROUND(ROUND(L189,2)*ROUND(G189,3),2)</f>
      </c>
      <c s="36" t="s">
        <v>55</v>
      </c>
      <c>
        <f>(M189*21)/100</f>
      </c>
      <c t="s">
        <v>28</v>
      </c>
    </row>
    <row r="190" spans="1:5" ht="12.75">
      <c r="A190" s="35" t="s">
        <v>56</v>
      </c>
      <c r="E190" s="39" t="s">
        <v>2974</v>
      </c>
    </row>
    <row r="191" spans="1:5" ht="51">
      <c r="A191" s="35" t="s">
        <v>57</v>
      </c>
      <c r="E191" s="42" t="s">
        <v>2975</v>
      </c>
    </row>
    <row r="192" spans="1:5" ht="12.75">
      <c r="A192" t="s">
        <v>58</v>
      </c>
      <c r="E192" s="39" t="s">
        <v>5</v>
      </c>
    </row>
    <row r="193" spans="1:16" ht="12.75">
      <c r="A193" t="s">
        <v>50</v>
      </c>
      <c s="34" t="s">
        <v>264</v>
      </c>
      <c s="34" t="s">
        <v>2976</v>
      </c>
      <c s="35" t="s">
        <v>5</v>
      </c>
      <c s="6" t="s">
        <v>2977</v>
      </c>
      <c s="36" t="s">
        <v>1012</v>
      </c>
      <c s="37">
        <v>36</v>
      </c>
      <c s="36">
        <v>0</v>
      </c>
      <c s="36">
        <f>ROUND(G193*H193,6)</f>
      </c>
      <c r="L193" s="38">
        <v>0</v>
      </c>
      <c s="32">
        <f>ROUND(ROUND(L193,2)*ROUND(G193,3),2)</f>
      </c>
      <c s="36" t="s">
        <v>55</v>
      </c>
      <c>
        <f>(M193*21)/100</f>
      </c>
      <c t="s">
        <v>28</v>
      </c>
    </row>
    <row r="194" spans="1:5" ht="12.75">
      <c r="A194" s="35" t="s">
        <v>56</v>
      </c>
      <c r="E194" s="39" t="s">
        <v>2977</v>
      </c>
    </row>
    <row r="195" spans="1:5" ht="51">
      <c r="A195" s="35" t="s">
        <v>57</v>
      </c>
      <c r="E195" s="42" t="s">
        <v>2978</v>
      </c>
    </row>
    <row r="196" spans="1:5" ht="12.75">
      <c r="A196" t="s">
        <v>58</v>
      </c>
      <c r="E196" s="39" t="s">
        <v>5</v>
      </c>
    </row>
    <row r="197" spans="1:16" ht="12.75">
      <c r="A197" t="s">
        <v>50</v>
      </c>
      <c s="34" t="s">
        <v>267</v>
      </c>
      <c s="34" t="s">
        <v>2979</v>
      </c>
      <c s="35" t="s">
        <v>5</v>
      </c>
      <c s="6" t="s">
        <v>2980</v>
      </c>
      <c s="36" t="s">
        <v>423</v>
      </c>
      <c s="37">
        <v>14</v>
      </c>
      <c s="36">
        <v>0</v>
      </c>
      <c s="36">
        <f>ROUND(G197*H197,6)</f>
      </c>
      <c r="L197" s="38">
        <v>0</v>
      </c>
      <c s="32">
        <f>ROUND(ROUND(L197,2)*ROUND(G197,3),2)</f>
      </c>
      <c s="36" t="s">
        <v>55</v>
      </c>
      <c>
        <f>(M197*21)/100</f>
      </c>
      <c t="s">
        <v>28</v>
      </c>
    </row>
    <row r="198" spans="1:5" ht="12.75">
      <c r="A198" s="35" t="s">
        <v>56</v>
      </c>
      <c r="E198" s="39" t="s">
        <v>2980</v>
      </c>
    </row>
    <row r="199" spans="1:5" ht="51">
      <c r="A199" s="35" t="s">
        <v>57</v>
      </c>
      <c r="E199" s="42" t="s">
        <v>2981</v>
      </c>
    </row>
    <row r="200" spans="1:5" ht="12.75">
      <c r="A200" t="s">
        <v>58</v>
      </c>
      <c r="E200" s="39" t="s">
        <v>5</v>
      </c>
    </row>
    <row r="201" spans="1:16" ht="25.5">
      <c r="A201" t="s">
        <v>50</v>
      </c>
      <c s="34" t="s">
        <v>272</v>
      </c>
      <c s="34" t="s">
        <v>2982</v>
      </c>
      <c s="35" t="s">
        <v>5</v>
      </c>
      <c s="6" t="s">
        <v>2983</v>
      </c>
      <c s="36" t="s">
        <v>452</v>
      </c>
      <c s="37">
        <v>9473.832</v>
      </c>
      <c s="36">
        <v>0</v>
      </c>
      <c s="36">
        <f>ROUND(G201*H201,6)</f>
      </c>
      <c r="L201" s="38">
        <v>0</v>
      </c>
      <c s="32">
        <f>ROUND(ROUND(L201,2)*ROUND(G201,3),2)</f>
      </c>
      <c s="36" t="s">
        <v>90</v>
      </c>
      <c>
        <f>(M201*21)/100</f>
      </c>
      <c t="s">
        <v>28</v>
      </c>
    </row>
    <row r="202" spans="1:5" ht="25.5">
      <c r="A202" s="35" t="s">
        <v>56</v>
      </c>
      <c r="E202" s="39" t="s">
        <v>2983</v>
      </c>
    </row>
    <row r="203" spans="1:5" ht="12.75">
      <c r="A203" s="35" t="s">
        <v>57</v>
      </c>
      <c r="E203" s="40" t="s">
        <v>5</v>
      </c>
    </row>
    <row r="204" spans="1:5" ht="12.75">
      <c r="A204" t="s">
        <v>58</v>
      </c>
      <c r="E204" s="39" t="s">
        <v>5</v>
      </c>
    </row>
    <row r="205" spans="1:13" ht="12.75">
      <c r="A205" t="s">
        <v>47</v>
      </c>
      <c r="C205" s="31" t="s">
        <v>1264</v>
      </c>
      <c r="E205" s="33" t="s">
        <v>1265</v>
      </c>
      <c r="J205" s="32">
        <f>0</f>
      </c>
      <c s="32">
        <f>0</f>
      </c>
      <c s="32">
        <f>0+L206+L210+L214+L218+L222+L226+L230+L234+L238+L242+L246+L250+L254+L258+L262+L266+L270+L274+L278+L282+L286+L290+L294+L298+L302+L306+L310+L314+L318+L322+L326</f>
      </c>
      <c s="32">
        <f>0+M206+M210+M214+M218+M222+M226+M230+M234+M238+M242+M246+M250+M254+M258+M262+M266+M270+M274+M278+M282+M286+M290+M294+M298+M302+M306+M310+M314+M318+M322+M326</f>
      </c>
    </row>
    <row r="206" spans="1:16" ht="12.75">
      <c r="A206" t="s">
        <v>50</v>
      </c>
      <c s="34" t="s">
        <v>275</v>
      </c>
      <c s="34" t="s">
        <v>2984</v>
      </c>
      <c s="35" t="s">
        <v>5</v>
      </c>
      <c s="6" t="s">
        <v>2985</v>
      </c>
      <c s="36" t="s">
        <v>89</v>
      </c>
      <c s="37">
        <v>2</v>
      </c>
      <c s="36">
        <v>0</v>
      </c>
      <c s="36">
        <f>ROUND(G206*H206,6)</f>
      </c>
      <c r="L206" s="38">
        <v>0</v>
      </c>
      <c s="32">
        <f>ROUND(ROUND(L206,2)*ROUND(G206,3),2)</f>
      </c>
      <c s="36" t="s">
        <v>90</v>
      </c>
      <c>
        <f>(M206*21)/100</f>
      </c>
      <c t="s">
        <v>28</v>
      </c>
    </row>
    <row r="207" spans="1:5" ht="12.75">
      <c r="A207" s="35" t="s">
        <v>56</v>
      </c>
      <c r="E207" s="39" t="s">
        <v>2985</v>
      </c>
    </row>
    <row r="208" spans="1:5" ht="51">
      <c r="A208" s="35" t="s">
        <v>57</v>
      </c>
      <c r="E208" s="42" t="s">
        <v>2986</v>
      </c>
    </row>
    <row r="209" spans="1:5" ht="12.75">
      <c r="A209" t="s">
        <v>58</v>
      </c>
      <c r="E209" s="39" t="s">
        <v>5</v>
      </c>
    </row>
    <row r="210" spans="1:16" ht="25.5">
      <c r="A210" t="s">
        <v>50</v>
      </c>
      <c s="34" t="s">
        <v>280</v>
      </c>
      <c s="34" t="s">
        <v>2987</v>
      </c>
      <c s="35" t="s">
        <v>5</v>
      </c>
      <c s="6" t="s">
        <v>2988</v>
      </c>
      <c s="36" t="s">
        <v>89</v>
      </c>
      <c s="37">
        <v>2</v>
      </c>
      <c s="36">
        <v>0</v>
      </c>
      <c s="36">
        <f>ROUND(G210*H210,6)</f>
      </c>
      <c r="L210" s="38">
        <v>0</v>
      </c>
      <c s="32">
        <f>ROUND(ROUND(L210,2)*ROUND(G210,3),2)</f>
      </c>
      <c s="36" t="s">
        <v>55</v>
      </c>
      <c>
        <f>(M210*21)/100</f>
      </c>
      <c t="s">
        <v>28</v>
      </c>
    </row>
    <row r="211" spans="1:5" ht="25.5">
      <c r="A211" s="35" t="s">
        <v>56</v>
      </c>
      <c r="E211" s="39" t="s">
        <v>2988</v>
      </c>
    </row>
    <row r="212" spans="1:5" ht="51">
      <c r="A212" s="35" t="s">
        <v>57</v>
      </c>
      <c r="E212" s="42" t="s">
        <v>2986</v>
      </c>
    </row>
    <row r="213" spans="1:5" ht="12.75">
      <c r="A213" t="s">
        <v>58</v>
      </c>
      <c r="E213" s="39" t="s">
        <v>5</v>
      </c>
    </row>
    <row r="214" spans="1:16" ht="12.75">
      <c r="A214" t="s">
        <v>50</v>
      </c>
      <c s="34" t="s">
        <v>284</v>
      </c>
      <c s="34" t="s">
        <v>2989</v>
      </c>
      <c s="35" t="s">
        <v>5</v>
      </c>
      <c s="6" t="s">
        <v>2990</v>
      </c>
      <c s="36" t="s">
        <v>89</v>
      </c>
      <c s="37">
        <v>1</v>
      </c>
      <c s="36">
        <v>0.00033</v>
      </c>
      <c s="36">
        <f>ROUND(G214*H214,6)</f>
      </c>
      <c r="L214" s="38">
        <v>0</v>
      </c>
      <c s="32">
        <f>ROUND(ROUND(L214,2)*ROUND(G214,3),2)</f>
      </c>
      <c s="36" t="s">
        <v>90</v>
      </c>
      <c>
        <f>(M214*21)/100</f>
      </c>
      <c t="s">
        <v>28</v>
      </c>
    </row>
    <row r="215" spans="1:5" ht="12.75">
      <c r="A215" s="35" t="s">
        <v>56</v>
      </c>
      <c r="E215" s="39" t="s">
        <v>2990</v>
      </c>
    </row>
    <row r="216" spans="1:5" ht="51">
      <c r="A216" s="35" t="s">
        <v>57</v>
      </c>
      <c r="E216" s="42" t="s">
        <v>2991</v>
      </c>
    </row>
    <row r="217" spans="1:5" ht="12.75">
      <c r="A217" t="s">
        <v>58</v>
      </c>
      <c r="E217" s="39" t="s">
        <v>5</v>
      </c>
    </row>
    <row r="218" spans="1:16" ht="25.5">
      <c r="A218" t="s">
        <v>50</v>
      </c>
      <c s="34" t="s">
        <v>287</v>
      </c>
      <c s="34" t="s">
        <v>2992</v>
      </c>
      <c s="35" t="s">
        <v>5</v>
      </c>
      <c s="6" t="s">
        <v>2993</v>
      </c>
      <c s="36" t="s">
        <v>89</v>
      </c>
      <c s="37">
        <v>1</v>
      </c>
      <c s="36">
        <v>0</v>
      </c>
      <c s="36">
        <f>ROUND(G218*H218,6)</f>
      </c>
      <c r="L218" s="38">
        <v>0</v>
      </c>
      <c s="32">
        <f>ROUND(ROUND(L218,2)*ROUND(G218,3),2)</f>
      </c>
      <c s="36" t="s">
        <v>55</v>
      </c>
      <c>
        <f>(M218*21)/100</f>
      </c>
      <c t="s">
        <v>28</v>
      </c>
    </row>
    <row r="219" spans="1:5" ht="25.5">
      <c r="A219" s="35" t="s">
        <v>56</v>
      </c>
      <c r="E219" s="39" t="s">
        <v>2993</v>
      </c>
    </row>
    <row r="220" spans="1:5" ht="51">
      <c r="A220" s="35" t="s">
        <v>57</v>
      </c>
      <c r="E220" s="42" t="s">
        <v>2991</v>
      </c>
    </row>
    <row r="221" spans="1:5" ht="12.75">
      <c r="A221" t="s">
        <v>58</v>
      </c>
      <c r="E221" s="39" t="s">
        <v>5</v>
      </c>
    </row>
    <row r="222" spans="1:16" ht="25.5">
      <c r="A222" t="s">
        <v>50</v>
      </c>
      <c s="34" t="s">
        <v>787</v>
      </c>
      <c s="34" t="s">
        <v>2994</v>
      </c>
      <c s="35" t="s">
        <v>5</v>
      </c>
      <c s="6" t="s">
        <v>2995</v>
      </c>
      <c s="36" t="s">
        <v>89</v>
      </c>
      <c s="37">
        <v>2</v>
      </c>
      <c s="36">
        <v>0.00061</v>
      </c>
      <c s="36">
        <f>ROUND(G222*H222,6)</f>
      </c>
      <c r="L222" s="38">
        <v>0</v>
      </c>
      <c s="32">
        <f>ROUND(ROUND(L222,2)*ROUND(G222,3),2)</f>
      </c>
      <c s="36" t="s">
        <v>90</v>
      </c>
      <c>
        <f>(M222*21)/100</f>
      </c>
      <c t="s">
        <v>28</v>
      </c>
    </row>
    <row r="223" spans="1:5" ht="25.5">
      <c r="A223" s="35" t="s">
        <v>56</v>
      </c>
      <c r="E223" s="39" t="s">
        <v>2995</v>
      </c>
    </row>
    <row r="224" spans="1:5" ht="51">
      <c r="A224" s="35" t="s">
        <v>57</v>
      </c>
      <c r="E224" s="42" t="s">
        <v>2996</v>
      </c>
    </row>
    <row r="225" spans="1:5" ht="12.75">
      <c r="A225" t="s">
        <v>58</v>
      </c>
      <c r="E225" s="39" t="s">
        <v>5</v>
      </c>
    </row>
    <row r="226" spans="1:16" ht="25.5">
      <c r="A226" t="s">
        <v>50</v>
      </c>
      <c s="34" t="s">
        <v>791</v>
      </c>
      <c s="34" t="s">
        <v>2997</v>
      </c>
      <c s="35" t="s">
        <v>5</v>
      </c>
      <c s="6" t="s">
        <v>2998</v>
      </c>
      <c s="36" t="s">
        <v>89</v>
      </c>
      <c s="37">
        <v>2</v>
      </c>
      <c s="36">
        <v>0.2</v>
      </c>
      <c s="36">
        <f>ROUND(G226*H226,6)</f>
      </c>
      <c r="L226" s="38">
        <v>0</v>
      </c>
      <c s="32">
        <f>ROUND(ROUND(L226,2)*ROUND(G226,3),2)</f>
      </c>
      <c s="36" t="s">
        <v>90</v>
      </c>
      <c>
        <f>(M226*21)/100</f>
      </c>
      <c t="s">
        <v>28</v>
      </c>
    </row>
    <row r="227" spans="1:5" ht="25.5">
      <c r="A227" s="35" t="s">
        <v>56</v>
      </c>
      <c r="E227" s="39" t="s">
        <v>2998</v>
      </c>
    </row>
    <row r="228" spans="1:5" ht="51">
      <c r="A228" s="35" t="s">
        <v>57</v>
      </c>
      <c r="E228" s="42" t="s">
        <v>2996</v>
      </c>
    </row>
    <row r="229" spans="1:5" ht="12.75">
      <c r="A229" t="s">
        <v>58</v>
      </c>
      <c r="E229" s="39" t="s">
        <v>5</v>
      </c>
    </row>
    <row r="230" spans="1:16" ht="12.75">
      <c r="A230" t="s">
        <v>50</v>
      </c>
      <c s="34" t="s">
        <v>795</v>
      </c>
      <c s="34" t="s">
        <v>2999</v>
      </c>
      <c s="35" t="s">
        <v>5</v>
      </c>
      <c s="6" t="s">
        <v>3000</v>
      </c>
      <c s="36" t="s">
        <v>89</v>
      </c>
      <c s="37">
        <v>3</v>
      </c>
      <c s="36">
        <v>0</v>
      </c>
      <c s="36">
        <f>ROUND(G230*H230,6)</f>
      </c>
      <c r="L230" s="38">
        <v>0</v>
      </c>
      <c s="32">
        <f>ROUND(ROUND(L230,2)*ROUND(G230,3),2)</f>
      </c>
      <c s="36" t="s">
        <v>90</v>
      </c>
      <c>
        <f>(M230*21)/100</f>
      </c>
      <c t="s">
        <v>28</v>
      </c>
    </row>
    <row r="231" spans="1:5" ht="12.75">
      <c r="A231" s="35" t="s">
        <v>56</v>
      </c>
      <c r="E231" s="39" t="s">
        <v>3000</v>
      </c>
    </row>
    <row r="232" spans="1:5" ht="63.75">
      <c r="A232" s="35" t="s">
        <v>57</v>
      </c>
      <c r="E232" s="42" t="s">
        <v>3001</v>
      </c>
    </row>
    <row r="233" spans="1:5" ht="12.75">
      <c r="A233" t="s">
        <v>58</v>
      </c>
      <c r="E233" s="39" t="s">
        <v>5</v>
      </c>
    </row>
    <row r="234" spans="1:16" ht="12.75">
      <c r="A234" t="s">
        <v>50</v>
      </c>
      <c s="34" t="s">
        <v>799</v>
      </c>
      <c s="34" t="s">
        <v>3002</v>
      </c>
      <c s="35" t="s">
        <v>5</v>
      </c>
      <c s="6" t="s">
        <v>3003</v>
      </c>
      <c s="36" t="s">
        <v>89</v>
      </c>
      <c s="37">
        <v>3</v>
      </c>
      <c s="36">
        <v>0.0024</v>
      </c>
      <c s="36">
        <f>ROUND(G234*H234,6)</f>
      </c>
      <c r="L234" s="38">
        <v>0</v>
      </c>
      <c s="32">
        <f>ROUND(ROUND(L234,2)*ROUND(G234,3),2)</f>
      </c>
      <c s="36" t="s">
        <v>90</v>
      </c>
      <c>
        <f>(M234*21)/100</f>
      </c>
      <c t="s">
        <v>28</v>
      </c>
    </row>
    <row r="235" spans="1:5" ht="12.75">
      <c r="A235" s="35" t="s">
        <v>56</v>
      </c>
      <c r="E235" s="39" t="s">
        <v>3003</v>
      </c>
    </row>
    <row r="236" spans="1:5" ht="12.75">
      <c r="A236" s="35" t="s">
        <v>57</v>
      </c>
      <c r="E236" s="40" t="s">
        <v>5</v>
      </c>
    </row>
    <row r="237" spans="1:5" ht="12.75">
      <c r="A237" t="s">
        <v>58</v>
      </c>
      <c r="E237" s="39" t="s">
        <v>5</v>
      </c>
    </row>
    <row r="238" spans="1:16" ht="25.5">
      <c r="A238" t="s">
        <v>50</v>
      </c>
      <c s="34" t="s">
        <v>802</v>
      </c>
      <c s="34" t="s">
        <v>1302</v>
      </c>
      <c s="35" t="s">
        <v>5</v>
      </c>
      <c s="6" t="s">
        <v>1303</v>
      </c>
      <c s="36" t="s">
        <v>89</v>
      </c>
      <c s="37">
        <v>3</v>
      </c>
      <c s="36">
        <v>0</v>
      </c>
      <c s="36">
        <f>ROUND(G238*H238,6)</f>
      </c>
      <c r="L238" s="38">
        <v>0</v>
      </c>
      <c s="32">
        <f>ROUND(ROUND(L238,2)*ROUND(G238,3),2)</f>
      </c>
      <c s="36" t="s">
        <v>90</v>
      </c>
      <c>
        <f>(M238*21)/100</f>
      </c>
      <c t="s">
        <v>28</v>
      </c>
    </row>
    <row r="239" spans="1:5" ht="25.5">
      <c r="A239" s="35" t="s">
        <v>56</v>
      </c>
      <c r="E239" s="39" t="s">
        <v>1303</v>
      </c>
    </row>
    <row r="240" spans="1:5" ht="63.75">
      <c r="A240" s="35" t="s">
        <v>57</v>
      </c>
      <c r="E240" s="42" t="s">
        <v>3004</v>
      </c>
    </row>
    <row r="241" spans="1:5" ht="12.75">
      <c r="A241" t="s">
        <v>58</v>
      </c>
      <c r="E241" s="39" t="s">
        <v>5</v>
      </c>
    </row>
    <row r="242" spans="1:16" ht="25.5">
      <c r="A242" t="s">
        <v>50</v>
      </c>
      <c s="34" t="s">
        <v>806</v>
      </c>
      <c s="34" t="s">
        <v>1306</v>
      </c>
      <c s="35" t="s">
        <v>5</v>
      </c>
      <c s="6" t="s">
        <v>1307</v>
      </c>
      <c s="36" t="s">
        <v>89</v>
      </c>
      <c s="37">
        <v>3</v>
      </c>
      <c s="36">
        <v>0</v>
      </c>
      <c s="36">
        <f>ROUND(G242*H242,6)</f>
      </c>
      <c r="L242" s="38">
        <v>0</v>
      </c>
      <c s="32">
        <f>ROUND(ROUND(L242,2)*ROUND(G242,3),2)</f>
      </c>
      <c s="36" t="s">
        <v>90</v>
      </c>
      <c>
        <f>(M242*21)/100</f>
      </c>
      <c t="s">
        <v>28</v>
      </c>
    </row>
    <row r="243" spans="1:5" ht="25.5">
      <c r="A243" s="35" t="s">
        <v>56</v>
      </c>
      <c r="E243" s="39" t="s">
        <v>1307</v>
      </c>
    </row>
    <row r="244" spans="1:5" ht="63.75">
      <c r="A244" s="35" t="s">
        <v>57</v>
      </c>
      <c r="E244" s="42" t="s">
        <v>3004</v>
      </c>
    </row>
    <row r="245" spans="1:5" ht="12.75">
      <c r="A245" t="s">
        <v>58</v>
      </c>
      <c r="E245" s="39" t="s">
        <v>5</v>
      </c>
    </row>
    <row r="246" spans="1:16" ht="25.5">
      <c r="A246" t="s">
        <v>50</v>
      </c>
      <c s="34" t="s">
        <v>810</v>
      </c>
      <c s="34" t="s">
        <v>1310</v>
      </c>
      <c s="35" t="s">
        <v>5</v>
      </c>
      <c s="6" t="s">
        <v>1311</v>
      </c>
      <c s="36" t="s">
        <v>89</v>
      </c>
      <c s="37">
        <v>3</v>
      </c>
      <c s="36">
        <v>0</v>
      </c>
      <c s="36">
        <f>ROUND(G246*H246,6)</f>
      </c>
      <c r="L246" s="38">
        <v>0</v>
      </c>
      <c s="32">
        <f>ROUND(ROUND(L246,2)*ROUND(G246,3),2)</f>
      </c>
      <c s="36" t="s">
        <v>90</v>
      </c>
      <c>
        <f>(M246*21)/100</f>
      </c>
      <c t="s">
        <v>28</v>
      </c>
    </row>
    <row r="247" spans="1:5" ht="25.5">
      <c r="A247" s="35" t="s">
        <v>56</v>
      </c>
      <c r="E247" s="39" t="s">
        <v>1311</v>
      </c>
    </row>
    <row r="248" spans="1:5" ht="63.75">
      <c r="A248" s="35" t="s">
        <v>57</v>
      </c>
      <c r="E248" s="42" t="s">
        <v>3004</v>
      </c>
    </row>
    <row r="249" spans="1:5" ht="12.75">
      <c r="A249" t="s">
        <v>58</v>
      </c>
      <c r="E249" s="39" t="s">
        <v>5</v>
      </c>
    </row>
    <row r="250" spans="1:16" ht="25.5">
      <c r="A250" t="s">
        <v>50</v>
      </c>
      <c s="34" t="s">
        <v>814</v>
      </c>
      <c s="34" t="s">
        <v>3005</v>
      </c>
      <c s="35" t="s">
        <v>5</v>
      </c>
      <c s="6" t="s">
        <v>3006</v>
      </c>
      <c s="36" t="s">
        <v>3007</v>
      </c>
      <c s="37">
        <v>1</v>
      </c>
      <c s="36">
        <v>0</v>
      </c>
      <c s="36">
        <f>ROUND(G250*H250,6)</f>
      </c>
      <c r="L250" s="38">
        <v>0</v>
      </c>
      <c s="32">
        <f>ROUND(ROUND(L250,2)*ROUND(G250,3),2)</f>
      </c>
      <c s="36" t="s">
        <v>90</v>
      </c>
      <c>
        <f>(M250*21)/100</f>
      </c>
      <c t="s">
        <v>28</v>
      </c>
    </row>
    <row r="251" spans="1:5" ht="25.5">
      <c r="A251" s="35" t="s">
        <v>56</v>
      </c>
      <c r="E251" s="39" t="s">
        <v>3006</v>
      </c>
    </row>
    <row r="252" spans="1:5" ht="38.25">
      <c r="A252" s="35" t="s">
        <v>57</v>
      </c>
      <c r="E252" s="42" t="s">
        <v>3008</v>
      </c>
    </row>
    <row r="253" spans="1:5" ht="12.75">
      <c r="A253" t="s">
        <v>58</v>
      </c>
      <c r="E253" s="39" t="s">
        <v>5</v>
      </c>
    </row>
    <row r="254" spans="1:16" ht="12.75">
      <c r="A254" t="s">
        <v>50</v>
      </c>
      <c s="34" t="s">
        <v>818</v>
      </c>
      <c s="34" t="s">
        <v>1313</v>
      </c>
      <c s="35" t="s">
        <v>5</v>
      </c>
      <c s="6" t="s">
        <v>1314</v>
      </c>
      <c s="36" t="s">
        <v>89</v>
      </c>
      <c s="37">
        <v>3</v>
      </c>
      <c s="36">
        <v>0.012</v>
      </c>
      <c s="36">
        <f>ROUND(G254*H254,6)</f>
      </c>
      <c r="L254" s="38">
        <v>0</v>
      </c>
      <c s="32">
        <f>ROUND(ROUND(L254,2)*ROUND(G254,3),2)</f>
      </c>
      <c s="36" t="s">
        <v>90</v>
      </c>
      <c>
        <f>(M254*21)/100</f>
      </c>
      <c t="s">
        <v>28</v>
      </c>
    </row>
    <row r="255" spans="1:5" ht="12.75">
      <c r="A255" s="35" t="s">
        <v>56</v>
      </c>
      <c r="E255" s="39" t="s">
        <v>1314</v>
      </c>
    </row>
    <row r="256" spans="1:5" ht="63.75">
      <c r="A256" s="35" t="s">
        <v>57</v>
      </c>
      <c r="E256" s="42" t="s">
        <v>3004</v>
      </c>
    </row>
    <row r="257" spans="1:5" ht="12.75">
      <c r="A257" t="s">
        <v>58</v>
      </c>
      <c r="E257" s="39" t="s">
        <v>5</v>
      </c>
    </row>
    <row r="258" spans="1:16" ht="12.75">
      <c r="A258" t="s">
        <v>50</v>
      </c>
      <c s="34" t="s">
        <v>821</v>
      </c>
      <c s="34" t="s">
        <v>1316</v>
      </c>
      <c s="35" t="s">
        <v>5</v>
      </c>
      <c s="6" t="s">
        <v>1317</v>
      </c>
      <c s="36" t="s">
        <v>89</v>
      </c>
      <c s="37">
        <v>3</v>
      </c>
      <c s="36">
        <v>0.002</v>
      </c>
      <c s="36">
        <f>ROUND(G258*H258,6)</f>
      </c>
      <c r="L258" s="38">
        <v>0</v>
      </c>
      <c s="32">
        <f>ROUND(ROUND(L258,2)*ROUND(G258,3),2)</f>
      </c>
      <c s="36" t="s">
        <v>90</v>
      </c>
      <c>
        <f>(M258*21)/100</f>
      </c>
      <c t="s">
        <v>28</v>
      </c>
    </row>
    <row r="259" spans="1:5" ht="12.75">
      <c r="A259" s="35" t="s">
        <v>56</v>
      </c>
      <c r="E259" s="39" t="s">
        <v>1317</v>
      </c>
    </row>
    <row r="260" spans="1:5" ht="63.75">
      <c r="A260" s="35" t="s">
        <v>57</v>
      </c>
      <c r="E260" s="42" t="s">
        <v>3004</v>
      </c>
    </row>
    <row r="261" spans="1:5" ht="12.75">
      <c r="A261" t="s">
        <v>58</v>
      </c>
      <c r="E261" s="39" t="s">
        <v>5</v>
      </c>
    </row>
    <row r="262" spans="1:16" ht="12.75">
      <c r="A262" t="s">
        <v>50</v>
      </c>
      <c s="34" t="s">
        <v>825</v>
      </c>
      <c s="34" t="s">
        <v>1319</v>
      </c>
      <c s="35" t="s">
        <v>5</v>
      </c>
      <c s="6" t="s">
        <v>1320</v>
      </c>
      <c s="36" t="s">
        <v>423</v>
      </c>
      <c s="37">
        <v>68</v>
      </c>
      <c s="36">
        <v>0.01351</v>
      </c>
      <c s="36">
        <f>ROUND(G262*H262,6)</f>
      </c>
      <c r="L262" s="38">
        <v>0</v>
      </c>
      <c s="32">
        <f>ROUND(ROUND(L262,2)*ROUND(G262,3),2)</f>
      </c>
      <c s="36" t="s">
        <v>90</v>
      </c>
      <c>
        <f>(M262*21)/100</f>
      </c>
      <c t="s">
        <v>28</v>
      </c>
    </row>
    <row r="263" spans="1:5" ht="12.75">
      <c r="A263" s="35" t="s">
        <v>56</v>
      </c>
      <c r="E263" s="39" t="s">
        <v>1320</v>
      </c>
    </row>
    <row r="264" spans="1:5" ht="63.75">
      <c r="A264" s="35" t="s">
        <v>57</v>
      </c>
      <c r="E264" s="42" t="s">
        <v>3009</v>
      </c>
    </row>
    <row r="265" spans="1:5" ht="12.75">
      <c r="A265" t="s">
        <v>58</v>
      </c>
      <c r="E265" s="39" t="s">
        <v>5</v>
      </c>
    </row>
    <row r="266" spans="1:16" ht="12.75">
      <c r="A266" t="s">
        <v>50</v>
      </c>
      <c s="34" t="s">
        <v>829</v>
      </c>
      <c s="34" t="s">
        <v>3010</v>
      </c>
      <c s="35" t="s">
        <v>5</v>
      </c>
      <c s="6" t="s">
        <v>3011</v>
      </c>
      <c s="36" t="s">
        <v>89</v>
      </c>
      <c s="37">
        <v>1</v>
      </c>
      <c s="36">
        <v>0</v>
      </c>
      <c s="36">
        <f>ROUND(G266*H266,6)</f>
      </c>
      <c r="L266" s="38">
        <v>0</v>
      </c>
      <c s="32">
        <f>ROUND(ROUND(L266,2)*ROUND(G266,3),2)</f>
      </c>
      <c s="36" t="s">
        <v>291</v>
      </c>
      <c>
        <f>(M266*21)/100</f>
      </c>
      <c t="s">
        <v>28</v>
      </c>
    </row>
    <row r="267" spans="1:5" ht="12.75">
      <c r="A267" s="35" t="s">
        <v>56</v>
      </c>
      <c r="E267" s="39" t="s">
        <v>3011</v>
      </c>
    </row>
    <row r="268" spans="1:5" ht="38.25">
      <c r="A268" s="35" t="s">
        <v>57</v>
      </c>
      <c r="E268" s="42" t="s">
        <v>3008</v>
      </c>
    </row>
    <row r="269" spans="1:5" ht="12.75">
      <c r="A269" t="s">
        <v>58</v>
      </c>
      <c r="E269" s="39" t="s">
        <v>5</v>
      </c>
    </row>
    <row r="270" spans="1:16" ht="12.75">
      <c r="A270" t="s">
        <v>50</v>
      </c>
      <c s="34" t="s">
        <v>833</v>
      </c>
      <c s="34" t="s">
        <v>3012</v>
      </c>
      <c s="35" t="s">
        <v>5</v>
      </c>
      <c s="6" t="s">
        <v>3013</v>
      </c>
      <c s="36" t="s">
        <v>89</v>
      </c>
      <c s="37">
        <v>1</v>
      </c>
      <c s="36">
        <v>0</v>
      </c>
      <c s="36">
        <f>ROUND(G270*H270,6)</f>
      </c>
      <c r="L270" s="38">
        <v>0</v>
      </c>
      <c s="32">
        <f>ROUND(ROUND(L270,2)*ROUND(G270,3),2)</f>
      </c>
      <c s="36" t="s">
        <v>291</v>
      </c>
      <c>
        <f>(M270*21)/100</f>
      </c>
      <c t="s">
        <v>28</v>
      </c>
    </row>
    <row r="271" spans="1:5" ht="12.75">
      <c r="A271" s="35" t="s">
        <v>56</v>
      </c>
      <c r="E271" s="39" t="s">
        <v>3013</v>
      </c>
    </row>
    <row r="272" spans="1:5" ht="38.25">
      <c r="A272" s="35" t="s">
        <v>57</v>
      </c>
      <c r="E272" s="42" t="s">
        <v>3008</v>
      </c>
    </row>
    <row r="273" spans="1:5" ht="12.75">
      <c r="A273" t="s">
        <v>58</v>
      </c>
      <c r="E273" s="39" t="s">
        <v>5</v>
      </c>
    </row>
    <row r="274" spans="1:16" ht="25.5">
      <c r="A274" t="s">
        <v>50</v>
      </c>
      <c s="34" t="s">
        <v>836</v>
      </c>
      <c s="34" t="s">
        <v>3014</v>
      </c>
      <c s="35" t="s">
        <v>5</v>
      </c>
      <c s="6" t="s">
        <v>3015</v>
      </c>
      <c s="36" t="s">
        <v>89</v>
      </c>
      <c s="37">
        <v>20</v>
      </c>
      <c s="36">
        <v>0</v>
      </c>
      <c s="36">
        <f>ROUND(G274*H274,6)</f>
      </c>
      <c r="L274" s="38">
        <v>0</v>
      </c>
      <c s="32">
        <f>ROUND(ROUND(L274,2)*ROUND(G274,3),2)</f>
      </c>
      <c s="36" t="s">
        <v>90</v>
      </c>
      <c>
        <f>(M274*21)/100</f>
      </c>
      <c t="s">
        <v>28</v>
      </c>
    </row>
    <row r="275" spans="1:5" ht="25.5">
      <c r="A275" s="35" t="s">
        <v>56</v>
      </c>
      <c r="E275" s="39" t="s">
        <v>3015</v>
      </c>
    </row>
    <row r="276" spans="1:5" ht="25.5">
      <c r="A276" s="35" t="s">
        <v>57</v>
      </c>
      <c r="E276" s="40" t="s">
        <v>3016</v>
      </c>
    </row>
    <row r="277" spans="1:5" ht="12.75">
      <c r="A277" t="s">
        <v>58</v>
      </c>
      <c r="E277" s="39" t="s">
        <v>5</v>
      </c>
    </row>
    <row r="278" spans="1:16" ht="12.75">
      <c r="A278" t="s">
        <v>50</v>
      </c>
      <c s="34" t="s">
        <v>839</v>
      </c>
      <c s="34" t="s">
        <v>3017</v>
      </c>
      <c s="35" t="s">
        <v>5</v>
      </c>
      <c s="6" t="s">
        <v>3018</v>
      </c>
      <c s="36" t="s">
        <v>89</v>
      </c>
      <c s="37">
        <v>20</v>
      </c>
      <c s="36">
        <v>0.00398</v>
      </c>
      <c s="36">
        <f>ROUND(G278*H278,6)</f>
      </c>
      <c r="L278" s="38">
        <v>0</v>
      </c>
      <c s="32">
        <f>ROUND(ROUND(L278,2)*ROUND(G278,3),2)</f>
      </c>
      <c s="36" t="s">
        <v>90</v>
      </c>
      <c>
        <f>(M278*21)/100</f>
      </c>
      <c t="s">
        <v>28</v>
      </c>
    </row>
    <row r="279" spans="1:5" ht="12.75">
      <c r="A279" s="35" t="s">
        <v>56</v>
      </c>
      <c r="E279" s="39" t="s">
        <v>3018</v>
      </c>
    </row>
    <row r="280" spans="1:5" ht="25.5">
      <c r="A280" s="35" t="s">
        <v>57</v>
      </c>
      <c r="E280" s="40" t="s">
        <v>3016</v>
      </c>
    </row>
    <row r="281" spans="1:5" ht="12.75">
      <c r="A281" t="s">
        <v>58</v>
      </c>
      <c r="E281" s="39" t="s">
        <v>5</v>
      </c>
    </row>
    <row r="282" spans="1:16" ht="38.25">
      <c r="A282" t="s">
        <v>50</v>
      </c>
      <c s="34" t="s">
        <v>843</v>
      </c>
      <c s="34" t="s">
        <v>3019</v>
      </c>
      <c s="35" t="s">
        <v>5</v>
      </c>
      <c s="6" t="s">
        <v>3020</v>
      </c>
      <c s="36" t="s">
        <v>455</v>
      </c>
      <c s="37">
        <v>6</v>
      </c>
      <c s="36">
        <v>0</v>
      </c>
      <c s="36">
        <f>ROUND(G282*H282,6)</f>
      </c>
      <c r="L282" s="38">
        <v>0</v>
      </c>
      <c s="32">
        <f>ROUND(ROUND(L282,2)*ROUND(G282,3),2)</f>
      </c>
      <c s="36" t="s">
        <v>90</v>
      </c>
      <c>
        <f>(M282*21)/100</f>
      </c>
      <c t="s">
        <v>28</v>
      </c>
    </row>
    <row r="283" spans="1:5" ht="38.25">
      <c r="A283" s="35" t="s">
        <v>56</v>
      </c>
      <c r="E283" s="39" t="s">
        <v>3021</v>
      </c>
    </row>
    <row r="284" spans="1:5" ht="12.75">
      <c r="A284" s="35" t="s">
        <v>57</v>
      </c>
      <c r="E284" s="40" t="s">
        <v>5</v>
      </c>
    </row>
    <row r="285" spans="1:5" ht="12.75">
      <c r="A285" t="s">
        <v>58</v>
      </c>
      <c r="E285" s="39" t="s">
        <v>5</v>
      </c>
    </row>
    <row r="286" spans="1:16" ht="25.5">
      <c r="A286" t="s">
        <v>50</v>
      </c>
      <c s="34" t="s">
        <v>846</v>
      </c>
      <c s="34" t="s">
        <v>3022</v>
      </c>
      <c s="35" t="s">
        <v>5</v>
      </c>
      <c s="6" t="s">
        <v>3023</v>
      </c>
      <c s="36" t="s">
        <v>89</v>
      </c>
      <c s="37">
        <v>6</v>
      </c>
      <c s="36">
        <v>0.00084</v>
      </c>
      <c s="36">
        <f>ROUND(G286*H286,6)</f>
      </c>
      <c r="L286" s="38">
        <v>0</v>
      </c>
      <c s="32">
        <f>ROUND(ROUND(L286,2)*ROUND(G286,3),2)</f>
      </c>
      <c s="36" t="s">
        <v>90</v>
      </c>
      <c>
        <f>(M286*21)/100</f>
      </c>
      <c t="s">
        <v>28</v>
      </c>
    </row>
    <row r="287" spans="1:5" ht="25.5">
      <c r="A287" s="35" t="s">
        <v>56</v>
      </c>
      <c r="E287" s="39" t="s">
        <v>3023</v>
      </c>
    </row>
    <row r="288" spans="1:5" ht="12.75">
      <c r="A288" s="35" t="s">
        <v>57</v>
      </c>
      <c r="E288" s="40" t="s">
        <v>5</v>
      </c>
    </row>
    <row r="289" spans="1:5" ht="12.75">
      <c r="A289" t="s">
        <v>58</v>
      </c>
      <c r="E289" s="39" t="s">
        <v>5</v>
      </c>
    </row>
    <row r="290" spans="1:16" ht="38.25">
      <c r="A290" t="s">
        <v>50</v>
      </c>
      <c s="34" t="s">
        <v>849</v>
      </c>
      <c s="34" t="s">
        <v>3024</v>
      </c>
      <c s="35" t="s">
        <v>5</v>
      </c>
      <c s="6" t="s">
        <v>3025</v>
      </c>
      <c s="36" t="s">
        <v>89</v>
      </c>
      <c s="37">
        <v>34</v>
      </c>
      <c s="36">
        <v>0</v>
      </c>
      <c s="36">
        <f>ROUND(G290*H290,6)</f>
      </c>
      <c r="L290" s="38">
        <v>0</v>
      </c>
      <c s="32">
        <f>ROUND(ROUND(L290,2)*ROUND(G290,3),2)</f>
      </c>
      <c s="36" t="s">
        <v>90</v>
      </c>
      <c>
        <f>(M290*21)/100</f>
      </c>
      <c t="s">
        <v>28</v>
      </c>
    </row>
    <row r="291" spans="1:5" ht="38.25">
      <c r="A291" s="35" t="s">
        <v>56</v>
      </c>
      <c r="E291" s="39" t="s">
        <v>3026</v>
      </c>
    </row>
    <row r="292" spans="1:5" ht="25.5">
      <c r="A292" s="35" t="s">
        <v>57</v>
      </c>
      <c r="E292" s="40" t="s">
        <v>3027</v>
      </c>
    </row>
    <row r="293" spans="1:5" ht="12.75">
      <c r="A293" t="s">
        <v>58</v>
      </c>
      <c r="E293" s="39" t="s">
        <v>5</v>
      </c>
    </row>
    <row r="294" spans="1:16" ht="25.5">
      <c r="A294" t="s">
        <v>50</v>
      </c>
      <c s="34" t="s">
        <v>852</v>
      </c>
      <c s="34" t="s">
        <v>3028</v>
      </c>
      <c s="35" t="s">
        <v>5</v>
      </c>
      <c s="6" t="s">
        <v>3029</v>
      </c>
      <c s="36" t="s">
        <v>74</v>
      </c>
      <c s="37">
        <v>133.1</v>
      </c>
      <c s="36">
        <v>0.00024</v>
      </c>
      <c s="36">
        <f>ROUND(G294*H294,6)</f>
      </c>
      <c r="L294" s="38">
        <v>0</v>
      </c>
      <c s="32">
        <f>ROUND(ROUND(L294,2)*ROUND(G294,3),2)</f>
      </c>
      <c s="36" t="s">
        <v>90</v>
      </c>
      <c>
        <f>(M294*21)/100</f>
      </c>
      <c t="s">
        <v>28</v>
      </c>
    </row>
    <row r="295" spans="1:5" ht="25.5">
      <c r="A295" s="35" t="s">
        <v>56</v>
      </c>
      <c r="E295" s="39" t="s">
        <v>3029</v>
      </c>
    </row>
    <row r="296" spans="1:5" ht="25.5">
      <c r="A296" s="35" t="s">
        <v>57</v>
      </c>
      <c r="E296" s="40" t="s">
        <v>3030</v>
      </c>
    </row>
    <row r="297" spans="1:5" ht="12.75">
      <c r="A297" t="s">
        <v>58</v>
      </c>
      <c r="E297" s="39" t="s">
        <v>5</v>
      </c>
    </row>
    <row r="298" spans="1:16" ht="25.5">
      <c r="A298" t="s">
        <v>50</v>
      </c>
      <c s="34" t="s">
        <v>855</v>
      </c>
      <c s="34" t="s">
        <v>3031</v>
      </c>
      <c s="35" t="s">
        <v>5</v>
      </c>
      <c s="6" t="s">
        <v>3032</v>
      </c>
      <c s="36" t="s">
        <v>89</v>
      </c>
      <c s="37">
        <v>14</v>
      </c>
      <c s="36">
        <v>0.00014</v>
      </c>
      <c s="36">
        <f>ROUND(G298*H298,6)</f>
      </c>
      <c r="L298" s="38">
        <v>0</v>
      </c>
      <c s="32">
        <f>ROUND(ROUND(L298,2)*ROUND(G298,3),2)</f>
      </c>
      <c s="36" t="s">
        <v>90</v>
      </c>
      <c>
        <f>(M298*21)/100</f>
      </c>
      <c t="s">
        <v>28</v>
      </c>
    </row>
    <row r="299" spans="1:5" ht="25.5">
      <c r="A299" s="35" t="s">
        <v>56</v>
      </c>
      <c r="E299" s="39" t="s">
        <v>3032</v>
      </c>
    </row>
    <row r="300" spans="1:5" ht="25.5">
      <c r="A300" s="35" t="s">
        <v>57</v>
      </c>
      <c r="E300" s="40" t="s">
        <v>3033</v>
      </c>
    </row>
    <row r="301" spans="1:5" ht="12.75">
      <c r="A301" t="s">
        <v>58</v>
      </c>
      <c r="E301" s="39" t="s">
        <v>5</v>
      </c>
    </row>
    <row r="302" spans="1:16" ht="12.75">
      <c r="A302" t="s">
        <v>50</v>
      </c>
      <c s="34" t="s">
        <v>859</v>
      </c>
      <c s="34" t="s">
        <v>1333</v>
      </c>
      <c s="35" t="s">
        <v>5</v>
      </c>
      <c s="6" t="s">
        <v>1334</v>
      </c>
      <c s="36" t="s">
        <v>283</v>
      </c>
      <c s="37">
        <v>391.9</v>
      </c>
      <c s="36">
        <v>5E-05</v>
      </c>
      <c s="36">
        <f>ROUND(G302*H302,6)</f>
      </c>
      <c r="L302" s="38">
        <v>0</v>
      </c>
      <c s="32">
        <f>ROUND(ROUND(L302,2)*ROUND(G302,3),2)</f>
      </c>
      <c s="36" t="s">
        <v>90</v>
      </c>
      <c>
        <f>(M302*21)/100</f>
      </c>
      <c t="s">
        <v>28</v>
      </c>
    </row>
    <row r="303" spans="1:5" ht="12.75">
      <c r="A303" s="35" t="s">
        <v>56</v>
      </c>
      <c r="E303" s="39" t="s">
        <v>1334</v>
      </c>
    </row>
    <row r="304" spans="1:5" ht="63.75">
      <c r="A304" s="35" t="s">
        <v>57</v>
      </c>
      <c r="E304" s="42" t="s">
        <v>3034</v>
      </c>
    </row>
    <row r="305" spans="1:5" ht="12.75">
      <c r="A305" t="s">
        <v>58</v>
      </c>
      <c r="E305" s="39" t="s">
        <v>5</v>
      </c>
    </row>
    <row r="306" spans="1:16" ht="12.75">
      <c r="A306" t="s">
        <v>50</v>
      </c>
      <c s="34" t="s">
        <v>863</v>
      </c>
      <c s="34" t="s">
        <v>3035</v>
      </c>
      <c s="35" t="s">
        <v>5</v>
      </c>
      <c s="6" t="s">
        <v>3036</v>
      </c>
      <c s="36" t="s">
        <v>283</v>
      </c>
      <c s="37">
        <v>340.9</v>
      </c>
      <c s="36">
        <v>0</v>
      </c>
      <c s="36">
        <f>ROUND(G306*H306,6)</f>
      </c>
      <c r="L306" s="38">
        <v>0</v>
      </c>
      <c s="32">
        <f>ROUND(ROUND(L306,2)*ROUND(G306,3),2)</f>
      </c>
      <c s="36" t="s">
        <v>291</v>
      </c>
      <c>
        <f>(M306*21)/100</f>
      </c>
      <c t="s">
        <v>28</v>
      </c>
    </row>
    <row r="307" spans="1:5" ht="12.75">
      <c r="A307" s="35" t="s">
        <v>56</v>
      </c>
      <c r="E307" s="39" t="s">
        <v>3036</v>
      </c>
    </row>
    <row r="308" spans="1:5" ht="38.25">
      <c r="A308" s="35" t="s">
        <v>57</v>
      </c>
      <c r="E308" s="42" t="s">
        <v>3037</v>
      </c>
    </row>
    <row r="309" spans="1:5" ht="12.75">
      <c r="A309" t="s">
        <v>58</v>
      </c>
      <c r="E309" s="39" t="s">
        <v>5</v>
      </c>
    </row>
    <row r="310" spans="1:16" ht="12.75">
      <c r="A310" t="s">
        <v>50</v>
      </c>
      <c s="34" t="s">
        <v>867</v>
      </c>
      <c s="34" t="s">
        <v>3038</v>
      </c>
      <c s="35" t="s">
        <v>5</v>
      </c>
      <c s="6" t="s">
        <v>3039</v>
      </c>
      <c s="36" t="s">
        <v>283</v>
      </c>
      <c s="37">
        <v>39</v>
      </c>
      <c s="36">
        <v>0</v>
      </c>
      <c s="36">
        <f>ROUND(G310*H310,6)</f>
      </c>
      <c r="L310" s="38">
        <v>0</v>
      </c>
      <c s="32">
        <f>ROUND(ROUND(L310,2)*ROUND(G310,3),2)</f>
      </c>
      <c s="36" t="s">
        <v>291</v>
      </c>
      <c>
        <f>(M310*21)/100</f>
      </c>
      <c t="s">
        <v>28</v>
      </c>
    </row>
    <row r="311" spans="1:5" ht="12.75">
      <c r="A311" s="35" t="s">
        <v>56</v>
      </c>
      <c r="E311" s="39" t="s">
        <v>3039</v>
      </c>
    </row>
    <row r="312" spans="1:5" ht="38.25">
      <c r="A312" s="35" t="s">
        <v>57</v>
      </c>
      <c r="E312" s="42" t="s">
        <v>3040</v>
      </c>
    </row>
    <row r="313" spans="1:5" ht="12.75">
      <c r="A313" t="s">
        <v>58</v>
      </c>
      <c r="E313" s="39" t="s">
        <v>5</v>
      </c>
    </row>
    <row r="314" spans="1:16" ht="12.75">
      <c r="A314" t="s">
        <v>50</v>
      </c>
      <c s="34" t="s">
        <v>871</v>
      </c>
      <c s="34" t="s">
        <v>3041</v>
      </c>
      <c s="35" t="s">
        <v>5</v>
      </c>
      <c s="6" t="s">
        <v>3042</v>
      </c>
      <c s="36" t="s">
        <v>283</v>
      </c>
      <c s="37">
        <v>12</v>
      </c>
      <c s="36">
        <v>0</v>
      </c>
      <c s="36">
        <f>ROUND(G314*H314,6)</f>
      </c>
      <c r="L314" s="38">
        <v>0</v>
      </c>
      <c s="32">
        <f>ROUND(ROUND(L314,2)*ROUND(G314,3),2)</f>
      </c>
      <c s="36" t="s">
        <v>55</v>
      </c>
      <c>
        <f>(M314*21)/100</f>
      </c>
      <c t="s">
        <v>28</v>
      </c>
    </row>
    <row r="315" spans="1:5" ht="12.75">
      <c r="A315" s="35" t="s">
        <v>56</v>
      </c>
      <c r="E315" s="39" t="s">
        <v>3042</v>
      </c>
    </row>
    <row r="316" spans="1:5" ht="38.25">
      <c r="A316" s="35" t="s">
        <v>57</v>
      </c>
      <c r="E316" s="42" t="s">
        <v>3043</v>
      </c>
    </row>
    <row r="317" spans="1:5" ht="12.75">
      <c r="A317" t="s">
        <v>58</v>
      </c>
      <c r="E317" s="39" t="s">
        <v>5</v>
      </c>
    </row>
    <row r="318" spans="1:16" ht="25.5">
      <c r="A318" t="s">
        <v>50</v>
      </c>
      <c s="34" t="s">
        <v>874</v>
      </c>
      <c s="34" t="s">
        <v>3044</v>
      </c>
      <c s="35" t="s">
        <v>5</v>
      </c>
      <c s="6" t="s">
        <v>3045</v>
      </c>
      <c s="36" t="s">
        <v>89</v>
      </c>
      <c s="37">
        <v>2</v>
      </c>
      <c s="36">
        <v>0</v>
      </c>
      <c s="36">
        <f>ROUND(G318*H318,6)</f>
      </c>
      <c r="L318" s="38">
        <v>0</v>
      </c>
      <c s="32">
        <f>ROUND(ROUND(L318,2)*ROUND(G318,3),2)</f>
      </c>
      <c s="36" t="s">
        <v>55</v>
      </c>
      <c>
        <f>(M318*21)/100</f>
      </c>
      <c t="s">
        <v>28</v>
      </c>
    </row>
    <row r="319" spans="1:5" ht="25.5">
      <c r="A319" s="35" t="s">
        <v>56</v>
      </c>
      <c r="E319" s="39" t="s">
        <v>3045</v>
      </c>
    </row>
    <row r="320" spans="1:5" ht="38.25">
      <c r="A320" s="35" t="s">
        <v>57</v>
      </c>
      <c r="E320" s="42" t="s">
        <v>3046</v>
      </c>
    </row>
    <row r="321" spans="1:5" ht="12.75">
      <c r="A321" t="s">
        <v>58</v>
      </c>
      <c r="E321" s="39" t="s">
        <v>5</v>
      </c>
    </row>
    <row r="322" spans="1:16" ht="25.5">
      <c r="A322" t="s">
        <v>50</v>
      </c>
      <c s="34" t="s">
        <v>878</v>
      </c>
      <c s="34" t="s">
        <v>2343</v>
      </c>
      <c s="35" t="s">
        <v>5</v>
      </c>
      <c s="6" t="s">
        <v>2344</v>
      </c>
      <c s="36" t="s">
        <v>409</v>
      </c>
      <c s="37">
        <v>32.13</v>
      </c>
      <c s="36">
        <v>0</v>
      </c>
      <c s="36">
        <f>ROUND(G322*H322,6)</f>
      </c>
      <c r="L322" s="38">
        <v>0</v>
      </c>
      <c s="32">
        <f>ROUND(ROUND(L322,2)*ROUND(G322,3),2)</f>
      </c>
      <c s="36" t="s">
        <v>90</v>
      </c>
      <c>
        <f>(M322*21)/100</f>
      </c>
      <c t="s">
        <v>28</v>
      </c>
    </row>
    <row r="323" spans="1:5" ht="25.5">
      <c r="A323" s="35" t="s">
        <v>56</v>
      </c>
      <c r="E323" s="39" t="s">
        <v>2344</v>
      </c>
    </row>
    <row r="324" spans="1:5" ht="12.75">
      <c r="A324" s="35" t="s">
        <v>57</v>
      </c>
      <c r="E324" s="40" t="s">
        <v>5</v>
      </c>
    </row>
    <row r="325" spans="1:5" ht="12.75">
      <c r="A325" t="s">
        <v>58</v>
      </c>
      <c r="E325" s="39" t="s">
        <v>5</v>
      </c>
    </row>
    <row r="326" spans="1:16" ht="38.25">
      <c r="A326" t="s">
        <v>50</v>
      </c>
      <c s="34" t="s">
        <v>882</v>
      </c>
      <c s="34" t="s">
        <v>1351</v>
      </c>
      <c s="35" t="s">
        <v>5</v>
      </c>
      <c s="6" t="s">
        <v>1352</v>
      </c>
      <c s="36" t="s">
        <v>409</v>
      </c>
      <c s="37">
        <v>32.13</v>
      </c>
      <c s="36">
        <v>0</v>
      </c>
      <c s="36">
        <f>ROUND(G326*H326,6)</f>
      </c>
      <c r="L326" s="38">
        <v>0</v>
      </c>
      <c s="32">
        <f>ROUND(ROUND(L326,2)*ROUND(G326,3),2)</f>
      </c>
      <c s="36" t="s">
        <v>90</v>
      </c>
      <c>
        <f>(M326*21)/100</f>
      </c>
      <c t="s">
        <v>28</v>
      </c>
    </row>
    <row r="327" spans="1:5" ht="38.25">
      <c r="A327" s="35" t="s">
        <v>56</v>
      </c>
      <c r="E327" s="39" t="s">
        <v>1353</v>
      </c>
    </row>
    <row r="328" spans="1:5" ht="12.75">
      <c r="A328" s="35" t="s">
        <v>57</v>
      </c>
      <c r="E328" s="40" t="s">
        <v>5</v>
      </c>
    </row>
    <row r="329" spans="1:5" ht="12.75">
      <c r="A329" t="s">
        <v>58</v>
      </c>
      <c r="E329" s="39" t="s">
        <v>5</v>
      </c>
    </row>
    <row r="330" spans="1:13" ht="12.75">
      <c r="A330" t="s">
        <v>47</v>
      </c>
      <c r="C330" s="31" t="s">
        <v>114</v>
      </c>
      <c r="E330" s="33" t="s">
        <v>1445</v>
      </c>
      <c r="J330" s="32">
        <f>0</f>
      </c>
      <c s="32">
        <f>0</f>
      </c>
      <c s="32">
        <f>0+L331+L335+L339+L343+L347</f>
      </c>
      <c s="32">
        <f>0+M331+M335+M339+M343+M347</f>
      </c>
    </row>
    <row r="331" spans="1:16" ht="25.5">
      <c r="A331" t="s">
        <v>50</v>
      </c>
      <c s="34" t="s">
        <v>106</v>
      </c>
      <c s="34" t="s">
        <v>3047</v>
      </c>
      <c s="35" t="s">
        <v>5</v>
      </c>
      <c s="6" t="s">
        <v>3048</v>
      </c>
      <c s="36" t="s">
        <v>423</v>
      </c>
      <c s="37">
        <v>1000</v>
      </c>
      <c s="36">
        <v>0</v>
      </c>
      <c s="36">
        <f>ROUND(G331*H331,6)</f>
      </c>
      <c r="L331" s="38">
        <v>0</v>
      </c>
      <c s="32">
        <f>ROUND(ROUND(L331,2)*ROUND(G331,3),2)</f>
      </c>
      <c s="36" t="s">
        <v>90</v>
      </c>
      <c>
        <f>(M331*21)/100</f>
      </c>
      <c t="s">
        <v>28</v>
      </c>
    </row>
    <row r="332" spans="1:5" ht="25.5">
      <c r="A332" s="35" t="s">
        <v>56</v>
      </c>
      <c r="E332" s="39" t="s">
        <v>3048</v>
      </c>
    </row>
    <row r="333" spans="1:5" ht="12.75">
      <c r="A333" s="35" t="s">
        <v>57</v>
      </c>
      <c r="E333" s="40" t="s">
        <v>5</v>
      </c>
    </row>
    <row r="334" spans="1:5" ht="12.75">
      <c r="A334" t="s">
        <v>58</v>
      </c>
      <c r="E334" s="39" t="s">
        <v>5</v>
      </c>
    </row>
    <row r="335" spans="1:16" ht="25.5">
      <c r="A335" t="s">
        <v>50</v>
      </c>
      <c s="34" t="s">
        <v>111</v>
      </c>
      <c s="34" t="s">
        <v>3049</v>
      </c>
      <c s="35" t="s">
        <v>5</v>
      </c>
      <c s="6" t="s">
        <v>3050</v>
      </c>
      <c s="36" t="s">
        <v>423</v>
      </c>
      <c s="37">
        <v>90000</v>
      </c>
      <c s="36">
        <v>0</v>
      </c>
      <c s="36">
        <f>ROUND(G335*H335,6)</f>
      </c>
      <c r="L335" s="38">
        <v>0</v>
      </c>
      <c s="32">
        <f>ROUND(ROUND(L335,2)*ROUND(G335,3),2)</f>
      </c>
      <c s="36" t="s">
        <v>90</v>
      </c>
      <c>
        <f>(M335*21)/100</f>
      </c>
      <c t="s">
        <v>28</v>
      </c>
    </row>
    <row r="336" spans="1:5" ht="38.25">
      <c r="A336" s="35" t="s">
        <v>56</v>
      </c>
      <c r="E336" s="39" t="s">
        <v>3051</v>
      </c>
    </row>
    <row r="337" spans="1:5" ht="25.5">
      <c r="A337" s="35" t="s">
        <v>57</v>
      </c>
      <c r="E337" s="40" t="s">
        <v>3052</v>
      </c>
    </row>
    <row r="338" spans="1:5" ht="12.75">
      <c r="A338" t="s">
        <v>58</v>
      </c>
      <c r="E338" s="39" t="s">
        <v>5</v>
      </c>
    </row>
    <row r="339" spans="1:16" ht="25.5">
      <c r="A339" t="s">
        <v>50</v>
      </c>
      <c s="34" t="s">
        <v>114</v>
      </c>
      <c s="34" t="s">
        <v>3053</v>
      </c>
      <c s="35" t="s">
        <v>5</v>
      </c>
      <c s="6" t="s">
        <v>3054</v>
      </c>
      <c s="36" t="s">
        <v>423</v>
      </c>
      <c s="37">
        <v>1000</v>
      </c>
      <c s="36">
        <v>0</v>
      </c>
      <c s="36">
        <f>ROUND(G339*H339,6)</f>
      </c>
      <c r="L339" s="38">
        <v>0</v>
      </c>
      <c s="32">
        <f>ROUND(ROUND(L339,2)*ROUND(G339,3),2)</f>
      </c>
      <c s="36" t="s">
        <v>90</v>
      </c>
      <c>
        <f>(M339*21)/100</f>
      </c>
      <c t="s">
        <v>28</v>
      </c>
    </row>
    <row r="340" spans="1:5" ht="25.5">
      <c r="A340" s="35" t="s">
        <v>56</v>
      </c>
      <c r="E340" s="39" t="s">
        <v>3054</v>
      </c>
    </row>
    <row r="341" spans="1:5" ht="12.75">
      <c r="A341" s="35" t="s">
        <v>57</v>
      </c>
      <c r="E341" s="40" t="s">
        <v>5</v>
      </c>
    </row>
    <row r="342" spans="1:5" ht="12.75">
      <c r="A342" t="s">
        <v>58</v>
      </c>
      <c r="E342" s="39" t="s">
        <v>5</v>
      </c>
    </row>
    <row r="343" spans="1:16" ht="25.5">
      <c r="A343" t="s">
        <v>50</v>
      </c>
      <c s="34" t="s">
        <v>120</v>
      </c>
      <c s="34" t="s">
        <v>3055</v>
      </c>
      <c s="35" t="s">
        <v>5</v>
      </c>
      <c s="6" t="s">
        <v>3056</v>
      </c>
      <c s="36" t="s">
        <v>184</v>
      </c>
      <c s="37">
        <v>2281.442</v>
      </c>
      <c s="36">
        <v>0</v>
      </c>
      <c s="36">
        <f>ROUND(G343*H343,6)</f>
      </c>
      <c r="L343" s="38">
        <v>0</v>
      </c>
      <c s="32">
        <f>ROUND(ROUND(L343,2)*ROUND(G343,3),2)</f>
      </c>
      <c s="36" t="s">
        <v>90</v>
      </c>
      <c>
        <f>(M343*21)/100</f>
      </c>
      <c t="s">
        <v>28</v>
      </c>
    </row>
    <row r="344" spans="1:5" ht="25.5">
      <c r="A344" s="35" t="s">
        <v>56</v>
      </c>
      <c r="E344" s="39" t="s">
        <v>3056</v>
      </c>
    </row>
    <row r="345" spans="1:5" ht="89.25">
      <c r="A345" s="35" t="s">
        <v>57</v>
      </c>
      <c r="E345" s="42" t="s">
        <v>3057</v>
      </c>
    </row>
    <row r="346" spans="1:5" ht="12.75">
      <c r="A346" t="s">
        <v>58</v>
      </c>
      <c r="E346" s="39" t="s">
        <v>5</v>
      </c>
    </row>
    <row r="347" spans="1:16" ht="12.75">
      <c r="A347" t="s">
        <v>50</v>
      </c>
      <c s="34" t="s">
        <v>124</v>
      </c>
      <c s="34" t="s">
        <v>3058</v>
      </c>
      <c s="35" t="s">
        <v>5</v>
      </c>
      <c s="6" t="s">
        <v>3059</v>
      </c>
      <c s="36" t="s">
        <v>54</v>
      </c>
      <c s="37">
        <v>1</v>
      </c>
      <c s="36">
        <v>0</v>
      </c>
      <c s="36">
        <f>ROUND(G347*H347,6)</f>
      </c>
      <c r="L347" s="38">
        <v>0</v>
      </c>
      <c s="32">
        <f>ROUND(ROUND(L347,2)*ROUND(G347,3),2)</f>
      </c>
      <c s="36" t="s">
        <v>291</v>
      </c>
      <c>
        <f>(M347*21)/100</f>
      </c>
      <c t="s">
        <v>28</v>
      </c>
    </row>
    <row r="348" spans="1:5" ht="12.75">
      <c r="A348" s="35" t="s">
        <v>56</v>
      </c>
      <c r="E348" s="39" t="s">
        <v>3059</v>
      </c>
    </row>
    <row r="349" spans="1:5" ht="12.75">
      <c r="A349" s="35" t="s">
        <v>57</v>
      </c>
      <c r="E349" s="40" t="s">
        <v>5</v>
      </c>
    </row>
    <row r="350" spans="1:5" ht="12.75">
      <c r="A350" t="s">
        <v>58</v>
      </c>
      <c r="E350" s="39" t="s">
        <v>5</v>
      </c>
    </row>
    <row r="351" spans="1:13" ht="12.75">
      <c r="A351" t="s">
        <v>47</v>
      </c>
      <c r="C351" s="31" t="s">
        <v>472</v>
      </c>
      <c r="E351" s="33" t="s">
        <v>473</v>
      </c>
      <c r="J351" s="32">
        <f>0</f>
      </c>
      <c s="32">
        <f>0</f>
      </c>
      <c s="32">
        <f>0+L352</f>
      </c>
      <c s="32">
        <f>0+M352</f>
      </c>
    </row>
    <row r="352" spans="1:16" ht="38.25">
      <c r="A352" t="s">
        <v>50</v>
      </c>
      <c s="34" t="s">
        <v>127</v>
      </c>
      <c s="34" t="s">
        <v>2357</v>
      </c>
      <c s="35" t="s">
        <v>5</v>
      </c>
      <c s="6" t="s">
        <v>2358</v>
      </c>
      <c s="36" t="s">
        <v>409</v>
      </c>
      <c s="37">
        <v>38.215</v>
      </c>
      <c s="36">
        <v>0</v>
      </c>
      <c s="36">
        <f>ROUND(G352*H352,6)</f>
      </c>
      <c r="L352" s="38">
        <v>0</v>
      </c>
      <c s="32">
        <f>ROUND(ROUND(L352,2)*ROUND(G352,3),2)</f>
      </c>
      <c s="36" t="s">
        <v>90</v>
      </c>
      <c>
        <f>(M352*21)/100</f>
      </c>
      <c t="s">
        <v>28</v>
      </c>
    </row>
    <row r="353" spans="1:5" ht="38.25">
      <c r="A353" s="35" t="s">
        <v>56</v>
      </c>
      <c r="E353" s="39" t="s">
        <v>2359</v>
      </c>
    </row>
    <row r="354" spans="1:5" ht="12.75">
      <c r="A354" s="35" t="s">
        <v>57</v>
      </c>
      <c r="E354" s="40" t="s">
        <v>5</v>
      </c>
    </row>
    <row r="355" spans="1:5" ht="12.75">
      <c r="A355" t="s">
        <v>58</v>
      </c>
      <c r="E355" s="39" t="s">
        <v>5</v>
      </c>
    </row>
    <row r="356" spans="1:13" ht="12.75">
      <c r="A356" t="s">
        <v>47</v>
      </c>
      <c r="C356" s="31" t="s">
        <v>579</v>
      </c>
      <c r="E356" s="33" t="s">
        <v>580</v>
      </c>
      <c r="J356" s="32">
        <f>0</f>
      </c>
      <c s="32">
        <f>0</f>
      </c>
      <c s="32">
        <f>0+L357+L361</f>
      </c>
      <c s="32">
        <f>0+M357+M361</f>
      </c>
    </row>
    <row r="357" spans="1:16" ht="12.75">
      <c r="A357" t="s">
        <v>50</v>
      </c>
      <c s="34" t="s">
        <v>886</v>
      </c>
      <c s="34" t="s">
        <v>3060</v>
      </c>
      <c s="35" t="s">
        <v>5</v>
      </c>
      <c s="6" t="s">
        <v>516</v>
      </c>
      <c s="36" t="s">
        <v>184</v>
      </c>
      <c s="37">
        <v>2281.442</v>
      </c>
      <c s="36">
        <v>0</v>
      </c>
      <c s="36">
        <f>ROUND(G357*H357,6)</f>
      </c>
      <c r="L357" s="38">
        <v>0</v>
      </c>
      <c s="32">
        <f>ROUND(ROUND(L357,2)*ROUND(G357,3),2)</f>
      </c>
      <c s="36" t="s">
        <v>291</v>
      </c>
      <c>
        <f>(M357*21)/100</f>
      </c>
      <c t="s">
        <v>28</v>
      </c>
    </row>
    <row r="358" spans="1:5" ht="12.75">
      <c r="A358" s="35" t="s">
        <v>56</v>
      </c>
      <c r="E358" s="39" t="s">
        <v>516</v>
      </c>
    </row>
    <row r="359" spans="1:5" ht="89.25">
      <c r="A359" s="35" t="s">
        <v>57</v>
      </c>
      <c r="E359" s="42" t="s">
        <v>3061</v>
      </c>
    </row>
    <row r="360" spans="1:5" ht="12.75">
      <c r="A360" t="s">
        <v>58</v>
      </c>
      <c r="E360" s="39" t="s">
        <v>5</v>
      </c>
    </row>
    <row r="361" spans="1:16" ht="25.5">
      <c r="A361" t="s">
        <v>50</v>
      </c>
      <c s="34" t="s">
        <v>889</v>
      </c>
      <c s="34" t="s">
        <v>524</v>
      </c>
      <c s="35" t="s">
        <v>5</v>
      </c>
      <c s="6" t="s">
        <v>525</v>
      </c>
      <c s="36" t="s">
        <v>184</v>
      </c>
      <c s="37">
        <v>2281.442</v>
      </c>
      <c s="36">
        <v>0</v>
      </c>
      <c s="36">
        <f>ROUND(G361*H361,6)</f>
      </c>
      <c r="L361" s="38">
        <v>0</v>
      </c>
      <c s="32">
        <f>ROUND(ROUND(L361,2)*ROUND(G361,3),2)</f>
      </c>
      <c s="36" t="s">
        <v>90</v>
      </c>
      <c>
        <f>(M361*21)/100</f>
      </c>
      <c t="s">
        <v>28</v>
      </c>
    </row>
    <row r="362" spans="1:5" ht="25.5">
      <c r="A362" s="35" t="s">
        <v>56</v>
      </c>
      <c r="E362" s="39" t="s">
        <v>525</v>
      </c>
    </row>
    <row r="363" spans="1:5" ht="12.75">
      <c r="A363" s="35" t="s">
        <v>57</v>
      </c>
      <c r="E363" s="40" t="s">
        <v>5</v>
      </c>
    </row>
    <row r="364" spans="1:5" ht="12.75">
      <c r="A364" t="s">
        <v>58</v>
      </c>
      <c r="E3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COUNTIFS(L8:L454,"=0",A8:A454,"P")+COUNTIFS(L8:L454,"",A8:A454,"P")+SUM(Q8:Q454)</f>
      </c>
    </row>
    <row r="8" spans="1:13" ht="12.75">
      <c r="A8" t="s">
        <v>45</v>
      </c>
      <c r="C8" s="28" t="s">
        <v>3064</v>
      </c>
      <c r="E8" s="30" t="s">
        <v>3063</v>
      </c>
      <c r="J8" s="29">
        <f>0+J9+J66+J71+J144+J233+J386+J431+J448+J453</f>
      </c>
      <c s="29">
        <f>0+K9+K66+K71+K144+K233+K386+K431+K448+K453</f>
      </c>
      <c s="29">
        <f>0+L9+L66+L71+L144+L233+L386+L431+L448+L453</f>
      </c>
      <c s="29">
        <f>0+M9+M66+M71+M144+M233+M386+M431+M448+M453</f>
      </c>
    </row>
    <row r="9" spans="1:13" ht="12.75">
      <c r="A9" t="s">
        <v>47</v>
      </c>
      <c r="C9" s="31" t="s">
        <v>1027</v>
      </c>
      <c r="E9" s="33" t="s">
        <v>1028</v>
      </c>
      <c r="J9" s="32">
        <f>0</f>
      </c>
      <c s="32">
        <f>0</f>
      </c>
      <c s="32">
        <f>0+L10+L14+L18+L22+L26+L30+L34+L38+L42+L46+L50+L54+L58+L62</f>
      </c>
      <c s="32">
        <f>0+M10+M14+M18+M22+M26+M30+M34+M38+M42+M46+M50+M54+M58+M62</f>
      </c>
    </row>
    <row r="10" spans="1:16" ht="12.75">
      <c r="A10" t="s">
        <v>50</v>
      </c>
      <c s="34" t="s">
        <v>51</v>
      </c>
      <c s="34" t="s">
        <v>3065</v>
      </c>
      <c s="35" t="s">
        <v>5</v>
      </c>
      <c s="6" t="s">
        <v>3066</v>
      </c>
      <c s="36" t="s">
        <v>74</v>
      </c>
      <c s="37">
        <v>190</v>
      </c>
      <c s="36">
        <v>0</v>
      </c>
      <c s="36">
        <f>ROUND(G10*H10,6)</f>
      </c>
      <c r="L10" s="38">
        <v>0</v>
      </c>
      <c s="32">
        <f>ROUND(ROUND(L10,2)*ROUND(G10,3),2)</f>
      </c>
      <c s="36" t="s">
        <v>55</v>
      </c>
      <c>
        <f>(M10*21)/100</f>
      </c>
      <c t="s">
        <v>28</v>
      </c>
    </row>
    <row r="11" spans="1:5" ht="12.75">
      <c r="A11" s="35" t="s">
        <v>56</v>
      </c>
      <c r="E11" s="39" t="s">
        <v>3066</v>
      </c>
    </row>
    <row r="12" spans="1:5" ht="12.75">
      <c r="A12" s="35" t="s">
        <v>57</v>
      </c>
      <c r="E12" s="40" t="s">
        <v>5</v>
      </c>
    </row>
    <row r="13" spans="1:5" ht="12.75">
      <c r="A13" t="s">
        <v>58</v>
      </c>
      <c r="E13" s="39" t="s">
        <v>5</v>
      </c>
    </row>
    <row r="14" spans="1:16" ht="12.75">
      <c r="A14" t="s">
        <v>50</v>
      </c>
      <c s="34" t="s">
        <v>28</v>
      </c>
      <c s="34" t="s">
        <v>3067</v>
      </c>
      <c s="35" t="s">
        <v>5</v>
      </c>
      <c s="6" t="s">
        <v>3068</v>
      </c>
      <c s="36" t="s">
        <v>74</v>
      </c>
      <c s="37">
        <v>60</v>
      </c>
      <c s="36">
        <v>0</v>
      </c>
      <c s="36">
        <f>ROUND(G14*H14,6)</f>
      </c>
      <c r="L14" s="38">
        <v>0</v>
      </c>
      <c s="32">
        <f>ROUND(ROUND(L14,2)*ROUND(G14,3),2)</f>
      </c>
      <c s="36" t="s">
        <v>55</v>
      </c>
      <c>
        <f>(M14*21)/100</f>
      </c>
      <c t="s">
        <v>28</v>
      </c>
    </row>
    <row r="15" spans="1:5" ht="12.75">
      <c r="A15" s="35" t="s">
        <v>56</v>
      </c>
      <c r="E15" s="39" t="s">
        <v>3068</v>
      </c>
    </row>
    <row r="16" spans="1:5" ht="12.75">
      <c r="A16" s="35" t="s">
        <v>57</v>
      </c>
      <c r="E16" s="40" t="s">
        <v>5</v>
      </c>
    </row>
    <row r="17" spans="1:5" ht="12.75">
      <c r="A17" t="s">
        <v>58</v>
      </c>
      <c r="E17" s="39" t="s">
        <v>5</v>
      </c>
    </row>
    <row r="18" spans="1:16" ht="12.75">
      <c r="A18" t="s">
        <v>50</v>
      </c>
      <c s="34" t="s">
        <v>26</v>
      </c>
      <c s="34" t="s">
        <v>3069</v>
      </c>
      <c s="35" t="s">
        <v>5</v>
      </c>
      <c s="6" t="s">
        <v>3070</v>
      </c>
      <c s="36" t="s">
        <v>74</v>
      </c>
      <c s="37">
        <v>115</v>
      </c>
      <c s="36">
        <v>0</v>
      </c>
      <c s="36">
        <f>ROUND(G18*H18,6)</f>
      </c>
      <c r="L18" s="38">
        <v>0</v>
      </c>
      <c s="32">
        <f>ROUND(ROUND(L18,2)*ROUND(G18,3),2)</f>
      </c>
      <c s="36" t="s">
        <v>55</v>
      </c>
      <c>
        <f>(M18*21)/100</f>
      </c>
      <c t="s">
        <v>28</v>
      </c>
    </row>
    <row r="19" spans="1:5" ht="12.75">
      <c r="A19" s="35" t="s">
        <v>56</v>
      </c>
      <c r="E19" s="39" t="s">
        <v>3070</v>
      </c>
    </row>
    <row r="20" spans="1:5" ht="12.75">
      <c r="A20" s="35" t="s">
        <v>57</v>
      </c>
      <c r="E20" s="40" t="s">
        <v>5</v>
      </c>
    </row>
    <row r="21" spans="1:5" ht="12.75">
      <c r="A21" t="s">
        <v>58</v>
      </c>
      <c r="E21" s="39" t="s">
        <v>5</v>
      </c>
    </row>
    <row r="22" spans="1:16" ht="12.75">
      <c r="A22" t="s">
        <v>50</v>
      </c>
      <c s="34" t="s">
        <v>79</v>
      </c>
      <c s="34" t="s">
        <v>3071</v>
      </c>
      <c s="35" t="s">
        <v>5</v>
      </c>
      <c s="6" t="s">
        <v>3072</v>
      </c>
      <c s="36" t="s">
        <v>74</v>
      </c>
      <c s="37">
        <v>15</v>
      </c>
      <c s="36">
        <v>0</v>
      </c>
      <c s="36">
        <f>ROUND(G22*H22,6)</f>
      </c>
      <c r="L22" s="38">
        <v>0</v>
      </c>
      <c s="32">
        <f>ROUND(ROUND(L22,2)*ROUND(G22,3),2)</f>
      </c>
      <c s="36" t="s">
        <v>55</v>
      </c>
      <c>
        <f>(M22*21)/100</f>
      </c>
      <c t="s">
        <v>28</v>
      </c>
    </row>
    <row r="23" spans="1:5" ht="12.75">
      <c r="A23" s="35" t="s">
        <v>56</v>
      </c>
      <c r="E23" s="39" t="s">
        <v>3072</v>
      </c>
    </row>
    <row r="24" spans="1:5" ht="12.75">
      <c r="A24" s="35" t="s">
        <v>57</v>
      </c>
      <c r="E24" s="40" t="s">
        <v>5</v>
      </c>
    </row>
    <row r="25" spans="1:5" ht="12.75">
      <c r="A25" t="s">
        <v>58</v>
      </c>
      <c r="E25" s="39" t="s">
        <v>5</v>
      </c>
    </row>
    <row r="26" spans="1:16" ht="12.75">
      <c r="A26" t="s">
        <v>50</v>
      </c>
      <c s="34" t="s">
        <v>101</v>
      </c>
      <c s="34" t="s">
        <v>3073</v>
      </c>
      <c s="35" t="s">
        <v>5</v>
      </c>
      <c s="6" t="s">
        <v>3074</v>
      </c>
      <c s="36" t="s">
        <v>74</v>
      </c>
      <c s="37">
        <v>65</v>
      </c>
      <c s="36">
        <v>0</v>
      </c>
      <c s="36">
        <f>ROUND(G26*H26,6)</f>
      </c>
      <c r="L26" s="38">
        <v>0</v>
      </c>
      <c s="32">
        <f>ROUND(ROUND(L26,2)*ROUND(G26,3),2)</f>
      </c>
      <c s="36" t="s">
        <v>55</v>
      </c>
      <c>
        <f>(M26*21)/100</f>
      </c>
      <c t="s">
        <v>28</v>
      </c>
    </row>
    <row r="27" spans="1:5" ht="12.75">
      <c r="A27" s="35" t="s">
        <v>56</v>
      </c>
      <c r="E27" s="39" t="s">
        <v>3074</v>
      </c>
    </row>
    <row r="28" spans="1:5" ht="12.75">
      <c r="A28" s="35" t="s">
        <v>57</v>
      </c>
      <c r="E28" s="40" t="s">
        <v>5</v>
      </c>
    </row>
    <row r="29" spans="1:5" ht="12.75">
      <c r="A29" t="s">
        <v>58</v>
      </c>
      <c r="E29" s="39" t="s">
        <v>5</v>
      </c>
    </row>
    <row r="30" spans="1:16" ht="12.75">
      <c r="A30" t="s">
        <v>50</v>
      </c>
      <c s="34" t="s">
        <v>27</v>
      </c>
      <c s="34" t="s">
        <v>3075</v>
      </c>
      <c s="35" t="s">
        <v>5</v>
      </c>
      <c s="6" t="s">
        <v>3076</v>
      </c>
      <c s="36" t="s">
        <v>74</v>
      </c>
      <c s="37">
        <v>60</v>
      </c>
      <c s="36">
        <v>0</v>
      </c>
      <c s="36">
        <f>ROUND(G30*H30,6)</f>
      </c>
      <c r="L30" s="38">
        <v>0</v>
      </c>
      <c s="32">
        <f>ROUND(ROUND(L30,2)*ROUND(G30,3),2)</f>
      </c>
      <c s="36" t="s">
        <v>55</v>
      </c>
      <c>
        <f>(M30*21)/100</f>
      </c>
      <c t="s">
        <v>28</v>
      </c>
    </row>
    <row r="31" spans="1:5" ht="12.75">
      <c r="A31" s="35" t="s">
        <v>56</v>
      </c>
      <c r="E31" s="39" t="s">
        <v>3076</v>
      </c>
    </row>
    <row r="32" spans="1:5" ht="12.75">
      <c r="A32" s="35" t="s">
        <v>57</v>
      </c>
      <c r="E32" s="40" t="s">
        <v>5</v>
      </c>
    </row>
    <row r="33" spans="1:5" ht="12.75">
      <c r="A33" t="s">
        <v>58</v>
      </c>
      <c r="E33" s="39" t="s">
        <v>5</v>
      </c>
    </row>
    <row r="34" spans="1:16" ht="12.75">
      <c r="A34" t="s">
        <v>50</v>
      </c>
      <c s="34" t="s">
        <v>106</v>
      </c>
      <c s="34" t="s">
        <v>3077</v>
      </c>
      <c s="35" t="s">
        <v>5</v>
      </c>
      <c s="6" t="s">
        <v>3078</v>
      </c>
      <c s="36" t="s">
        <v>74</v>
      </c>
      <c s="37">
        <v>5</v>
      </c>
      <c s="36">
        <v>0</v>
      </c>
      <c s="36">
        <f>ROUND(G34*H34,6)</f>
      </c>
      <c r="L34" s="38">
        <v>0</v>
      </c>
      <c s="32">
        <f>ROUND(ROUND(L34,2)*ROUND(G34,3),2)</f>
      </c>
      <c s="36" t="s">
        <v>55</v>
      </c>
      <c>
        <f>(M34*21)/100</f>
      </c>
      <c t="s">
        <v>28</v>
      </c>
    </row>
    <row r="35" spans="1:5" ht="12.75">
      <c r="A35" s="35" t="s">
        <v>56</v>
      </c>
      <c r="E35" s="39" t="s">
        <v>3078</v>
      </c>
    </row>
    <row r="36" spans="1:5" ht="12.75">
      <c r="A36" s="35" t="s">
        <v>57</v>
      </c>
      <c r="E36" s="40" t="s">
        <v>5</v>
      </c>
    </row>
    <row r="37" spans="1:5" ht="12.75">
      <c r="A37" t="s">
        <v>58</v>
      </c>
      <c r="E37" s="39" t="s">
        <v>5</v>
      </c>
    </row>
    <row r="38" spans="1:16" ht="25.5">
      <c r="A38" t="s">
        <v>50</v>
      </c>
      <c s="34" t="s">
        <v>111</v>
      </c>
      <c s="34" t="s">
        <v>3079</v>
      </c>
      <c s="35" t="s">
        <v>5</v>
      </c>
      <c s="6" t="s">
        <v>3080</v>
      </c>
      <c s="36" t="s">
        <v>74</v>
      </c>
      <c s="37">
        <v>130</v>
      </c>
      <c s="36">
        <v>0</v>
      </c>
      <c s="36">
        <f>ROUND(G38*H38,6)</f>
      </c>
      <c r="L38" s="38">
        <v>0</v>
      </c>
      <c s="32">
        <f>ROUND(ROUND(L38,2)*ROUND(G38,3),2)</f>
      </c>
      <c s="36" t="s">
        <v>90</v>
      </c>
      <c>
        <f>(M38*21)/100</f>
      </c>
      <c t="s">
        <v>28</v>
      </c>
    </row>
    <row r="39" spans="1:5" ht="25.5">
      <c r="A39" s="35" t="s">
        <v>56</v>
      </c>
      <c r="E39" s="39" t="s">
        <v>3080</v>
      </c>
    </row>
    <row r="40" spans="1:5" ht="12.75">
      <c r="A40" s="35" t="s">
        <v>57</v>
      </c>
      <c r="E40" s="40" t="s">
        <v>5</v>
      </c>
    </row>
    <row r="41" spans="1:5" ht="12.75">
      <c r="A41" t="s">
        <v>58</v>
      </c>
      <c r="E41" s="39" t="s">
        <v>5</v>
      </c>
    </row>
    <row r="42" spans="1:16" ht="12.75">
      <c r="A42" t="s">
        <v>50</v>
      </c>
      <c s="34" t="s">
        <v>114</v>
      </c>
      <c s="34" t="s">
        <v>3081</v>
      </c>
      <c s="35" t="s">
        <v>5</v>
      </c>
      <c s="6" t="s">
        <v>3082</v>
      </c>
      <c s="36" t="s">
        <v>74</v>
      </c>
      <c s="37">
        <v>20</v>
      </c>
      <c s="36">
        <v>0</v>
      </c>
      <c s="36">
        <f>ROUND(G42*H42,6)</f>
      </c>
      <c r="L42" s="38">
        <v>0</v>
      </c>
      <c s="32">
        <f>ROUND(ROUND(L42,2)*ROUND(G42,3),2)</f>
      </c>
      <c s="36" t="s">
        <v>55</v>
      </c>
      <c>
        <f>(M42*21)/100</f>
      </c>
      <c t="s">
        <v>28</v>
      </c>
    </row>
    <row r="43" spans="1:5" ht="12.75">
      <c r="A43" s="35" t="s">
        <v>56</v>
      </c>
      <c r="E43" s="39" t="s">
        <v>3082</v>
      </c>
    </row>
    <row r="44" spans="1:5" ht="12.75">
      <c r="A44" s="35" t="s">
        <v>57</v>
      </c>
      <c r="E44" s="40" t="s">
        <v>5</v>
      </c>
    </row>
    <row r="45" spans="1:5" ht="12.75">
      <c r="A45" t="s">
        <v>58</v>
      </c>
      <c r="E45" s="39" t="s">
        <v>5</v>
      </c>
    </row>
    <row r="46" spans="1:16" ht="12.75">
      <c r="A46" t="s">
        <v>50</v>
      </c>
      <c s="34" t="s">
        <v>120</v>
      </c>
      <c s="34" t="s">
        <v>3083</v>
      </c>
      <c s="35" t="s">
        <v>5</v>
      </c>
      <c s="6" t="s">
        <v>3084</v>
      </c>
      <c s="36" t="s">
        <v>74</v>
      </c>
      <c s="37">
        <v>5</v>
      </c>
      <c s="36">
        <v>0</v>
      </c>
      <c s="36">
        <f>ROUND(G46*H46,6)</f>
      </c>
      <c r="L46" s="38">
        <v>0</v>
      </c>
      <c s="32">
        <f>ROUND(ROUND(L46,2)*ROUND(G46,3),2)</f>
      </c>
      <c s="36" t="s">
        <v>55</v>
      </c>
      <c>
        <f>(M46*21)/100</f>
      </c>
      <c t="s">
        <v>28</v>
      </c>
    </row>
    <row r="47" spans="1:5" ht="12.75">
      <c r="A47" s="35" t="s">
        <v>56</v>
      </c>
      <c r="E47" s="39" t="s">
        <v>3084</v>
      </c>
    </row>
    <row r="48" spans="1:5" ht="12.75">
      <c r="A48" s="35" t="s">
        <v>57</v>
      </c>
      <c r="E48" s="40" t="s">
        <v>5</v>
      </c>
    </row>
    <row r="49" spans="1:5" ht="12.75">
      <c r="A49" t="s">
        <v>58</v>
      </c>
      <c r="E49" s="39" t="s">
        <v>5</v>
      </c>
    </row>
    <row r="50" spans="1:16" ht="12.75">
      <c r="A50" t="s">
        <v>50</v>
      </c>
      <c s="34" t="s">
        <v>124</v>
      </c>
      <c s="34" t="s">
        <v>3085</v>
      </c>
      <c s="35" t="s">
        <v>5</v>
      </c>
      <c s="6" t="s">
        <v>3086</v>
      </c>
      <c s="36" t="s">
        <v>74</v>
      </c>
      <c s="37">
        <v>40</v>
      </c>
      <c s="36">
        <v>0</v>
      </c>
      <c s="36">
        <f>ROUND(G50*H50,6)</f>
      </c>
      <c r="L50" s="38">
        <v>0</v>
      </c>
      <c s="32">
        <f>ROUND(ROUND(L50,2)*ROUND(G50,3),2)</f>
      </c>
      <c s="36" t="s">
        <v>55</v>
      </c>
      <c>
        <f>(M50*21)/100</f>
      </c>
      <c t="s">
        <v>28</v>
      </c>
    </row>
    <row r="51" spans="1:5" ht="12.75">
      <c r="A51" s="35" t="s">
        <v>56</v>
      </c>
      <c r="E51" s="39" t="s">
        <v>3086</v>
      </c>
    </row>
    <row r="52" spans="1:5" ht="12.75">
      <c r="A52" s="35" t="s">
        <v>57</v>
      </c>
      <c r="E52" s="40" t="s">
        <v>5</v>
      </c>
    </row>
    <row r="53" spans="1:5" ht="12.75">
      <c r="A53" t="s">
        <v>58</v>
      </c>
      <c r="E53" s="39" t="s">
        <v>5</v>
      </c>
    </row>
    <row r="54" spans="1:16" ht="12.75">
      <c r="A54" t="s">
        <v>50</v>
      </c>
      <c s="34" t="s">
        <v>127</v>
      </c>
      <c s="34" t="s">
        <v>3087</v>
      </c>
      <c s="35" t="s">
        <v>5</v>
      </c>
      <c s="6" t="s">
        <v>3088</v>
      </c>
      <c s="36" t="s">
        <v>74</v>
      </c>
      <c s="37">
        <v>20</v>
      </c>
      <c s="36">
        <v>0</v>
      </c>
      <c s="36">
        <f>ROUND(G54*H54,6)</f>
      </c>
      <c r="L54" s="38">
        <v>0</v>
      </c>
      <c s="32">
        <f>ROUND(ROUND(L54,2)*ROUND(G54,3),2)</f>
      </c>
      <c s="36" t="s">
        <v>55</v>
      </c>
      <c>
        <f>(M54*21)/100</f>
      </c>
      <c t="s">
        <v>28</v>
      </c>
    </row>
    <row r="55" spans="1:5" ht="12.75">
      <c r="A55" s="35" t="s">
        <v>56</v>
      </c>
      <c r="E55" s="39" t="s">
        <v>3088</v>
      </c>
    </row>
    <row r="56" spans="1:5" ht="12.75">
      <c r="A56" s="35" t="s">
        <v>57</v>
      </c>
      <c r="E56" s="40" t="s">
        <v>5</v>
      </c>
    </row>
    <row r="57" spans="1:5" ht="12.75">
      <c r="A57" t="s">
        <v>58</v>
      </c>
      <c r="E57" s="39" t="s">
        <v>5</v>
      </c>
    </row>
    <row r="58" spans="1:16" ht="12.75">
      <c r="A58" t="s">
        <v>50</v>
      </c>
      <c s="34" t="s">
        <v>130</v>
      </c>
      <c s="34" t="s">
        <v>3089</v>
      </c>
      <c s="35" t="s">
        <v>5</v>
      </c>
      <c s="6" t="s">
        <v>3090</v>
      </c>
      <c s="36" t="s">
        <v>74</v>
      </c>
      <c s="37">
        <v>5</v>
      </c>
      <c s="36">
        <v>0</v>
      </c>
      <c s="36">
        <f>ROUND(G58*H58,6)</f>
      </c>
      <c r="L58" s="38">
        <v>0</v>
      </c>
      <c s="32">
        <f>ROUND(ROUND(L58,2)*ROUND(G58,3),2)</f>
      </c>
      <c s="36" t="s">
        <v>55</v>
      </c>
      <c>
        <f>(M58*21)/100</f>
      </c>
      <c t="s">
        <v>28</v>
      </c>
    </row>
    <row r="59" spans="1:5" ht="12.75">
      <c r="A59" s="35" t="s">
        <v>56</v>
      </c>
      <c r="E59" s="39" t="s">
        <v>3090</v>
      </c>
    </row>
    <row r="60" spans="1:5" ht="12.75">
      <c r="A60" s="35" t="s">
        <v>57</v>
      </c>
      <c r="E60" s="40" t="s">
        <v>5</v>
      </c>
    </row>
    <row r="61" spans="1:5" ht="12.75">
      <c r="A61" t="s">
        <v>58</v>
      </c>
      <c r="E61" s="39" t="s">
        <v>5</v>
      </c>
    </row>
    <row r="62" spans="1:16" ht="12.75">
      <c r="A62" t="s">
        <v>50</v>
      </c>
      <c s="34" t="s">
        <v>133</v>
      </c>
      <c s="34" t="s">
        <v>3091</v>
      </c>
      <c s="35" t="s">
        <v>5</v>
      </c>
      <c s="6" t="s">
        <v>3092</v>
      </c>
      <c s="36" t="s">
        <v>74</v>
      </c>
      <c s="37">
        <v>40</v>
      </c>
      <c s="36">
        <v>0</v>
      </c>
      <c s="36">
        <f>ROUND(G62*H62,6)</f>
      </c>
      <c r="L62" s="38">
        <v>0</v>
      </c>
      <c s="32">
        <f>ROUND(ROUND(L62,2)*ROUND(G62,3),2)</f>
      </c>
      <c s="36" t="s">
        <v>55</v>
      </c>
      <c>
        <f>(M62*21)/100</f>
      </c>
      <c t="s">
        <v>28</v>
      </c>
    </row>
    <row r="63" spans="1:5" ht="12.75">
      <c r="A63" s="35" t="s">
        <v>56</v>
      </c>
      <c r="E63" s="39" t="s">
        <v>3092</v>
      </c>
    </row>
    <row r="64" spans="1:5" ht="12.75">
      <c r="A64" s="35" t="s">
        <v>57</v>
      </c>
      <c r="E64" s="40" t="s">
        <v>5</v>
      </c>
    </row>
    <row r="65" spans="1:5" ht="12.75">
      <c r="A65" t="s">
        <v>58</v>
      </c>
      <c r="E65" s="39" t="s">
        <v>5</v>
      </c>
    </row>
    <row r="66" spans="1:13" ht="12.75">
      <c r="A66" t="s">
        <v>47</v>
      </c>
      <c r="C66" s="31" t="s">
        <v>495</v>
      </c>
      <c r="E66" s="33" t="s">
        <v>3093</v>
      </c>
      <c r="J66" s="32">
        <f>0</f>
      </c>
      <c s="32">
        <f>0</f>
      </c>
      <c s="32">
        <f>0+L67</f>
      </c>
      <c s="32">
        <f>0+M67</f>
      </c>
    </row>
    <row r="67" spans="1:16" ht="12.75">
      <c r="A67" t="s">
        <v>50</v>
      </c>
      <c s="34" t="s">
        <v>136</v>
      </c>
      <c s="34" t="s">
        <v>3094</v>
      </c>
      <c s="35" t="s">
        <v>5</v>
      </c>
      <c s="6" t="s">
        <v>3095</v>
      </c>
      <c s="36" t="s">
        <v>74</v>
      </c>
      <c s="37">
        <v>5</v>
      </c>
      <c s="36">
        <v>0</v>
      </c>
      <c s="36">
        <f>ROUND(G67*H67,6)</f>
      </c>
      <c r="L67" s="38">
        <v>0</v>
      </c>
      <c s="32">
        <f>ROUND(ROUND(L67,2)*ROUND(G67,3),2)</f>
      </c>
      <c s="36" t="s">
        <v>55</v>
      </c>
      <c>
        <f>(M67*21)/100</f>
      </c>
      <c t="s">
        <v>28</v>
      </c>
    </row>
    <row r="68" spans="1:5" ht="12.75">
      <c r="A68" s="35" t="s">
        <v>56</v>
      </c>
      <c r="E68" s="39" t="s">
        <v>3095</v>
      </c>
    </row>
    <row r="69" spans="1:5" ht="12.75">
      <c r="A69" s="35" t="s">
        <v>57</v>
      </c>
      <c r="E69" s="40" t="s">
        <v>5</v>
      </c>
    </row>
    <row r="70" spans="1:5" ht="12.75">
      <c r="A70" t="s">
        <v>58</v>
      </c>
      <c r="E70" s="39" t="s">
        <v>5</v>
      </c>
    </row>
    <row r="71" spans="1:13" ht="12.75">
      <c r="A71" t="s">
        <v>47</v>
      </c>
      <c r="C71" s="31" t="s">
        <v>1686</v>
      </c>
      <c r="E71" s="33" t="s">
        <v>1687</v>
      </c>
      <c r="J71" s="32">
        <f>0</f>
      </c>
      <c s="32">
        <f>0</f>
      </c>
      <c s="32">
        <f>0+L72+L76+L80+L84+L88+L92+L96+L100+L104+L108+L112+L116+L120+L124+L128+L132+L136+L140</f>
      </c>
      <c s="32">
        <f>0+M72+M76+M80+M84+M88+M92+M96+M100+M104+M108+M112+M116+M120+M124+M128+M132+M136+M140</f>
      </c>
    </row>
    <row r="72" spans="1:16" ht="12.75">
      <c r="A72" t="s">
        <v>50</v>
      </c>
      <c s="34" t="s">
        <v>139</v>
      </c>
      <c s="34" t="s">
        <v>3096</v>
      </c>
      <c s="35" t="s">
        <v>5</v>
      </c>
      <c s="6" t="s">
        <v>3097</v>
      </c>
      <c s="36" t="s">
        <v>3098</v>
      </c>
      <c s="37">
        <v>1</v>
      </c>
      <c s="36">
        <v>0</v>
      </c>
      <c s="36">
        <f>ROUND(G72*H72,6)</f>
      </c>
      <c r="L72" s="38">
        <v>0</v>
      </c>
      <c s="32">
        <f>ROUND(ROUND(L72,2)*ROUND(G72,3),2)</f>
      </c>
      <c s="36" t="s">
        <v>55</v>
      </c>
      <c>
        <f>(M72*21)/100</f>
      </c>
      <c t="s">
        <v>28</v>
      </c>
    </row>
    <row r="73" spans="1:5" ht="12.75">
      <c r="A73" s="35" t="s">
        <v>56</v>
      </c>
      <c r="E73" s="39" t="s">
        <v>3097</v>
      </c>
    </row>
    <row r="74" spans="1:5" ht="12.75">
      <c r="A74" s="35" t="s">
        <v>57</v>
      </c>
      <c r="E74" s="40" t="s">
        <v>5</v>
      </c>
    </row>
    <row r="75" spans="1:5" ht="12.75">
      <c r="A75" t="s">
        <v>58</v>
      </c>
      <c r="E75" s="39" t="s">
        <v>5</v>
      </c>
    </row>
    <row r="76" spans="1:16" ht="12.75">
      <c r="A76" t="s">
        <v>50</v>
      </c>
      <c s="34" t="s">
        <v>142</v>
      </c>
      <c s="34" t="s">
        <v>3099</v>
      </c>
      <c s="35" t="s">
        <v>5</v>
      </c>
      <c s="6" t="s">
        <v>3100</v>
      </c>
      <c s="36" t="s">
        <v>3098</v>
      </c>
      <c s="37">
        <v>2</v>
      </c>
      <c s="36">
        <v>0</v>
      </c>
      <c s="36">
        <f>ROUND(G76*H76,6)</f>
      </c>
      <c r="L76" s="38">
        <v>0</v>
      </c>
      <c s="32">
        <f>ROUND(ROUND(L76,2)*ROUND(G76,3),2)</f>
      </c>
      <c s="36" t="s">
        <v>55</v>
      </c>
      <c>
        <f>(M76*21)/100</f>
      </c>
      <c t="s">
        <v>28</v>
      </c>
    </row>
    <row r="77" spans="1:5" ht="12.75">
      <c r="A77" s="35" t="s">
        <v>56</v>
      </c>
      <c r="E77" s="39" t="s">
        <v>3100</v>
      </c>
    </row>
    <row r="78" spans="1:5" ht="12.75">
      <c r="A78" s="35" t="s">
        <v>57</v>
      </c>
      <c r="E78" s="40" t="s">
        <v>5</v>
      </c>
    </row>
    <row r="79" spans="1:5" ht="12.75">
      <c r="A79" t="s">
        <v>58</v>
      </c>
      <c r="E79" s="39" t="s">
        <v>5</v>
      </c>
    </row>
    <row r="80" spans="1:16" ht="12.75">
      <c r="A80" t="s">
        <v>50</v>
      </c>
      <c s="34" t="s">
        <v>145</v>
      </c>
      <c s="34" t="s">
        <v>3101</v>
      </c>
      <c s="35" t="s">
        <v>5</v>
      </c>
      <c s="6" t="s">
        <v>3102</v>
      </c>
      <c s="36" t="s">
        <v>3098</v>
      </c>
      <c s="37">
        <v>6</v>
      </c>
      <c s="36">
        <v>0</v>
      </c>
      <c s="36">
        <f>ROUND(G80*H80,6)</f>
      </c>
      <c r="L80" s="38">
        <v>0</v>
      </c>
      <c s="32">
        <f>ROUND(ROUND(L80,2)*ROUND(G80,3),2)</f>
      </c>
      <c s="36" t="s">
        <v>55</v>
      </c>
      <c>
        <f>(M80*21)/100</f>
      </c>
      <c t="s">
        <v>28</v>
      </c>
    </row>
    <row r="81" spans="1:5" ht="12.75">
      <c r="A81" s="35" t="s">
        <v>56</v>
      </c>
      <c r="E81" s="39" t="s">
        <v>3102</v>
      </c>
    </row>
    <row r="82" spans="1:5" ht="12.75">
      <c r="A82" s="35" t="s">
        <v>57</v>
      </c>
      <c r="E82" s="40" t="s">
        <v>5</v>
      </c>
    </row>
    <row r="83" spans="1:5" ht="12.75">
      <c r="A83" t="s">
        <v>58</v>
      </c>
      <c r="E83" s="39" t="s">
        <v>5</v>
      </c>
    </row>
    <row r="84" spans="1:16" ht="12.75">
      <c r="A84" t="s">
        <v>50</v>
      </c>
      <c s="34" t="s">
        <v>149</v>
      </c>
      <c s="34" t="s">
        <v>3103</v>
      </c>
      <c s="35" t="s">
        <v>5</v>
      </c>
      <c s="6" t="s">
        <v>3104</v>
      </c>
      <c s="36" t="s">
        <v>1721</v>
      </c>
      <c s="37">
        <v>6</v>
      </c>
      <c s="36">
        <v>0</v>
      </c>
      <c s="36">
        <f>ROUND(G84*H84,6)</f>
      </c>
      <c r="L84" s="38">
        <v>0</v>
      </c>
      <c s="32">
        <f>ROUND(ROUND(L84,2)*ROUND(G84,3),2)</f>
      </c>
      <c s="36" t="s">
        <v>55</v>
      </c>
      <c>
        <f>(M84*21)/100</f>
      </c>
      <c t="s">
        <v>28</v>
      </c>
    </row>
    <row r="85" spans="1:5" ht="12.75">
      <c r="A85" s="35" t="s">
        <v>56</v>
      </c>
      <c r="E85" s="39" t="s">
        <v>3104</v>
      </c>
    </row>
    <row r="86" spans="1:5" ht="12.75">
      <c r="A86" s="35" t="s">
        <v>57</v>
      </c>
      <c r="E86" s="40" t="s">
        <v>5</v>
      </c>
    </row>
    <row r="87" spans="1:5" ht="12.75">
      <c r="A87" t="s">
        <v>58</v>
      </c>
      <c r="E87" s="39" t="s">
        <v>5</v>
      </c>
    </row>
    <row r="88" spans="1:16" ht="12.75">
      <c r="A88" t="s">
        <v>50</v>
      </c>
      <c s="34" t="s">
        <v>152</v>
      </c>
      <c s="34" t="s">
        <v>3105</v>
      </c>
      <c s="35" t="s">
        <v>5</v>
      </c>
      <c s="6" t="s">
        <v>3106</v>
      </c>
      <c s="36" t="s">
        <v>3098</v>
      </c>
      <c s="37">
        <v>1</v>
      </c>
      <c s="36">
        <v>0</v>
      </c>
      <c s="36">
        <f>ROUND(G88*H88,6)</f>
      </c>
      <c r="L88" s="38">
        <v>0</v>
      </c>
      <c s="32">
        <f>ROUND(ROUND(L88,2)*ROUND(G88,3),2)</f>
      </c>
      <c s="36" t="s">
        <v>55</v>
      </c>
      <c>
        <f>(M88*21)/100</f>
      </c>
      <c t="s">
        <v>28</v>
      </c>
    </row>
    <row r="89" spans="1:5" ht="12.75">
      <c r="A89" s="35" t="s">
        <v>56</v>
      </c>
      <c r="E89" s="39" t="s">
        <v>3106</v>
      </c>
    </row>
    <row r="90" spans="1:5" ht="12.75">
      <c r="A90" s="35" t="s">
        <v>57</v>
      </c>
      <c r="E90" s="40" t="s">
        <v>5</v>
      </c>
    </row>
    <row r="91" spans="1:5" ht="12.75">
      <c r="A91" t="s">
        <v>58</v>
      </c>
      <c r="E91" s="39" t="s">
        <v>5</v>
      </c>
    </row>
    <row r="92" spans="1:16" ht="12.75">
      <c r="A92" t="s">
        <v>50</v>
      </c>
      <c s="34" t="s">
        <v>155</v>
      </c>
      <c s="34" t="s">
        <v>3107</v>
      </c>
      <c s="35" t="s">
        <v>5</v>
      </c>
      <c s="6" t="s">
        <v>3108</v>
      </c>
      <c s="36" t="s">
        <v>3098</v>
      </c>
      <c s="37">
        <v>1</v>
      </c>
      <c s="36">
        <v>0</v>
      </c>
      <c s="36">
        <f>ROUND(G92*H92,6)</f>
      </c>
      <c r="L92" s="38">
        <v>0</v>
      </c>
      <c s="32">
        <f>ROUND(ROUND(L92,2)*ROUND(G92,3),2)</f>
      </c>
      <c s="36" t="s">
        <v>55</v>
      </c>
      <c>
        <f>(M92*21)/100</f>
      </c>
      <c t="s">
        <v>28</v>
      </c>
    </row>
    <row r="93" spans="1:5" ht="12.75">
      <c r="A93" s="35" t="s">
        <v>56</v>
      </c>
      <c r="E93" s="39" t="s">
        <v>3108</v>
      </c>
    </row>
    <row r="94" spans="1:5" ht="12.75">
      <c r="A94" s="35" t="s">
        <v>57</v>
      </c>
      <c r="E94" s="40" t="s">
        <v>5</v>
      </c>
    </row>
    <row r="95" spans="1:5" ht="12.75">
      <c r="A95" t="s">
        <v>58</v>
      </c>
      <c r="E95" s="39" t="s">
        <v>5</v>
      </c>
    </row>
    <row r="96" spans="1:16" ht="12.75">
      <c r="A96" t="s">
        <v>50</v>
      </c>
      <c s="34" t="s">
        <v>159</v>
      </c>
      <c s="34" t="s">
        <v>3109</v>
      </c>
      <c s="35" t="s">
        <v>5</v>
      </c>
      <c s="6" t="s">
        <v>3110</v>
      </c>
      <c s="36" t="s">
        <v>1721</v>
      </c>
      <c s="37">
        <v>1</v>
      </c>
      <c s="36">
        <v>0</v>
      </c>
      <c s="36">
        <f>ROUND(G96*H96,6)</f>
      </c>
      <c r="L96" s="38">
        <v>0</v>
      </c>
      <c s="32">
        <f>ROUND(ROUND(L96,2)*ROUND(G96,3),2)</f>
      </c>
      <c s="36" t="s">
        <v>55</v>
      </c>
      <c>
        <f>(M96*21)/100</f>
      </c>
      <c t="s">
        <v>28</v>
      </c>
    </row>
    <row r="97" spans="1:5" ht="12.75">
      <c r="A97" s="35" t="s">
        <v>56</v>
      </c>
      <c r="E97" s="39" t="s">
        <v>3110</v>
      </c>
    </row>
    <row r="98" spans="1:5" ht="12.75">
      <c r="A98" s="35" t="s">
        <v>57</v>
      </c>
      <c r="E98" s="40" t="s">
        <v>5</v>
      </c>
    </row>
    <row r="99" spans="1:5" ht="12.75">
      <c r="A99" t="s">
        <v>58</v>
      </c>
      <c r="E99" s="39" t="s">
        <v>5</v>
      </c>
    </row>
    <row r="100" spans="1:16" ht="12.75">
      <c r="A100" t="s">
        <v>50</v>
      </c>
      <c s="34" t="s">
        <v>162</v>
      </c>
      <c s="34" t="s">
        <v>3111</v>
      </c>
      <c s="35" t="s">
        <v>5</v>
      </c>
      <c s="6" t="s">
        <v>3112</v>
      </c>
      <c s="36" t="s">
        <v>3098</v>
      </c>
      <c s="37">
        <v>1</v>
      </c>
      <c s="36">
        <v>0</v>
      </c>
      <c s="36">
        <f>ROUND(G100*H100,6)</f>
      </c>
      <c r="L100" s="38">
        <v>0</v>
      </c>
      <c s="32">
        <f>ROUND(ROUND(L100,2)*ROUND(G100,3),2)</f>
      </c>
      <c s="36" t="s">
        <v>55</v>
      </c>
      <c>
        <f>(M100*21)/100</f>
      </c>
      <c t="s">
        <v>28</v>
      </c>
    </row>
    <row r="101" spans="1:5" ht="12.75">
      <c r="A101" s="35" t="s">
        <v>56</v>
      </c>
      <c r="E101" s="39" t="s">
        <v>3112</v>
      </c>
    </row>
    <row r="102" spans="1:5" ht="12.75">
      <c r="A102" s="35" t="s">
        <v>57</v>
      </c>
      <c r="E102" s="40" t="s">
        <v>5</v>
      </c>
    </row>
    <row r="103" spans="1:5" ht="12.75">
      <c r="A103" t="s">
        <v>58</v>
      </c>
      <c r="E103" s="39" t="s">
        <v>5</v>
      </c>
    </row>
    <row r="104" spans="1:16" ht="12.75">
      <c r="A104" t="s">
        <v>50</v>
      </c>
      <c s="34" t="s">
        <v>165</v>
      </c>
      <c s="34" t="s">
        <v>3113</v>
      </c>
      <c s="35" t="s">
        <v>5</v>
      </c>
      <c s="6" t="s">
        <v>3114</v>
      </c>
      <c s="36" t="s">
        <v>1721</v>
      </c>
      <c s="37">
        <v>1</v>
      </c>
      <c s="36">
        <v>0</v>
      </c>
      <c s="36">
        <f>ROUND(G104*H104,6)</f>
      </c>
      <c r="L104" s="38">
        <v>0</v>
      </c>
      <c s="32">
        <f>ROUND(ROUND(L104,2)*ROUND(G104,3),2)</f>
      </c>
      <c s="36" t="s">
        <v>55</v>
      </c>
      <c>
        <f>(M104*21)/100</f>
      </c>
      <c t="s">
        <v>28</v>
      </c>
    </row>
    <row r="105" spans="1:5" ht="12.75">
      <c r="A105" s="35" t="s">
        <v>56</v>
      </c>
      <c r="E105" s="39" t="s">
        <v>3114</v>
      </c>
    </row>
    <row r="106" spans="1:5" ht="12.75">
      <c r="A106" s="35" t="s">
        <v>57</v>
      </c>
      <c r="E106" s="40" t="s">
        <v>5</v>
      </c>
    </row>
    <row r="107" spans="1:5" ht="12.75">
      <c r="A107" t="s">
        <v>58</v>
      </c>
      <c r="E107" s="39" t="s">
        <v>5</v>
      </c>
    </row>
    <row r="108" spans="1:16" ht="12.75">
      <c r="A108" t="s">
        <v>50</v>
      </c>
      <c s="34" t="s">
        <v>168</v>
      </c>
      <c s="34" t="s">
        <v>3115</v>
      </c>
      <c s="35" t="s">
        <v>5</v>
      </c>
      <c s="6" t="s">
        <v>3116</v>
      </c>
      <c s="36" t="s">
        <v>1721</v>
      </c>
      <c s="37">
        <v>1</v>
      </c>
      <c s="36">
        <v>0</v>
      </c>
      <c s="36">
        <f>ROUND(G108*H108,6)</f>
      </c>
      <c r="L108" s="38">
        <v>0</v>
      </c>
      <c s="32">
        <f>ROUND(ROUND(L108,2)*ROUND(G108,3),2)</f>
      </c>
      <c s="36" t="s">
        <v>55</v>
      </c>
      <c>
        <f>(M108*21)/100</f>
      </c>
      <c t="s">
        <v>28</v>
      </c>
    </row>
    <row r="109" spans="1:5" ht="12.75">
      <c r="A109" s="35" t="s">
        <v>56</v>
      </c>
      <c r="E109" s="39" t="s">
        <v>3116</v>
      </c>
    </row>
    <row r="110" spans="1:5" ht="12.75">
      <c r="A110" s="35" t="s">
        <v>57</v>
      </c>
      <c r="E110" s="40" t="s">
        <v>5</v>
      </c>
    </row>
    <row r="111" spans="1:5" ht="12.75">
      <c r="A111" t="s">
        <v>58</v>
      </c>
      <c r="E111" s="39" t="s">
        <v>5</v>
      </c>
    </row>
    <row r="112" spans="1:16" ht="12.75">
      <c r="A112" t="s">
        <v>50</v>
      </c>
      <c s="34" t="s">
        <v>171</v>
      </c>
      <c s="34" t="s">
        <v>3117</v>
      </c>
      <c s="35" t="s">
        <v>5</v>
      </c>
      <c s="6" t="s">
        <v>3118</v>
      </c>
      <c s="36" t="s">
        <v>1721</v>
      </c>
      <c s="37">
        <v>1</v>
      </c>
      <c s="36">
        <v>0</v>
      </c>
      <c s="36">
        <f>ROUND(G112*H112,6)</f>
      </c>
      <c r="L112" s="38">
        <v>0</v>
      </c>
      <c s="32">
        <f>ROUND(ROUND(L112,2)*ROUND(G112,3),2)</f>
      </c>
      <c s="36" t="s">
        <v>55</v>
      </c>
      <c>
        <f>(M112*21)/100</f>
      </c>
      <c t="s">
        <v>28</v>
      </c>
    </row>
    <row r="113" spans="1:5" ht="12.75">
      <c r="A113" s="35" t="s">
        <v>56</v>
      </c>
      <c r="E113" s="39" t="s">
        <v>3118</v>
      </c>
    </row>
    <row r="114" spans="1:5" ht="12.75">
      <c r="A114" s="35" t="s">
        <v>57</v>
      </c>
      <c r="E114" s="40" t="s">
        <v>5</v>
      </c>
    </row>
    <row r="115" spans="1:5" ht="12.75">
      <c r="A115" t="s">
        <v>58</v>
      </c>
      <c r="E115" s="39" t="s">
        <v>5</v>
      </c>
    </row>
    <row r="116" spans="1:16" ht="12.75">
      <c r="A116" t="s">
        <v>50</v>
      </c>
      <c s="34" t="s">
        <v>174</v>
      </c>
      <c s="34" t="s">
        <v>3119</v>
      </c>
      <c s="35" t="s">
        <v>5</v>
      </c>
      <c s="6" t="s">
        <v>3120</v>
      </c>
      <c s="36" t="s">
        <v>1721</v>
      </c>
      <c s="37">
        <v>1</v>
      </c>
      <c s="36">
        <v>0</v>
      </c>
      <c s="36">
        <f>ROUND(G116*H116,6)</f>
      </c>
      <c r="L116" s="38">
        <v>0</v>
      </c>
      <c s="32">
        <f>ROUND(ROUND(L116,2)*ROUND(G116,3),2)</f>
      </c>
      <c s="36" t="s">
        <v>55</v>
      </c>
      <c>
        <f>(M116*21)/100</f>
      </c>
      <c t="s">
        <v>28</v>
      </c>
    </row>
    <row r="117" spans="1:5" ht="12.75">
      <c r="A117" s="35" t="s">
        <v>56</v>
      </c>
      <c r="E117" s="39" t="s">
        <v>3120</v>
      </c>
    </row>
    <row r="118" spans="1:5" ht="12.75">
      <c r="A118" s="35" t="s">
        <v>57</v>
      </c>
      <c r="E118" s="40" t="s">
        <v>5</v>
      </c>
    </row>
    <row r="119" spans="1:5" ht="12.75">
      <c r="A119" t="s">
        <v>58</v>
      </c>
      <c r="E119" s="39" t="s">
        <v>5</v>
      </c>
    </row>
    <row r="120" spans="1:16" ht="12.75">
      <c r="A120" t="s">
        <v>50</v>
      </c>
      <c s="34" t="s">
        <v>177</v>
      </c>
      <c s="34" t="s">
        <v>3121</v>
      </c>
      <c s="35" t="s">
        <v>5</v>
      </c>
      <c s="6" t="s">
        <v>3122</v>
      </c>
      <c s="36" t="s">
        <v>1721</v>
      </c>
      <c s="37">
        <v>1</v>
      </c>
      <c s="36">
        <v>0</v>
      </c>
      <c s="36">
        <f>ROUND(G120*H120,6)</f>
      </c>
      <c r="L120" s="38">
        <v>0</v>
      </c>
      <c s="32">
        <f>ROUND(ROUND(L120,2)*ROUND(G120,3),2)</f>
      </c>
      <c s="36" t="s">
        <v>55</v>
      </c>
      <c>
        <f>(M120*21)/100</f>
      </c>
      <c t="s">
        <v>28</v>
      </c>
    </row>
    <row r="121" spans="1:5" ht="12.75">
      <c r="A121" s="35" t="s">
        <v>56</v>
      </c>
      <c r="E121" s="39" t="s">
        <v>3122</v>
      </c>
    </row>
    <row r="122" spans="1:5" ht="12.75">
      <c r="A122" s="35" t="s">
        <v>57</v>
      </c>
      <c r="E122" s="40" t="s">
        <v>5</v>
      </c>
    </row>
    <row r="123" spans="1:5" ht="12.75">
      <c r="A123" t="s">
        <v>58</v>
      </c>
      <c r="E123" s="39" t="s">
        <v>5</v>
      </c>
    </row>
    <row r="124" spans="1:16" ht="12.75">
      <c r="A124" t="s">
        <v>50</v>
      </c>
      <c s="34" t="s">
        <v>181</v>
      </c>
      <c s="34" t="s">
        <v>3123</v>
      </c>
      <c s="35" t="s">
        <v>5</v>
      </c>
      <c s="6" t="s">
        <v>3124</v>
      </c>
      <c s="36" t="s">
        <v>3098</v>
      </c>
      <c s="37">
        <v>9</v>
      </c>
      <c s="36">
        <v>0</v>
      </c>
      <c s="36">
        <f>ROUND(G124*H124,6)</f>
      </c>
      <c r="L124" s="38">
        <v>0</v>
      </c>
      <c s="32">
        <f>ROUND(ROUND(L124,2)*ROUND(G124,3),2)</f>
      </c>
      <c s="36" t="s">
        <v>55</v>
      </c>
      <c>
        <f>(M124*21)/100</f>
      </c>
      <c t="s">
        <v>28</v>
      </c>
    </row>
    <row r="125" spans="1:5" ht="12.75">
      <c r="A125" s="35" t="s">
        <v>56</v>
      </c>
      <c r="E125" s="39" t="s">
        <v>3124</v>
      </c>
    </row>
    <row r="126" spans="1:5" ht="12.75">
      <c r="A126" s="35" t="s">
        <v>57</v>
      </c>
      <c r="E126" s="40" t="s">
        <v>5</v>
      </c>
    </row>
    <row r="127" spans="1:5" ht="12.75">
      <c r="A127" t="s">
        <v>58</v>
      </c>
      <c r="E127" s="39" t="s">
        <v>5</v>
      </c>
    </row>
    <row r="128" spans="1:16" ht="12.75">
      <c r="A128" t="s">
        <v>50</v>
      </c>
      <c s="34" t="s">
        <v>187</v>
      </c>
      <c s="34" t="s">
        <v>3125</v>
      </c>
      <c s="35" t="s">
        <v>5</v>
      </c>
      <c s="6" t="s">
        <v>3126</v>
      </c>
      <c s="36" t="s">
        <v>1721</v>
      </c>
      <c s="37">
        <v>1</v>
      </c>
      <c s="36">
        <v>0</v>
      </c>
      <c s="36">
        <f>ROUND(G128*H128,6)</f>
      </c>
      <c r="L128" s="38">
        <v>0</v>
      </c>
      <c s="32">
        <f>ROUND(ROUND(L128,2)*ROUND(G128,3),2)</f>
      </c>
      <c s="36" t="s">
        <v>55</v>
      </c>
      <c>
        <f>(M128*21)/100</f>
      </c>
      <c t="s">
        <v>28</v>
      </c>
    </row>
    <row r="129" spans="1:5" ht="12.75">
      <c r="A129" s="35" t="s">
        <v>56</v>
      </c>
      <c r="E129" s="39" t="s">
        <v>3126</v>
      </c>
    </row>
    <row r="130" spans="1:5" ht="12.75">
      <c r="A130" s="35" t="s">
        <v>57</v>
      </c>
      <c r="E130" s="40" t="s">
        <v>5</v>
      </c>
    </row>
    <row r="131" spans="1:5" ht="12.75">
      <c r="A131" t="s">
        <v>58</v>
      </c>
      <c r="E131" s="39" t="s">
        <v>5</v>
      </c>
    </row>
    <row r="132" spans="1:16" ht="12.75">
      <c r="A132" t="s">
        <v>50</v>
      </c>
      <c s="34" t="s">
        <v>191</v>
      </c>
      <c s="34" t="s">
        <v>3127</v>
      </c>
      <c s="35" t="s">
        <v>5</v>
      </c>
      <c s="6" t="s">
        <v>3128</v>
      </c>
      <c s="36" t="s">
        <v>1721</v>
      </c>
      <c s="37">
        <v>7</v>
      </c>
      <c s="36">
        <v>0</v>
      </c>
      <c s="36">
        <f>ROUND(G132*H132,6)</f>
      </c>
      <c r="L132" s="38">
        <v>0</v>
      </c>
      <c s="32">
        <f>ROUND(ROUND(L132,2)*ROUND(G132,3),2)</f>
      </c>
      <c s="36" t="s">
        <v>55</v>
      </c>
      <c>
        <f>(M132*21)/100</f>
      </c>
      <c t="s">
        <v>28</v>
      </c>
    </row>
    <row r="133" spans="1:5" ht="12.75">
      <c r="A133" s="35" t="s">
        <v>56</v>
      </c>
      <c r="E133" s="39" t="s">
        <v>3128</v>
      </c>
    </row>
    <row r="134" spans="1:5" ht="12.75">
      <c r="A134" s="35" t="s">
        <v>57</v>
      </c>
      <c r="E134" s="40" t="s">
        <v>5</v>
      </c>
    </row>
    <row r="135" spans="1:5" ht="12.75">
      <c r="A135" t="s">
        <v>58</v>
      </c>
      <c r="E135" s="39" t="s">
        <v>5</v>
      </c>
    </row>
    <row r="136" spans="1:16" ht="12.75">
      <c r="A136" t="s">
        <v>50</v>
      </c>
      <c s="34" t="s">
        <v>194</v>
      </c>
      <c s="34" t="s">
        <v>3129</v>
      </c>
      <c s="35" t="s">
        <v>5</v>
      </c>
      <c s="6" t="s">
        <v>3130</v>
      </c>
      <c s="36" t="s">
        <v>1721</v>
      </c>
      <c s="37">
        <v>1</v>
      </c>
      <c s="36">
        <v>0</v>
      </c>
      <c s="36">
        <f>ROUND(G136*H136,6)</f>
      </c>
      <c r="L136" s="38">
        <v>0</v>
      </c>
      <c s="32">
        <f>ROUND(ROUND(L136,2)*ROUND(G136,3),2)</f>
      </c>
      <c s="36" t="s">
        <v>55</v>
      </c>
      <c>
        <f>(M136*21)/100</f>
      </c>
      <c t="s">
        <v>28</v>
      </c>
    </row>
    <row r="137" spans="1:5" ht="12.75">
      <c r="A137" s="35" t="s">
        <v>56</v>
      </c>
      <c r="E137" s="39" t="s">
        <v>3130</v>
      </c>
    </row>
    <row r="138" spans="1:5" ht="12.75">
      <c r="A138" s="35" t="s">
        <v>57</v>
      </c>
      <c r="E138" s="40" t="s">
        <v>5</v>
      </c>
    </row>
    <row r="139" spans="1:5" ht="12.75">
      <c r="A139" t="s">
        <v>58</v>
      </c>
      <c r="E139" s="39" t="s">
        <v>5</v>
      </c>
    </row>
    <row r="140" spans="1:16" ht="12.75">
      <c r="A140" t="s">
        <v>50</v>
      </c>
      <c s="34" t="s">
        <v>198</v>
      </c>
      <c s="34" t="s">
        <v>3131</v>
      </c>
      <c s="35" t="s">
        <v>5</v>
      </c>
      <c s="6" t="s">
        <v>3132</v>
      </c>
      <c s="36" t="s">
        <v>409</v>
      </c>
      <c s="37">
        <v>1.572</v>
      </c>
      <c s="36">
        <v>0</v>
      </c>
      <c s="36">
        <f>ROUND(G140*H140,6)</f>
      </c>
      <c r="L140" s="38">
        <v>0</v>
      </c>
      <c s="32">
        <f>ROUND(ROUND(L140,2)*ROUND(G140,3),2)</f>
      </c>
      <c s="36" t="s">
        <v>55</v>
      </c>
      <c>
        <f>(M140*21)/100</f>
      </c>
      <c t="s">
        <v>28</v>
      </c>
    </row>
    <row r="141" spans="1:5" ht="12.75">
      <c r="A141" s="35" t="s">
        <v>56</v>
      </c>
      <c r="E141" s="39" t="s">
        <v>3132</v>
      </c>
    </row>
    <row r="142" spans="1:5" ht="12.75">
      <c r="A142" s="35" t="s">
        <v>57</v>
      </c>
      <c r="E142" s="40" t="s">
        <v>5</v>
      </c>
    </row>
    <row r="143" spans="1:5" ht="12.75">
      <c r="A143" t="s">
        <v>58</v>
      </c>
      <c r="E143" s="39" t="s">
        <v>5</v>
      </c>
    </row>
    <row r="144" spans="1:13" ht="12.75">
      <c r="A144" t="s">
        <v>47</v>
      </c>
      <c r="C144" s="31" t="s">
        <v>1691</v>
      </c>
      <c r="E144" s="33" t="s">
        <v>1692</v>
      </c>
      <c r="J144" s="32">
        <f>0</f>
      </c>
      <c s="32">
        <f>0</f>
      </c>
      <c s="32">
        <f>0+L145+L149+L153+L157+L161+L165+L169+L173+L177+L181+L185+L189+L193+L197+L201+L205+L209+L213+L217+L221+L225+L229</f>
      </c>
      <c s="32">
        <f>0+M145+M149+M153+M157+M161+M165+M169+M173+M177+M181+M185+M189+M193+M197+M201+M205+M209+M213+M217+M221+M225+M229</f>
      </c>
    </row>
    <row r="145" spans="1:16" ht="25.5">
      <c r="A145" t="s">
        <v>50</v>
      </c>
      <c s="34" t="s">
        <v>201</v>
      </c>
      <c s="34" t="s">
        <v>3133</v>
      </c>
      <c s="35" t="s">
        <v>5</v>
      </c>
      <c s="6" t="s">
        <v>3134</v>
      </c>
      <c s="36" t="s">
        <v>1721</v>
      </c>
      <c s="37">
        <v>2</v>
      </c>
      <c s="36">
        <v>0</v>
      </c>
      <c s="36">
        <f>ROUND(G145*H145,6)</f>
      </c>
      <c r="L145" s="38">
        <v>0</v>
      </c>
      <c s="32">
        <f>ROUND(ROUND(L145,2)*ROUND(G145,3),2)</f>
      </c>
      <c s="36" t="s">
        <v>90</v>
      </c>
      <c>
        <f>(M145*21)/100</f>
      </c>
      <c t="s">
        <v>28</v>
      </c>
    </row>
    <row r="146" spans="1:5" ht="25.5">
      <c r="A146" s="35" t="s">
        <v>56</v>
      </c>
      <c r="E146" s="39" t="s">
        <v>3134</v>
      </c>
    </row>
    <row r="147" spans="1:5" ht="12.75">
      <c r="A147" s="35" t="s">
        <v>57</v>
      </c>
      <c r="E147" s="40" t="s">
        <v>5</v>
      </c>
    </row>
    <row r="148" spans="1:5" ht="12.75">
      <c r="A148" t="s">
        <v>58</v>
      </c>
      <c r="E148" s="39" t="s">
        <v>5</v>
      </c>
    </row>
    <row r="149" spans="1:16" ht="25.5">
      <c r="A149" t="s">
        <v>50</v>
      </c>
      <c s="34" t="s">
        <v>205</v>
      </c>
      <c s="34" t="s">
        <v>3135</v>
      </c>
      <c s="35" t="s">
        <v>5</v>
      </c>
      <c s="6" t="s">
        <v>3136</v>
      </c>
      <c s="36" t="s">
        <v>1721</v>
      </c>
      <c s="37">
        <v>6</v>
      </c>
      <c s="36">
        <v>0</v>
      </c>
      <c s="36">
        <f>ROUND(G149*H149,6)</f>
      </c>
      <c r="L149" s="38">
        <v>0</v>
      </c>
      <c s="32">
        <f>ROUND(ROUND(L149,2)*ROUND(G149,3),2)</f>
      </c>
      <c s="36" t="s">
        <v>90</v>
      </c>
      <c>
        <f>(M149*21)/100</f>
      </c>
      <c t="s">
        <v>28</v>
      </c>
    </row>
    <row r="150" spans="1:5" ht="25.5">
      <c r="A150" s="35" t="s">
        <v>56</v>
      </c>
      <c r="E150" s="39" t="s">
        <v>3136</v>
      </c>
    </row>
    <row r="151" spans="1:5" ht="12.75">
      <c r="A151" s="35" t="s">
        <v>57</v>
      </c>
      <c r="E151" s="40" t="s">
        <v>5</v>
      </c>
    </row>
    <row r="152" spans="1:5" ht="12.75">
      <c r="A152" t="s">
        <v>58</v>
      </c>
      <c r="E152" s="39" t="s">
        <v>5</v>
      </c>
    </row>
    <row r="153" spans="1:16" ht="25.5">
      <c r="A153" t="s">
        <v>50</v>
      </c>
      <c s="34" t="s">
        <v>209</v>
      </c>
      <c s="34" t="s">
        <v>3137</v>
      </c>
      <c s="35" t="s">
        <v>5</v>
      </c>
      <c s="6" t="s">
        <v>3138</v>
      </c>
      <c s="36" t="s">
        <v>74</v>
      </c>
      <c s="37">
        <v>5</v>
      </c>
      <c s="36">
        <v>0.00792</v>
      </c>
      <c s="36">
        <f>ROUND(G153*H153,6)</f>
      </c>
      <c r="L153" s="38">
        <v>0</v>
      </c>
      <c s="32">
        <f>ROUND(ROUND(L153,2)*ROUND(G153,3),2)</f>
      </c>
      <c s="36" t="s">
        <v>90</v>
      </c>
      <c>
        <f>(M153*21)/100</f>
      </c>
      <c t="s">
        <v>28</v>
      </c>
    </row>
    <row r="154" spans="1:5" ht="25.5">
      <c r="A154" s="35" t="s">
        <v>56</v>
      </c>
      <c r="E154" s="39" t="s">
        <v>3138</v>
      </c>
    </row>
    <row r="155" spans="1:5" ht="12.75">
      <c r="A155" s="35" t="s">
        <v>57</v>
      </c>
      <c r="E155" s="40" t="s">
        <v>5</v>
      </c>
    </row>
    <row r="156" spans="1:5" ht="12.75">
      <c r="A156" t="s">
        <v>58</v>
      </c>
      <c r="E156" s="39" t="s">
        <v>5</v>
      </c>
    </row>
    <row r="157" spans="1:16" ht="25.5">
      <c r="A157" t="s">
        <v>50</v>
      </c>
      <c s="34" t="s">
        <v>212</v>
      </c>
      <c s="34" t="s">
        <v>3139</v>
      </c>
      <c s="35" t="s">
        <v>5</v>
      </c>
      <c s="6" t="s">
        <v>3140</v>
      </c>
      <c s="36" t="s">
        <v>74</v>
      </c>
      <c s="37">
        <v>60</v>
      </c>
      <c s="36">
        <v>0.00119</v>
      </c>
      <c s="36">
        <f>ROUND(G157*H157,6)</f>
      </c>
      <c r="L157" s="38">
        <v>0</v>
      </c>
      <c s="32">
        <f>ROUND(ROUND(L157,2)*ROUND(G157,3),2)</f>
      </c>
      <c s="36" t="s">
        <v>90</v>
      </c>
      <c>
        <f>(M157*21)/100</f>
      </c>
      <c t="s">
        <v>28</v>
      </c>
    </row>
    <row r="158" spans="1:5" ht="25.5">
      <c r="A158" s="35" t="s">
        <v>56</v>
      </c>
      <c r="E158" s="39" t="s">
        <v>3140</v>
      </c>
    </row>
    <row r="159" spans="1:5" ht="12.75">
      <c r="A159" s="35" t="s">
        <v>57</v>
      </c>
      <c r="E159" s="40" t="s">
        <v>5</v>
      </c>
    </row>
    <row r="160" spans="1:5" ht="12.75">
      <c r="A160" t="s">
        <v>58</v>
      </c>
      <c r="E160" s="39" t="s">
        <v>5</v>
      </c>
    </row>
    <row r="161" spans="1:16" ht="25.5">
      <c r="A161" t="s">
        <v>50</v>
      </c>
      <c s="34" t="s">
        <v>216</v>
      </c>
      <c s="34" t="s">
        <v>3141</v>
      </c>
      <c s="35" t="s">
        <v>5</v>
      </c>
      <c s="6" t="s">
        <v>3142</v>
      </c>
      <c s="36" t="s">
        <v>74</v>
      </c>
      <c s="37">
        <v>115</v>
      </c>
      <c s="36">
        <v>0.0015</v>
      </c>
      <c s="36">
        <f>ROUND(G161*H161,6)</f>
      </c>
      <c r="L161" s="38">
        <v>0</v>
      </c>
      <c s="32">
        <f>ROUND(ROUND(L161,2)*ROUND(G161,3),2)</f>
      </c>
      <c s="36" t="s">
        <v>90</v>
      </c>
      <c>
        <f>(M161*21)/100</f>
      </c>
      <c t="s">
        <v>28</v>
      </c>
    </row>
    <row r="162" spans="1:5" ht="25.5">
      <c r="A162" s="35" t="s">
        <v>56</v>
      </c>
      <c r="E162" s="39" t="s">
        <v>3142</v>
      </c>
    </row>
    <row r="163" spans="1:5" ht="12.75">
      <c r="A163" s="35" t="s">
        <v>57</v>
      </c>
      <c r="E163" s="40" t="s">
        <v>5</v>
      </c>
    </row>
    <row r="164" spans="1:5" ht="12.75">
      <c r="A164" t="s">
        <v>58</v>
      </c>
      <c r="E164" s="39" t="s">
        <v>5</v>
      </c>
    </row>
    <row r="165" spans="1:16" ht="25.5">
      <c r="A165" t="s">
        <v>50</v>
      </c>
      <c s="34" t="s">
        <v>219</v>
      </c>
      <c s="34" t="s">
        <v>3143</v>
      </c>
      <c s="35" t="s">
        <v>5</v>
      </c>
      <c s="6" t="s">
        <v>3144</v>
      </c>
      <c s="36" t="s">
        <v>74</v>
      </c>
      <c s="37">
        <v>15</v>
      </c>
      <c s="36">
        <v>0.00194</v>
      </c>
      <c s="36">
        <f>ROUND(G165*H165,6)</f>
      </c>
      <c r="L165" s="38">
        <v>0</v>
      </c>
      <c s="32">
        <f>ROUND(ROUND(L165,2)*ROUND(G165,3),2)</f>
      </c>
      <c s="36" t="s">
        <v>90</v>
      </c>
      <c>
        <f>(M165*21)/100</f>
      </c>
      <c t="s">
        <v>28</v>
      </c>
    </row>
    <row r="166" spans="1:5" ht="25.5">
      <c r="A166" s="35" t="s">
        <v>56</v>
      </c>
      <c r="E166" s="39" t="s">
        <v>3144</v>
      </c>
    </row>
    <row r="167" spans="1:5" ht="12.75">
      <c r="A167" s="35" t="s">
        <v>57</v>
      </c>
      <c r="E167" s="40" t="s">
        <v>5</v>
      </c>
    </row>
    <row r="168" spans="1:5" ht="12.75">
      <c r="A168" t="s">
        <v>58</v>
      </c>
      <c r="E168" s="39" t="s">
        <v>5</v>
      </c>
    </row>
    <row r="169" spans="1:16" ht="25.5">
      <c r="A169" t="s">
        <v>50</v>
      </c>
      <c s="34" t="s">
        <v>223</v>
      </c>
      <c s="34" t="s">
        <v>3145</v>
      </c>
      <c s="35" t="s">
        <v>5</v>
      </c>
      <c s="6" t="s">
        <v>3146</v>
      </c>
      <c s="36" t="s">
        <v>74</v>
      </c>
      <c s="37">
        <v>60</v>
      </c>
      <c s="36">
        <v>0.00261</v>
      </c>
      <c s="36">
        <f>ROUND(G169*H169,6)</f>
      </c>
      <c r="L169" s="38">
        <v>0</v>
      </c>
      <c s="32">
        <f>ROUND(ROUND(L169,2)*ROUND(G169,3),2)</f>
      </c>
      <c s="36" t="s">
        <v>90</v>
      </c>
      <c>
        <f>(M169*21)/100</f>
      </c>
      <c t="s">
        <v>28</v>
      </c>
    </row>
    <row r="170" spans="1:5" ht="25.5">
      <c r="A170" s="35" t="s">
        <v>56</v>
      </c>
      <c r="E170" s="39" t="s">
        <v>3146</v>
      </c>
    </row>
    <row r="171" spans="1:5" ht="12.75">
      <c r="A171" s="35" t="s">
        <v>57</v>
      </c>
      <c r="E171" s="40" t="s">
        <v>5</v>
      </c>
    </row>
    <row r="172" spans="1:5" ht="12.75">
      <c r="A172" t="s">
        <v>58</v>
      </c>
      <c r="E172" s="39" t="s">
        <v>5</v>
      </c>
    </row>
    <row r="173" spans="1:16" ht="12.75">
      <c r="A173" t="s">
        <v>50</v>
      </c>
      <c s="34" t="s">
        <v>226</v>
      </c>
      <c s="34" t="s">
        <v>3147</v>
      </c>
      <c s="35" t="s">
        <v>5</v>
      </c>
      <c s="6" t="s">
        <v>3148</v>
      </c>
      <c s="36" t="s">
        <v>74</v>
      </c>
      <c s="37">
        <v>5</v>
      </c>
      <c s="36">
        <v>0</v>
      </c>
      <c s="36">
        <f>ROUND(G173*H173,6)</f>
      </c>
      <c r="L173" s="38">
        <v>0</v>
      </c>
      <c s="32">
        <f>ROUND(ROUND(L173,2)*ROUND(G173,3),2)</f>
      </c>
      <c s="36" t="s">
        <v>55</v>
      </c>
      <c>
        <f>(M173*21)/100</f>
      </c>
      <c t="s">
        <v>28</v>
      </c>
    </row>
    <row r="174" spans="1:5" ht="12.75">
      <c r="A174" s="35" t="s">
        <v>56</v>
      </c>
      <c r="E174" s="39" t="s">
        <v>3148</v>
      </c>
    </row>
    <row r="175" spans="1:5" ht="12.75">
      <c r="A175" s="35" t="s">
        <v>57</v>
      </c>
      <c r="E175" s="40" t="s">
        <v>5</v>
      </c>
    </row>
    <row r="176" spans="1:5" ht="12.75">
      <c r="A176" t="s">
        <v>58</v>
      </c>
      <c r="E176" s="39" t="s">
        <v>5</v>
      </c>
    </row>
    <row r="177" spans="1:16" ht="12.75">
      <c r="A177" t="s">
        <v>50</v>
      </c>
      <c s="34" t="s">
        <v>230</v>
      </c>
      <c s="34" t="s">
        <v>3149</v>
      </c>
      <c s="35" t="s">
        <v>5</v>
      </c>
      <c s="6" t="s">
        <v>3150</v>
      </c>
      <c s="36" t="s">
        <v>1721</v>
      </c>
      <c s="37">
        <v>3</v>
      </c>
      <c s="36">
        <v>0</v>
      </c>
      <c s="36">
        <f>ROUND(G177*H177,6)</f>
      </c>
      <c r="L177" s="38">
        <v>0</v>
      </c>
      <c s="32">
        <f>ROUND(ROUND(L177,2)*ROUND(G177,3),2)</f>
      </c>
      <c s="36" t="s">
        <v>55</v>
      </c>
      <c>
        <f>(M177*21)/100</f>
      </c>
      <c t="s">
        <v>28</v>
      </c>
    </row>
    <row r="178" spans="1:5" ht="12.75">
      <c r="A178" s="35" t="s">
        <v>56</v>
      </c>
      <c r="E178" s="39" t="s">
        <v>3150</v>
      </c>
    </row>
    <row r="179" spans="1:5" ht="12.75">
      <c r="A179" s="35" t="s">
        <v>57</v>
      </c>
      <c r="E179" s="40" t="s">
        <v>5</v>
      </c>
    </row>
    <row r="180" spans="1:5" ht="12.75">
      <c r="A180" t="s">
        <v>58</v>
      </c>
      <c r="E180" s="39" t="s">
        <v>5</v>
      </c>
    </row>
    <row r="181" spans="1:16" ht="12.75">
      <c r="A181" t="s">
        <v>50</v>
      </c>
      <c s="34" t="s">
        <v>234</v>
      </c>
      <c s="34" t="s">
        <v>3151</v>
      </c>
      <c s="35" t="s">
        <v>5</v>
      </c>
      <c s="6" t="s">
        <v>3152</v>
      </c>
      <c s="36" t="s">
        <v>74</v>
      </c>
      <c s="37">
        <v>190</v>
      </c>
      <c s="36">
        <v>0</v>
      </c>
      <c s="36">
        <f>ROUND(G181*H181,6)</f>
      </c>
      <c r="L181" s="38">
        <v>0</v>
      </c>
      <c s="32">
        <f>ROUND(ROUND(L181,2)*ROUND(G181,3),2)</f>
      </c>
      <c s="36" t="s">
        <v>55</v>
      </c>
      <c>
        <f>(M181*21)/100</f>
      </c>
      <c t="s">
        <v>28</v>
      </c>
    </row>
    <row r="182" spans="1:5" ht="12.75">
      <c r="A182" s="35" t="s">
        <v>56</v>
      </c>
      <c r="E182" s="39" t="s">
        <v>3152</v>
      </c>
    </row>
    <row r="183" spans="1:5" ht="12.75">
      <c r="A183" s="35" t="s">
        <v>57</v>
      </c>
      <c r="E183" s="40" t="s">
        <v>5</v>
      </c>
    </row>
    <row r="184" spans="1:5" ht="12.75">
      <c r="A184" t="s">
        <v>58</v>
      </c>
      <c r="E184" s="39" t="s">
        <v>5</v>
      </c>
    </row>
    <row r="185" spans="1:16" ht="12.75">
      <c r="A185" t="s">
        <v>50</v>
      </c>
      <c s="34" t="s">
        <v>238</v>
      </c>
      <c s="34" t="s">
        <v>3153</v>
      </c>
      <c s="35" t="s">
        <v>5</v>
      </c>
      <c s="6" t="s">
        <v>3154</v>
      </c>
      <c s="36" t="s">
        <v>74</v>
      </c>
      <c s="37">
        <v>60</v>
      </c>
      <c s="36">
        <v>0</v>
      </c>
      <c s="36">
        <f>ROUND(G185*H185,6)</f>
      </c>
      <c r="L185" s="38">
        <v>0</v>
      </c>
      <c s="32">
        <f>ROUND(ROUND(L185,2)*ROUND(G185,3),2)</f>
      </c>
      <c s="36" t="s">
        <v>55</v>
      </c>
      <c>
        <f>(M185*21)/100</f>
      </c>
      <c t="s">
        <v>28</v>
      </c>
    </row>
    <row r="186" spans="1:5" ht="12.75">
      <c r="A186" s="35" t="s">
        <v>56</v>
      </c>
      <c r="E186" s="39" t="s">
        <v>3154</v>
      </c>
    </row>
    <row r="187" spans="1:5" ht="12.75">
      <c r="A187" s="35" t="s">
        <v>57</v>
      </c>
      <c r="E187" s="40" t="s">
        <v>5</v>
      </c>
    </row>
    <row r="188" spans="1:5" ht="12.75">
      <c r="A188" t="s">
        <v>58</v>
      </c>
      <c r="E188" s="39" t="s">
        <v>5</v>
      </c>
    </row>
    <row r="189" spans="1:16" ht="12.75">
      <c r="A189" t="s">
        <v>50</v>
      </c>
      <c s="34" t="s">
        <v>243</v>
      </c>
      <c s="34" t="s">
        <v>3155</v>
      </c>
      <c s="35" t="s">
        <v>5</v>
      </c>
      <c s="6" t="s">
        <v>3156</v>
      </c>
      <c s="36" t="s">
        <v>74</v>
      </c>
      <c s="37">
        <v>20</v>
      </c>
      <c s="36">
        <v>0.00039</v>
      </c>
      <c s="36">
        <f>ROUND(G189*H189,6)</f>
      </c>
      <c r="L189" s="38">
        <v>0</v>
      </c>
      <c s="32">
        <f>ROUND(ROUND(L189,2)*ROUND(G189,3),2)</f>
      </c>
      <c s="36" t="s">
        <v>90</v>
      </c>
      <c>
        <f>(M189*21)/100</f>
      </c>
      <c t="s">
        <v>28</v>
      </c>
    </row>
    <row r="190" spans="1:5" ht="12.75">
      <c r="A190" s="35" t="s">
        <v>56</v>
      </c>
      <c r="E190" s="39" t="s">
        <v>3156</v>
      </c>
    </row>
    <row r="191" spans="1:5" ht="12.75">
      <c r="A191" s="35" t="s">
        <v>57</v>
      </c>
      <c r="E191" s="40" t="s">
        <v>5</v>
      </c>
    </row>
    <row r="192" spans="1:5" ht="12.75">
      <c r="A192" t="s">
        <v>58</v>
      </c>
      <c r="E192" s="39" t="s">
        <v>5</v>
      </c>
    </row>
    <row r="193" spans="1:16" ht="12.75">
      <c r="A193" t="s">
        <v>50</v>
      </c>
      <c s="34" t="s">
        <v>246</v>
      </c>
      <c s="34" t="s">
        <v>3157</v>
      </c>
      <c s="35" t="s">
        <v>5</v>
      </c>
      <c s="6" t="s">
        <v>3158</v>
      </c>
      <c s="36" t="s">
        <v>74</v>
      </c>
      <c s="37">
        <v>20</v>
      </c>
      <c s="36">
        <v>0.00075</v>
      </c>
      <c s="36">
        <f>ROUND(G193*H193,6)</f>
      </c>
      <c r="L193" s="38">
        <v>0</v>
      </c>
      <c s="32">
        <f>ROUND(ROUND(L193,2)*ROUND(G193,3),2)</f>
      </c>
      <c s="36" t="s">
        <v>90</v>
      </c>
      <c>
        <f>(M193*21)/100</f>
      </c>
      <c t="s">
        <v>28</v>
      </c>
    </row>
    <row r="194" spans="1:5" ht="12.75">
      <c r="A194" s="35" t="s">
        <v>56</v>
      </c>
      <c r="E194" s="39" t="s">
        <v>3158</v>
      </c>
    </row>
    <row r="195" spans="1:5" ht="12.75">
      <c r="A195" s="35" t="s">
        <v>57</v>
      </c>
      <c r="E195" s="40" t="s">
        <v>5</v>
      </c>
    </row>
    <row r="196" spans="1:5" ht="12.75">
      <c r="A196" t="s">
        <v>58</v>
      </c>
      <c r="E196" s="39" t="s">
        <v>5</v>
      </c>
    </row>
    <row r="197" spans="1:16" ht="12.75">
      <c r="A197" t="s">
        <v>50</v>
      </c>
      <c s="34" t="s">
        <v>249</v>
      </c>
      <c s="34" t="s">
        <v>3159</v>
      </c>
      <c s="35" t="s">
        <v>5</v>
      </c>
      <c s="6" t="s">
        <v>3160</v>
      </c>
      <c s="36" t="s">
        <v>74</v>
      </c>
      <c s="37">
        <v>5</v>
      </c>
      <c s="36">
        <v>0.00048</v>
      </c>
      <c s="36">
        <f>ROUND(G197*H197,6)</f>
      </c>
      <c r="L197" s="38">
        <v>0</v>
      </c>
      <c s="32">
        <f>ROUND(ROUND(L197,2)*ROUND(G197,3),2)</f>
      </c>
      <c s="36" t="s">
        <v>90</v>
      </c>
      <c>
        <f>(M197*21)/100</f>
      </c>
      <c t="s">
        <v>28</v>
      </c>
    </row>
    <row r="198" spans="1:5" ht="12.75">
      <c r="A198" s="35" t="s">
        <v>56</v>
      </c>
      <c r="E198" s="39" t="s">
        <v>3160</v>
      </c>
    </row>
    <row r="199" spans="1:5" ht="12.75">
      <c r="A199" s="35" t="s">
        <v>57</v>
      </c>
      <c r="E199" s="40" t="s">
        <v>5</v>
      </c>
    </row>
    <row r="200" spans="1:5" ht="12.75">
      <c r="A200" t="s">
        <v>58</v>
      </c>
      <c r="E200" s="39" t="s">
        <v>5</v>
      </c>
    </row>
    <row r="201" spans="1:16" ht="12.75">
      <c r="A201" t="s">
        <v>50</v>
      </c>
      <c s="34" t="s">
        <v>252</v>
      </c>
      <c s="34" t="s">
        <v>3161</v>
      </c>
      <c s="35" t="s">
        <v>5</v>
      </c>
      <c s="6" t="s">
        <v>3162</v>
      </c>
      <c s="36" t="s">
        <v>74</v>
      </c>
      <c s="37">
        <v>40</v>
      </c>
      <c s="36">
        <v>0.00059</v>
      </c>
      <c s="36">
        <f>ROUND(G201*H201,6)</f>
      </c>
      <c r="L201" s="38">
        <v>0</v>
      </c>
      <c s="32">
        <f>ROUND(ROUND(L201,2)*ROUND(G201,3),2)</f>
      </c>
      <c s="36" t="s">
        <v>90</v>
      </c>
      <c>
        <f>(M201*21)/100</f>
      </c>
      <c t="s">
        <v>28</v>
      </c>
    </row>
    <row r="202" spans="1:5" ht="12.75">
      <c r="A202" s="35" t="s">
        <v>56</v>
      </c>
      <c r="E202" s="39" t="s">
        <v>3162</v>
      </c>
    </row>
    <row r="203" spans="1:5" ht="12.75">
      <c r="A203" s="35" t="s">
        <v>57</v>
      </c>
      <c r="E203" s="40" t="s">
        <v>5</v>
      </c>
    </row>
    <row r="204" spans="1:5" ht="12.75">
      <c r="A204" t="s">
        <v>58</v>
      </c>
      <c r="E204" s="39" t="s">
        <v>5</v>
      </c>
    </row>
    <row r="205" spans="1:16" ht="12.75">
      <c r="A205" t="s">
        <v>50</v>
      </c>
      <c s="34" t="s">
        <v>255</v>
      </c>
      <c s="34" t="s">
        <v>3163</v>
      </c>
      <c s="35" t="s">
        <v>5</v>
      </c>
      <c s="6" t="s">
        <v>3164</v>
      </c>
      <c s="36" t="s">
        <v>74</v>
      </c>
      <c s="37">
        <v>5</v>
      </c>
      <c s="36">
        <v>0.00161</v>
      </c>
      <c s="36">
        <f>ROUND(G205*H205,6)</f>
      </c>
      <c r="L205" s="38">
        <v>0</v>
      </c>
      <c s="32">
        <f>ROUND(ROUND(L205,2)*ROUND(G205,3),2)</f>
      </c>
      <c s="36" t="s">
        <v>90</v>
      </c>
      <c>
        <f>(M205*21)/100</f>
      </c>
      <c t="s">
        <v>28</v>
      </c>
    </row>
    <row r="206" spans="1:5" ht="12.75">
      <c r="A206" s="35" t="s">
        <v>56</v>
      </c>
      <c r="E206" s="39" t="s">
        <v>3164</v>
      </c>
    </row>
    <row r="207" spans="1:5" ht="12.75">
      <c r="A207" s="35" t="s">
        <v>57</v>
      </c>
      <c r="E207" s="40" t="s">
        <v>5</v>
      </c>
    </row>
    <row r="208" spans="1:5" ht="12.75">
      <c r="A208" t="s">
        <v>58</v>
      </c>
      <c r="E208" s="39" t="s">
        <v>5</v>
      </c>
    </row>
    <row r="209" spans="1:16" ht="12.75">
      <c r="A209" t="s">
        <v>50</v>
      </c>
      <c s="34" t="s">
        <v>258</v>
      </c>
      <c s="34" t="s">
        <v>3165</v>
      </c>
      <c s="35" t="s">
        <v>5</v>
      </c>
      <c s="6" t="s">
        <v>3166</v>
      </c>
      <c s="36" t="s">
        <v>74</v>
      </c>
      <c s="37">
        <v>40</v>
      </c>
      <c s="36">
        <v>0.00201</v>
      </c>
      <c s="36">
        <f>ROUND(G209*H209,6)</f>
      </c>
      <c r="L209" s="38">
        <v>0</v>
      </c>
      <c s="32">
        <f>ROUND(ROUND(L209,2)*ROUND(G209,3),2)</f>
      </c>
      <c s="36" t="s">
        <v>90</v>
      </c>
      <c>
        <f>(M209*21)/100</f>
      </c>
      <c t="s">
        <v>28</v>
      </c>
    </row>
    <row r="210" spans="1:5" ht="12.75">
      <c r="A210" s="35" t="s">
        <v>56</v>
      </c>
      <c r="E210" s="39" t="s">
        <v>3166</v>
      </c>
    </row>
    <row r="211" spans="1:5" ht="12.75">
      <c r="A211" s="35" t="s">
        <v>57</v>
      </c>
      <c r="E211" s="40" t="s">
        <v>5</v>
      </c>
    </row>
    <row r="212" spans="1:5" ht="12.75">
      <c r="A212" t="s">
        <v>58</v>
      </c>
      <c r="E212" s="39" t="s">
        <v>5</v>
      </c>
    </row>
    <row r="213" spans="1:16" ht="12.75">
      <c r="A213" t="s">
        <v>50</v>
      </c>
      <c s="34" t="s">
        <v>261</v>
      </c>
      <c s="34" t="s">
        <v>3167</v>
      </c>
      <c s="35" t="s">
        <v>5</v>
      </c>
      <c s="6" t="s">
        <v>3168</v>
      </c>
      <c s="36" t="s">
        <v>1721</v>
      </c>
      <c s="37">
        <v>2</v>
      </c>
      <c s="36">
        <v>0</v>
      </c>
      <c s="36">
        <f>ROUND(G213*H213,6)</f>
      </c>
      <c r="L213" s="38">
        <v>0</v>
      </c>
      <c s="32">
        <f>ROUND(ROUND(L213,2)*ROUND(G213,3),2)</f>
      </c>
      <c s="36" t="s">
        <v>55</v>
      </c>
      <c>
        <f>(M213*21)/100</f>
      </c>
      <c t="s">
        <v>28</v>
      </c>
    </row>
    <row r="214" spans="1:5" ht="12.75">
      <c r="A214" s="35" t="s">
        <v>56</v>
      </c>
      <c r="E214" s="39" t="s">
        <v>3168</v>
      </c>
    </row>
    <row r="215" spans="1:5" ht="12.75">
      <c r="A215" s="35" t="s">
        <v>57</v>
      </c>
      <c r="E215" s="40" t="s">
        <v>5</v>
      </c>
    </row>
    <row r="216" spans="1:5" ht="12.75">
      <c r="A216" t="s">
        <v>58</v>
      </c>
      <c r="E216" s="39" t="s">
        <v>5</v>
      </c>
    </row>
    <row r="217" spans="1:16" ht="12.75">
      <c r="A217" t="s">
        <v>50</v>
      </c>
      <c s="34" t="s">
        <v>264</v>
      </c>
      <c s="34" t="s">
        <v>3169</v>
      </c>
      <c s="35" t="s">
        <v>5</v>
      </c>
      <c s="6" t="s">
        <v>3170</v>
      </c>
      <c s="36" t="s">
        <v>1721</v>
      </c>
      <c s="37">
        <v>2</v>
      </c>
      <c s="36">
        <v>0</v>
      </c>
      <c s="36">
        <f>ROUND(G217*H217,6)</f>
      </c>
      <c r="L217" s="38">
        <v>0</v>
      </c>
      <c s="32">
        <f>ROUND(ROUND(L217,2)*ROUND(G217,3),2)</f>
      </c>
      <c s="36" t="s">
        <v>55</v>
      </c>
      <c>
        <f>(M217*21)/100</f>
      </c>
      <c t="s">
        <v>28</v>
      </c>
    </row>
    <row r="218" spans="1:5" ht="12.75">
      <c r="A218" s="35" t="s">
        <v>56</v>
      </c>
      <c r="E218" s="39" t="s">
        <v>3170</v>
      </c>
    </row>
    <row r="219" spans="1:5" ht="12.75">
      <c r="A219" s="35" t="s">
        <v>57</v>
      </c>
      <c r="E219" s="40" t="s">
        <v>5</v>
      </c>
    </row>
    <row r="220" spans="1:5" ht="12.75">
      <c r="A220" t="s">
        <v>58</v>
      </c>
      <c r="E220" s="39" t="s">
        <v>5</v>
      </c>
    </row>
    <row r="221" spans="1:16" ht="12.75">
      <c r="A221" t="s">
        <v>50</v>
      </c>
      <c s="34" t="s">
        <v>267</v>
      </c>
      <c s="34" t="s">
        <v>3171</v>
      </c>
      <c s="35" t="s">
        <v>5</v>
      </c>
      <c s="6" t="s">
        <v>3172</v>
      </c>
      <c s="36" t="s">
        <v>74</v>
      </c>
      <c s="37">
        <v>90</v>
      </c>
      <c s="36">
        <v>0</v>
      </c>
      <c s="36">
        <f>ROUND(G221*H221,6)</f>
      </c>
      <c r="L221" s="38">
        <v>0</v>
      </c>
      <c s="32">
        <f>ROUND(ROUND(L221,2)*ROUND(G221,3),2)</f>
      </c>
      <c s="36" t="s">
        <v>55</v>
      </c>
      <c>
        <f>(M221*21)/100</f>
      </c>
      <c t="s">
        <v>28</v>
      </c>
    </row>
    <row r="222" spans="1:5" ht="12.75">
      <c r="A222" s="35" t="s">
        <v>56</v>
      </c>
      <c r="E222" s="39" t="s">
        <v>3172</v>
      </c>
    </row>
    <row r="223" spans="1:5" ht="12.75">
      <c r="A223" s="35" t="s">
        <v>57</v>
      </c>
      <c r="E223" s="40" t="s">
        <v>5</v>
      </c>
    </row>
    <row r="224" spans="1:5" ht="12.75">
      <c r="A224" t="s">
        <v>58</v>
      </c>
      <c r="E224" s="39" t="s">
        <v>5</v>
      </c>
    </row>
    <row r="225" spans="1:16" ht="12.75">
      <c r="A225" t="s">
        <v>50</v>
      </c>
      <c s="34" t="s">
        <v>272</v>
      </c>
      <c s="34" t="s">
        <v>3173</v>
      </c>
      <c s="35" t="s">
        <v>5</v>
      </c>
      <c s="6" t="s">
        <v>3174</v>
      </c>
      <c s="36" t="s">
        <v>74</v>
      </c>
      <c s="37">
        <v>40</v>
      </c>
      <c s="36">
        <v>0</v>
      </c>
      <c s="36">
        <f>ROUND(G225*H225,6)</f>
      </c>
      <c r="L225" s="38">
        <v>0</v>
      </c>
      <c s="32">
        <f>ROUND(ROUND(L225,2)*ROUND(G225,3),2)</f>
      </c>
      <c s="36" t="s">
        <v>55</v>
      </c>
      <c>
        <f>(M225*21)/100</f>
      </c>
      <c t="s">
        <v>28</v>
      </c>
    </row>
    <row r="226" spans="1:5" ht="12.75">
      <c r="A226" s="35" t="s">
        <v>56</v>
      </c>
      <c r="E226" s="39" t="s">
        <v>3174</v>
      </c>
    </row>
    <row r="227" spans="1:5" ht="12.75">
      <c r="A227" s="35" t="s">
        <v>57</v>
      </c>
      <c r="E227" s="40" t="s">
        <v>5</v>
      </c>
    </row>
    <row r="228" spans="1:5" ht="12.75">
      <c r="A228" t="s">
        <v>58</v>
      </c>
      <c r="E228" s="39" t="s">
        <v>5</v>
      </c>
    </row>
    <row r="229" spans="1:16" ht="12.75">
      <c r="A229" t="s">
        <v>50</v>
      </c>
      <c s="34" t="s">
        <v>275</v>
      </c>
      <c s="34" t="s">
        <v>3175</v>
      </c>
      <c s="35" t="s">
        <v>5</v>
      </c>
      <c s="6" t="s">
        <v>3176</v>
      </c>
      <c s="36" t="s">
        <v>409</v>
      </c>
      <c s="37">
        <v>0.771</v>
      </c>
      <c s="36">
        <v>0</v>
      </c>
      <c s="36">
        <f>ROUND(G229*H229,6)</f>
      </c>
      <c r="L229" s="38">
        <v>0</v>
      </c>
      <c s="32">
        <f>ROUND(ROUND(L229,2)*ROUND(G229,3),2)</f>
      </c>
      <c s="36" t="s">
        <v>55</v>
      </c>
      <c>
        <f>(M229*21)/100</f>
      </c>
      <c t="s">
        <v>28</v>
      </c>
    </row>
    <row r="230" spans="1:5" ht="12.75">
      <c r="A230" s="35" t="s">
        <v>56</v>
      </c>
      <c r="E230" s="39" t="s">
        <v>3176</v>
      </c>
    </row>
    <row r="231" spans="1:5" ht="12.75">
      <c r="A231" s="35" t="s">
        <v>57</v>
      </c>
      <c r="E231" s="40" t="s">
        <v>5</v>
      </c>
    </row>
    <row r="232" spans="1:5" ht="12.75">
      <c r="A232" t="s">
        <v>58</v>
      </c>
      <c r="E232" s="39" t="s">
        <v>5</v>
      </c>
    </row>
    <row r="233" spans="1:13" ht="12.75">
      <c r="A233" t="s">
        <v>47</v>
      </c>
      <c r="C233" s="31" t="s">
        <v>1711</v>
      </c>
      <c r="E233" s="33" t="s">
        <v>1712</v>
      </c>
      <c r="J233" s="32">
        <f>0</f>
      </c>
      <c s="32">
        <f>0</f>
      </c>
      <c s="32">
        <f>0+L234+L238+L242+L246+L250+L254+L258+L262+L266+L270+L274+L278+L282+L286+L290+L294+L298+L302+L306+L310+L314+L318+L322+L326+L330+L334+L338+L342+L346+L350+L354+L358+L362+L366+L370+L374+L378+L382</f>
      </c>
      <c s="32">
        <f>0+M234+M238+M242+M246+M250+M254+M258+M262+M266+M270+M274+M278+M282+M286+M290+M294+M298+M302+M306+M310+M314+M318+M322+M326+M330+M334+M338+M342+M346+M350+M354+M358+M362+M366+M370+M374+M378+M382</f>
      </c>
    </row>
    <row r="234" spans="1:16" ht="12.75">
      <c r="A234" t="s">
        <v>50</v>
      </c>
      <c s="34" t="s">
        <v>280</v>
      </c>
      <c s="34" t="s">
        <v>3177</v>
      </c>
      <c s="35" t="s">
        <v>5</v>
      </c>
      <c s="6" t="s">
        <v>1714</v>
      </c>
      <c s="36" t="s">
        <v>1721</v>
      </c>
      <c s="37">
        <v>20</v>
      </c>
      <c s="36">
        <v>9E-05</v>
      </c>
      <c s="36">
        <f>ROUND(G234*H234,6)</f>
      </c>
      <c r="L234" s="38">
        <v>0</v>
      </c>
      <c s="32">
        <f>ROUND(ROUND(L234,2)*ROUND(G234,3),2)</f>
      </c>
      <c s="36" t="s">
        <v>291</v>
      </c>
      <c>
        <f>(M234*21)/100</f>
      </c>
      <c t="s">
        <v>28</v>
      </c>
    </row>
    <row r="235" spans="1:5" ht="12.75">
      <c r="A235" s="35" t="s">
        <v>56</v>
      </c>
      <c r="E235" s="39" t="s">
        <v>1714</v>
      </c>
    </row>
    <row r="236" spans="1:5" ht="12.75">
      <c r="A236" s="35" t="s">
        <v>57</v>
      </c>
      <c r="E236" s="40" t="s">
        <v>5</v>
      </c>
    </row>
    <row r="237" spans="1:5" ht="12.75">
      <c r="A237" t="s">
        <v>58</v>
      </c>
      <c r="E237" s="39" t="s">
        <v>5</v>
      </c>
    </row>
    <row r="238" spans="1:16" ht="12.75">
      <c r="A238" t="s">
        <v>50</v>
      </c>
      <c s="34" t="s">
        <v>284</v>
      </c>
      <c s="34" t="s">
        <v>3178</v>
      </c>
      <c s="35" t="s">
        <v>5</v>
      </c>
      <c s="6" t="s">
        <v>1718</v>
      </c>
      <c s="36" t="s">
        <v>1721</v>
      </c>
      <c s="37">
        <v>10</v>
      </c>
      <c s="36">
        <v>0.0002</v>
      </c>
      <c s="36">
        <f>ROUND(G238*H238,6)</f>
      </c>
      <c r="L238" s="38">
        <v>0</v>
      </c>
      <c s="32">
        <f>ROUND(ROUND(L238,2)*ROUND(G238,3),2)</f>
      </c>
      <c s="36" t="s">
        <v>291</v>
      </c>
      <c>
        <f>(M238*21)/100</f>
      </c>
      <c t="s">
        <v>28</v>
      </c>
    </row>
    <row r="239" spans="1:5" ht="12.75">
      <c r="A239" s="35" t="s">
        <v>56</v>
      </c>
      <c r="E239" s="39" t="s">
        <v>1718</v>
      </c>
    </row>
    <row r="240" spans="1:5" ht="12.75">
      <c r="A240" s="35" t="s">
        <v>57</v>
      </c>
      <c r="E240" s="40" t="s">
        <v>5</v>
      </c>
    </row>
    <row r="241" spans="1:5" ht="12.75">
      <c r="A241" t="s">
        <v>58</v>
      </c>
      <c r="E241" s="39" t="s">
        <v>5</v>
      </c>
    </row>
    <row r="242" spans="1:16" ht="12.75">
      <c r="A242" t="s">
        <v>50</v>
      </c>
      <c s="34" t="s">
        <v>287</v>
      </c>
      <c s="34" t="s">
        <v>3179</v>
      </c>
      <c s="35" t="s">
        <v>5</v>
      </c>
      <c s="6" t="s">
        <v>3180</v>
      </c>
      <c s="36" t="s">
        <v>1721</v>
      </c>
      <c s="37">
        <v>10</v>
      </c>
      <c s="36">
        <v>0</v>
      </c>
      <c s="36">
        <f>ROUND(G242*H242,6)</f>
      </c>
      <c r="L242" s="38">
        <v>0</v>
      </c>
      <c s="32">
        <f>ROUND(ROUND(L242,2)*ROUND(G242,3),2)</f>
      </c>
      <c s="36" t="s">
        <v>55</v>
      </c>
      <c>
        <f>(M242*21)/100</f>
      </c>
      <c t="s">
        <v>28</v>
      </c>
    </row>
    <row r="243" spans="1:5" ht="12.75">
      <c r="A243" s="35" t="s">
        <v>56</v>
      </c>
      <c r="E243" s="39" t="s">
        <v>3180</v>
      </c>
    </row>
    <row r="244" spans="1:5" ht="12.75">
      <c r="A244" s="35" t="s">
        <v>57</v>
      </c>
      <c r="E244" s="40" t="s">
        <v>5</v>
      </c>
    </row>
    <row r="245" spans="1:5" ht="12.75">
      <c r="A245" t="s">
        <v>58</v>
      </c>
      <c r="E245" s="39" t="s">
        <v>5</v>
      </c>
    </row>
    <row r="246" spans="1:16" ht="12.75">
      <c r="A246" t="s">
        <v>50</v>
      </c>
      <c s="34" t="s">
        <v>787</v>
      </c>
      <c s="34" t="s">
        <v>3181</v>
      </c>
      <c s="35" t="s">
        <v>5</v>
      </c>
      <c s="6" t="s">
        <v>3182</v>
      </c>
      <c s="36" t="s">
        <v>1721</v>
      </c>
      <c s="37">
        <v>4</v>
      </c>
      <c s="36">
        <v>9E-05</v>
      </c>
      <c s="36">
        <f>ROUND(G246*H246,6)</f>
      </c>
      <c r="L246" s="38">
        <v>0</v>
      </c>
      <c s="32">
        <f>ROUND(ROUND(L246,2)*ROUND(G246,3),2)</f>
      </c>
      <c s="36" t="s">
        <v>90</v>
      </c>
      <c>
        <f>(M246*21)/100</f>
      </c>
      <c t="s">
        <v>28</v>
      </c>
    </row>
    <row r="247" spans="1:5" ht="12.75">
      <c r="A247" s="35" t="s">
        <v>56</v>
      </c>
      <c r="E247" s="39" t="s">
        <v>3182</v>
      </c>
    </row>
    <row r="248" spans="1:5" ht="12.75">
      <c r="A248" s="35" t="s">
        <v>57</v>
      </c>
      <c r="E248" s="40" t="s">
        <v>5</v>
      </c>
    </row>
    <row r="249" spans="1:5" ht="12.75">
      <c r="A249" t="s">
        <v>58</v>
      </c>
      <c r="E249" s="39" t="s">
        <v>5</v>
      </c>
    </row>
    <row r="250" spans="1:16" ht="12.75">
      <c r="A250" t="s">
        <v>50</v>
      </c>
      <c s="34" t="s">
        <v>791</v>
      </c>
      <c s="34" t="s">
        <v>3183</v>
      </c>
      <c s="35" t="s">
        <v>5</v>
      </c>
      <c s="6" t="s">
        <v>3184</v>
      </c>
      <c s="36" t="s">
        <v>1721</v>
      </c>
      <c s="37">
        <v>4</v>
      </c>
      <c s="36">
        <v>0</v>
      </c>
      <c s="36">
        <f>ROUND(G250*H250,6)</f>
      </c>
      <c r="L250" s="38">
        <v>0</v>
      </c>
      <c s="32">
        <f>ROUND(ROUND(L250,2)*ROUND(G250,3),2)</f>
      </c>
      <c s="36" t="s">
        <v>55</v>
      </c>
      <c>
        <f>(M250*21)/100</f>
      </c>
      <c t="s">
        <v>28</v>
      </c>
    </row>
    <row r="251" spans="1:5" ht="12.75">
      <c r="A251" s="35" t="s">
        <v>56</v>
      </c>
      <c r="E251" s="39" t="s">
        <v>3184</v>
      </c>
    </row>
    <row r="252" spans="1:5" ht="12.75">
      <c r="A252" s="35" t="s">
        <v>57</v>
      </c>
      <c r="E252" s="40" t="s">
        <v>5</v>
      </c>
    </row>
    <row r="253" spans="1:5" ht="12.75">
      <c r="A253" t="s">
        <v>58</v>
      </c>
      <c r="E253" s="39" t="s">
        <v>5</v>
      </c>
    </row>
    <row r="254" spans="1:16" ht="12.75">
      <c r="A254" t="s">
        <v>50</v>
      </c>
      <c s="34" t="s">
        <v>795</v>
      </c>
      <c s="34" t="s">
        <v>3185</v>
      </c>
      <c s="35" t="s">
        <v>5</v>
      </c>
      <c s="6" t="s">
        <v>3186</v>
      </c>
      <c s="36" t="s">
        <v>1721</v>
      </c>
      <c s="37">
        <v>1</v>
      </c>
      <c s="36">
        <v>6E-05</v>
      </c>
      <c s="36">
        <f>ROUND(G254*H254,6)</f>
      </c>
      <c r="L254" s="38">
        <v>0</v>
      </c>
      <c s="32">
        <f>ROUND(ROUND(L254,2)*ROUND(G254,3),2)</f>
      </c>
      <c s="36" t="s">
        <v>90</v>
      </c>
      <c>
        <f>(M254*21)/100</f>
      </c>
      <c t="s">
        <v>28</v>
      </c>
    </row>
    <row r="255" spans="1:5" ht="12.75">
      <c r="A255" s="35" t="s">
        <v>56</v>
      </c>
      <c r="E255" s="39" t="s">
        <v>3186</v>
      </c>
    </row>
    <row r="256" spans="1:5" ht="12.75">
      <c r="A256" s="35" t="s">
        <v>57</v>
      </c>
      <c r="E256" s="40" t="s">
        <v>5</v>
      </c>
    </row>
    <row r="257" spans="1:5" ht="12.75">
      <c r="A257" t="s">
        <v>58</v>
      </c>
      <c r="E257" s="39" t="s">
        <v>5</v>
      </c>
    </row>
    <row r="258" spans="1:16" ht="12.75">
      <c r="A258" t="s">
        <v>50</v>
      </c>
      <c s="34" t="s">
        <v>799</v>
      </c>
      <c s="34" t="s">
        <v>3187</v>
      </c>
      <c s="35" t="s">
        <v>5</v>
      </c>
      <c s="6" t="s">
        <v>3188</v>
      </c>
      <c s="36" t="s">
        <v>1721</v>
      </c>
      <c s="37">
        <v>1</v>
      </c>
      <c s="36">
        <v>0</v>
      </c>
      <c s="36">
        <f>ROUND(G258*H258,6)</f>
      </c>
      <c r="L258" s="38">
        <v>0</v>
      </c>
      <c s="32">
        <f>ROUND(ROUND(L258,2)*ROUND(G258,3),2)</f>
      </c>
      <c s="36" t="s">
        <v>55</v>
      </c>
      <c>
        <f>(M258*21)/100</f>
      </c>
      <c t="s">
        <v>28</v>
      </c>
    </row>
    <row r="259" spans="1:5" ht="12.75">
      <c r="A259" s="35" t="s">
        <v>56</v>
      </c>
      <c r="E259" s="39" t="s">
        <v>3188</v>
      </c>
    </row>
    <row r="260" spans="1:5" ht="12.75">
      <c r="A260" s="35" t="s">
        <v>57</v>
      </c>
      <c r="E260" s="40" t="s">
        <v>5</v>
      </c>
    </row>
    <row r="261" spans="1:5" ht="12.75">
      <c r="A261" t="s">
        <v>58</v>
      </c>
      <c r="E261" s="39" t="s">
        <v>5</v>
      </c>
    </row>
    <row r="262" spans="1:16" ht="12.75">
      <c r="A262" t="s">
        <v>50</v>
      </c>
      <c s="34" t="s">
        <v>802</v>
      </c>
      <c s="34" t="s">
        <v>3189</v>
      </c>
      <c s="35" t="s">
        <v>5</v>
      </c>
      <c s="6" t="s">
        <v>3190</v>
      </c>
      <c s="36" t="s">
        <v>1721</v>
      </c>
      <c s="37">
        <v>6</v>
      </c>
      <c s="36">
        <v>0</v>
      </c>
      <c s="36">
        <f>ROUND(G262*H262,6)</f>
      </c>
      <c r="L262" s="38">
        <v>0</v>
      </c>
      <c s="32">
        <f>ROUND(ROUND(L262,2)*ROUND(G262,3),2)</f>
      </c>
      <c s="36" t="s">
        <v>55</v>
      </c>
      <c>
        <f>(M262*21)/100</f>
      </c>
      <c t="s">
        <v>28</v>
      </c>
    </row>
    <row r="263" spans="1:5" ht="12.75">
      <c r="A263" s="35" t="s">
        <v>56</v>
      </c>
      <c r="E263" s="39" t="s">
        <v>3190</v>
      </c>
    </row>
    <row r="264" spans="1:5" ht="12.75">
      <c r="A264" s="35" t="s">
        <v>57</v>
      </c>
      <c r="E264" s="40" t="s">
        <v>5</v>
      </c>
    </row>
    <row r="265" spans="1:5" ht="12.75">
      <c r="A265" t="s">
        <v>58</v>
      </c>
      <c r="E265" s="39" t="s">
        <v>5</v>
      </c>
    </row>
    <row r="266" spans="1:16" ht="12.75">
      <c r="A266" t="s">
        <v>50</v>
      </c>
      <c s="34" t="s">
        <v>806</v>
      </c>
      <c s="34" t="s">
        <v>3191</v>
      </c>
      <c s="35" t="s">
        <v>5</v>
      </c>
      <c s="6" t="s">
        <v>3192</v>
      </c>
      <c s="36" t="s">
        <v>1721</v>
      </c>
      <c s="37">
        <v>6</v>
      </c>
      <c s="36">
        <v>0</v>
      </c>
      <c s="36">
        <f>ROUND(G266*H266,6)</f>
      </c>
      <c r="L266" s="38">
        <v>0</v>
      </c>
      <c s="32">
        <f>ROUND(ROUND(L266,2)*ROUND(G266,3),2)</f>
      </c>
      <c s="36" t="s">
        <v>55</v>
      </c>
      <c>
        <f>(M266*21)/100</f>
      </c>
      <c t="s">
        <v>28</v>
      </c>
    </row>
    <row r="267" spans="1:5" ht="12.75">
      <c r="A267" s="35" t="s">
        <v>56</v>
      </c>
      <c r="E267" s="39" t="s">
        <v>3192</v>
      </c>
    </row>
    <row r="268" spans="1:5" ht="12.75">
      <c r="A268" s="35" t="s">
        <v>57</v>
      </c>
      <c r="E268" s="40" t="s">
        <v>5</v>
      </c>
    </row>
    <row r="269" spans="1:5" ht="12.75">
      <c r="A269" t="s">
        <v>58</v>
      </c>
      <c r="E269" s="39" t="s">
        <v>5</v>
      </c>
    </row>
    <row r="270" spans="1:16" ht="12.75">
      <c r="A270" t="s">
        <v>50</v>
      </c>
      <c s="34" t="s">
        <v>810</v>
      </c>
      <c s="34" t="s">
        <v>3193</v>
      </c>
      <c s="35" t="s">
        <v>5</v>
      </c>
      <c s="6" t="s">
        <v>3194</v>
      </c>
      <c s="36" t="s">
        <v>1721</v>
      </c>
      <c s="37">
        <v>7</v>
      </c>
      <c s="36">
        <v>0</v>
      </c>
      <c s="36">
        <f>ROUND(G270*H270,6)</f>
      </c>
      <c r="L270" s="38">
        <v>0</v>
      </c>
      <c s="32">
        <f>ROUND(ROUND(L270,2)*ROUND(G270,3),2)</f>
      </c>
      <c s="36" t="s">
        <v>55</v>
      </c>
      <c>
        <f>(M270*21)/100</f>
      </c>
      <c t="s">
        <v>28</v>
      </c>
    </row>
    <row r="271" spans="1:5" ht="12.75">
      <c r="A271" s="35" t="s">
        <v>56</v>
      </c>
      <c r="E271" s="39" t="s">
        <v>3194</v>
      </c>
    </row>
    <row r="272" spans="1:5" ht="12.75">
      <c r="A272" s="35" t="s">
        <v>57</v>
      </c>
      <c r="E272" s="40" t="s">
        <v>5</v>
      </c>
    </row>
    <row r="273" spans="1:5" ht="12.75">
      <c r="A273" t="s">
        <v>58</v>
      </c>
      <c r="E273" s="39" t="s">
        <v>5</v>
      </c>
    </row>
    <row r="274" spans="1:16" ht="12.75">
      <c r="A274" t="s">
        <v>50</v>
      </c>
      <c s="34" t="s">
        <v>814</v>
      </c>
      <c s="34" t="s">
        <v>3195</v>
      </c>
      <c s="35" t="s">
        <v>5</v>
      </c>
      <c s="6" t="s">
        <v>3196</v>
      </c>
      <c s="36" t="s">
        <v>1721</v>
      </c>
      <c s="37">
        <v>1</v>
      </c>
      <c s="36">
        <v>0</v>
      </c>
      <c s="36">
        <f>ROUND(G274*H274,6)</f>
      </c>
      <c r="L274" s="38">
        <v>0</v>
      </c>
      <c s="32">
        <f>ROUND(ROUND(L274,2)*ROUND(G274,3),2)</f>
      </c>
      <c s="36" t="s">
        <v>55</v>
      </c>
      <c>
        <f>(M274*21)/100</f>
      </c>
      <c t="s">
        <v>28</v>
      </c>
    </row>
    <row r="275" spans="1:5" ht="12.75">
      <c r="A275" s="35" t="s">
        <v>56</v>
      </c>
      <c r="E275" s="39" t="s">
        <v>3196</v>
      </c>
    </row>
    <row r="276" spans="1:5" ht="12.75">
      <c r="A276" s="35" t="s">
        <v>57</v>
      </c>
      <c r="E276" s="40" t="s">
        <v>5</v>
      </c>
    </row>
    <row r="277" spans="1:5" ht="12.75">
      <c r="A277" t="s">
        <v>58</v>
      </c>
      <c r="E277" s="39" t="s">
        <v>5</v>
      </c>
    </row>
    <row r="278" spans="1:16" ht="12.75">
      <c r="A278" t="s">
        <v>50</v>
      </c>
      <c s="34" t="s">
        <v>818</v>
      </c>
      <c s="34" t="s">
        <v>3197</v>
      </c>
      <c s="35" t="s">
        <v>5</v>
      </c>
      <c s="6" t="s">
        <v>3198</v>
      </c>
      <c s="36" t="s">
        <v>1721</v>
      </c>
      <c s="37">
        <v>5</v>
      </c>
      <c s="36">
        <v>0</v>
      </c>
      <c s="36">
        <f>ROUND(G278*H278,6)</f>
      </c>
      <c r="L278" s="38">
        <v>0</v>
      </c>
      <c s="32">
        <f>ROUND(ROUND(L278,2)*ROUND(G278,3),2)</f>
      </c>
      <c s="36" t="s">
        <v>55</v>
      </c>
      <c>
        <f>(M278*21)/100</f>
      </c>
      <c t="s">
        <v>28</v>
      </c>
    </row>
    <row r="279" spans="1:5" ht="12.75">
      <c r="A279" s="35" t="s">
        <v>56</v>
      </c>
      <c r="E279" s="39" t="s">
        <v>3198</v>
      </c>
    </row>
    <row r="280" spans="1:5" ht="12.75">
      <c r="A280" s="35" t="s">
        <v>57</v>
      </c>
      <c r="E280" s="40" t="s">
        <v>5</v>
      </c>
    </row>
    <row r="281" spans="1:5" ht="12.75">
      <c r="A281" t="s">
        <v>58</v>
      </c>
      <c r="E281" s="39" t="s">
        <v>5</v>
      </c>
    </row>
    <row r="282" spans="1:16" ht="12.75">
      <c r="A282" t="s">
        <v>50</v>
      </c>
      <c s="34" t="s">
        <v>821</v>
      </c>
      <c s="34" t="s">
        <v>3199</v>
      </c>
      <c s="35" t="s">
        <v>5</v>
      </c>
      <c s="6" t="s">
        <v>3200</v>
      </c>
      <c s="36" t="s">
        <v>1721</v>
      </c>
      <c s="37">
        <v>1</v>
      </c>
      <c s="36">
        <v>0</v>
      </c>
      <c s="36">
        <f>ROUND(G282*H282,6)</f>
      </c>
      <c r="L282" s="38">
        <v>0</v>
      </c>
      <c s="32">
        <f>ROUND(ROUND(L282,2)*ROUND(G282,3),2)</f>
      </c>
      <c s="36" t="s">
        <v>55</v>
      </c>
      <c>
        <f>(M282*21)/100</f>
      </c>
      <c t="s">
        <v>28</v>
      </c>
    </row>
    <row r="283" spans="1:5" ht="12.75">
      <c r="A283" s="35" t="s">
        <v>56</v>
      </c>
      <c r="E283" s="39" t="s">
        <v>3200</v>
      </c>
    </row>
    <row r="284" spans="1:5" ht="12.75">
      <c r="A284" s="35" t="s">
        <v>57</v>
      </c>
      <c r="E284" s="40" t="s">
        <v>5</v>
      </c>
    </row>
    <row r="285" spans="1:5" ht="12.75">
      <c r="A285" t="s">
        <v>58</v>
      </c>
      <c r="E285" s="39" t="s">
        <v>5</v>
      </c>
    </row>
    <row r="286" spans="1:16" ht="12.75">
      <c r="A286" t="s">
        <v>50</v>
      </c>
      <c s="34" t="s">
        <v>825</v>
      </c>
      <c s="34" t="s">
        <v>3201</v>
      </c>
      <c s="35" t="s">
        <v>5</v>
      </c>
      <c s="6" t="s">
        <v>3202</v>
      </c>
      <c s="36" t="s">
        <v>1721</v>
      </c>
      <c s="37">
        <v>13</v>
      </c>
      <c s="36">
        <v>0</v>
      </c>
      <c s="36">
        <f>ROUND(G286*H286,6)</f>
      </c>
      <c r="L286" s="38">
        <v>0</v>
      </c>
      <c s="32">
        <f>ROUND(ROUND(L286,2)*ROUND(G286,3),2)</f>
      </c>
      <c s="36" t="s">
        <v>55</v>
      </c>
      <c>
        <f>(M286*21)/100</f>
      </c>
      <c t="s">
        <v>28</v>
      </c>
    </row>
    <row r="287" spans="1:5" ht="12.75">
      <c r="A287" s="35" t="s">
        <v>56</v>
      </c>
      <c r="E287" s="39" t="s">
        <v>3202</v>
      </c>
    </row>
    <row r="288" spans="1:5" ht="12.75">
      <c r="A288" s="35" t="s">
        <v>57</v>
      </c>
      <c r="E288" s="40" t="s">
        <v>5</v>
      </c>
    </row>
    <row r="289" spans="1:5" ht="12.75">
      <c r="A289" t="s">
        <v>58</v>
      </c>
      <c r="E289" s="39" t="s">
        <v>5</v>
      </c>
    </row>
    <row r="290" spans="1:16" ht="12.75">
      <c r="A290" t="s">
        <v>50</v>
      </c>
      <c s="34" t="s">
        <v>829</v>
      </c>
      <c s="34" t="s">
        <v>3203</v>
      </c>
      <c s="35" t="s">
        <v>5</v>
      </c>
      <c s="6" t="s">
        <v>3204</v>
      </c>
      <c s="36" t="s">
        <v>1721</v>
      </c>
      <c s="37">
        <v>2</v>
      </c>
      <c s="36">
        <v>0</v>
      </c>
      <c s="36">
        <f>ROUND(G290*H290,6)</f>
      </c>
      <c r="L290" s="38">
        <v>0</v>
      </c>
      <c s="32">
        <f>ROUND(ROUND(L290,2)*ROUND(G290,3),2)</f>
      </c>
      <c s="36" t="s">
        <v>55</v>
      </c>
      <c>
        <f>(M290*21)/100</f>
      </c>
      <c t="s">
        <v>28</v>
      </c>
    </row>
    <row r="291" spans="1:5" ht="12.75">
      <c r="A291" s="35" t="s">
        <v>56</v>
      </c>
      <c r="E291" s="39" t="s">
        <v>3204</v>
      </c>
    </row>
    <row r="292" spans="1:5" ht="12.75">
      <c r="A292" s="35" t="s">
        <v>57</v>
      </c>
      <c r="E292" s="40" t="s">
        <v>5</v>
      </c>
    </row>
    <row r="293" spans="1:5" ht="12.75">
      <c r="A293" t="s">
        <v>58</v>
      </c>
      <c r="E293" s="39" t="s">
        <v>5</v>
      </c>
    </row>
    <row r="294" spans="1:16" ht="12.75">
      <c r="A294" t="s">
        <v>50</v>
      </c>
      <c s="34" t="s">
        <v>833</v>
      </c>
      <c s="34" t="s">
        <v>3205</v>
      </c>
      <c s="35" t="s">
        <v>5</v>
      </c>
      <c s="6" t="s">
        <v>3206</v>
      </c>
      <c s="36" t="s">
        <v>1721</v>
      </c>
      <c s="37">
        <v>1</v>
      </c>
      <c s="36">
        <v>0</v>
      </c>
      <c s="36">
        <f>ROUND(G294*H294,6)</f>
      </c>
      <c r="L294" s="38">
        <v>0</v>
      </c>
      <c s="32">
        <f>ROUND(ROUND(L294,2)*ROUND(G294,3),2)</f>
      </c>
      <c s="36" t="s">
        <v>55</v>
      </c>
      <c>
        <f>(M294*21)/100</f>
      </c>
      <c t="s">
        <v>28</v>
      </c>
    </row>
    <row r="295" spans="1:5" ht="12.75">
      <c r="A295" s="35" t="s">
        <v>56</v>
      </c>
      <c r="E295" s="39" t="s">
        <v>3206</v>
      </c>
    </row>
    <row r="296" spans="1:5" ht="12.75">
      <c r="A296" s="35" t="s">
        <v>57</v>
      </c>
      <c r="E296" s="40" t="s">
        <v>5</v>
      </c>
    </row>
    <row r="297" spans="1:5" ht="12.75">
      <c r="A297" t="s">
        <v>58</v>
      </c>
      <c r="E297" s="39" t="s">
        <v>5</v>
      </c>
    </row>
    <row r="298" spans="1:16" ht="12.75">
      <c r="A298" t="s">
        <v>50</v>
      </c>
      <c s="34" t="s">
        <v>836</v>
      </c>
      <c s="34" t="s">
        <v>3207</v>
      </c>
      <c s="35" t="s">
        <v>5</v>
      </c>
      <c s="6" t="s">
        <v>3208</v>
      </c>
      <c s="36" t="s">
        <v>1721</v>
      </c>
      <c s="37">
        <v>7</v>
      </c>
      <c s="36">
        <v>0</v>
      </c>
      <c s="36">
        <f>ROUND(G298*H298,6)</f>
      </c>
      <c r="L298" s="38">
        <v>0</v>
      </c>
      <c s="32">
        <f>ROUND(ROUND(L298,2)*ROUND(G298,3),2)</f>
      </c>
      <c s="36" t="s">
        <v>55</v>
      </c>
      <c>
        <f>(M298*21)/100</f>
      </c>
      <c t="s">
        <v>28</v>
      </c>
    </row>
    <row r="299" spans="1:5" ht="12.75">
      <c r="A299" s="35" t="s">
        <v>56</v>
      </c>
      <c r="E299" s="39" t="s">
        <v>3208</v>
      </c>
    </row>
    <row r="300" spans="1:5" ht="12.75">
      <c r="A300" s="35" t="s">
        <v>57</v>
      </c>
      <c r="E300" s="40" t="s">
        <v>5</v>
      </c>
    </row>
    <row r="301" spans="1:5" ht="12.75">
      <c r="A301" t="s">
        <v>58</v>
      </c>
      <c r="E301" s="39" t="s">
        <v>5</v>
      </c>
    </row>
    <row r="302" spans="1:16" ht="12.75">
      <c r="A302" t="s">
        <v>50</v>
      </c>
      <c s="34" t="s">
        <v>839</v>
      </c>
      <c s="34" t="s">
        <v>3209</v>
      </c>
      <c s="35" t="s">
        <v>5</v>
      </c>
      <c s="6" t="s">
        <v>3210</v>
      </c>
      <c s="36" t="s">
        <v>1721</v>
      </c>
      <c s="37">
        <v>2</v>
      </c>
      <c s="36">
        <v>0</v>
      </c>
      <c s="36">
        <f>ROUND(G302*H302,6)</f>
      </c>
      <c r="L302" s="38">
        <v>0</v>
      </c>
      <c s="32">
        <f>ROUND(ROUND(L302,2)*ROUND(G302,3),2)</f>
      </c>
      <c s="36" t="s">
        <v>55</v>
      </c>
      <c>
        <f>(M302*21)/100</f>
      </c>
      <c t="s">
        <v>28</v>
      </c>
    </row>
    <row r="303" spans="1:5" ht="12.75">
      <c r="A303" s="35" t="s">
        <v>56</v>
      </c>
      <c r="E303" s="39" t="s">
        <v>3210</v>
      </c>
    </row>
    <row r="304" spans="1:5" ht="12.75">
      <c r="A304" s="35" t="s">
        <v>57</v>
      </c>
      <c r="E304" s="40" t="s">
        <v>5</v>
      </c>
    </row>
    <row r="305" spans="1:5" ht="12.75">
      <c r="A305" t="s">
        <v>58</v>
      </c>
      <c r="E305" s="39" t="s">
        <v>5</v>
      </c>
    </row>
    <row r="306" spans="1:16" ht="12.75">
      <c r="A306" t="s">
        <v>50</v>
      </c>
      <c s="34" t="s">
        <v>843</v>
      </c>
      <c s="34" t="s">
        <v>3211</v>
      </c>
      <c s="35" t="s">
        <v>5</v>
      </c>
      <c s="6" t="s">
        <v>3212</v>
      </c>
      <c s="36" t="s">
        <v>1721</v>
      </c>
      <c s="37">
        <v>1</v>
      </c>
      <c s="36">
        <v>0</v>
      </c>
      <c s="36">
        <f>ROUND(G306*H306,6)</f>
      </c>
      <c r="L306" s="38">
        <v>0</v>
      </c>
      <c s="32">
        <f>ROUND(ROUND(L306,2)*ROUND(G306,3),2)</f>
      </c>
      <c s="36" t="s">
        <v>55</v>
      </c>
      <c>
        <f>(M306*21)/100</f>
      </c>
      <c t="s">
        <v>28</v>
      </c>
    </row>
    <row r="307" spans="1:5" ht="12.75">
      <c r="A307" s="35" t="s">
        <v>56</v>
      </c>
      <c r="E307" s="39" t="s">
        <v>3212</v>
      </c>
    </row>
    <row r="308" spans="1:5" ht="12.75">
      <c r="A308" s="35" t="s">
        <v>57</v>
      </c>
      <c r="E308" s="40" t="s">
        <v>5</v>
      </c>
    </row>
    <row r="309" spans="1:5" ht="12.75">
      <c r="A309" t="s">
        <v>58</v>
      </c>
      <c r="E309" s="39" t="s">
        <v>5</v>
      </c>
    </row>
    <row r="310" spans="1:16" ht="12.75">
      <c r="A310" t="s">
        <v>50</v>
      </c>
      <c s="34" t="s">
        <v>846</v>
      </c>
      <c s="34" t="s">
        <v>3213</v>
      </c>
      <c s="35" t="s">
        <v>5</v>
      </c>
      <c s="6" t="s">
        <v>3214</v>
      </c>
      <c s="36" t="s">
        <v>1721</v>
      </c>
      <c s="37">
        <v>1</v>
      </c>
      <c s="36">
        <v>0</v>
      </c>
      <c s="36">
        <f>ROUND(G310*H310,6)</f>
      </c>
      <c r="L310" s="38">
        <v>0</v>
      </c>
      <c s="32">
        <f>ROUND(ROUND(L310,2)*ROUND(G310,3),2)</f>
      </c>
      <c s="36" t="s">
        <v>55</v>
      </c>
      <c>
        <f>(M310*21)/100</f>
      </c>
      <c t="s">
        <v>28</v>
      </c>
    </row>
    <row r="311" spans="1:5" ht="12.75">
      <c r="A311" s="35" t="s">
        <v>56</v>
      </c>
      <c r="E311" s="39" t="s">
        <v>3214</v>
      </c>
    </row>
    <row r="312" spans="1:5" ht="12.75">
      <c r="A312" s="35" t="s">
        <v>57</v>
      </c>
      <c r="E312" s="40" t="s">
        <v>5</v>
      </c>
    </row>
    <row r="313" spans="1:5" ht="12.75">
      <c r="A313" t="s">
        <v>58</v>
      </c>
      <c r="E313" s="39" t="s">
        <v>5</v>
      </c>
    </row>
    <row r="314" spans="1:16" ht="12.75">
      <c r="A314" t="s">
        <v>50</v>
      </c>
      <c s="34" t="s">
        <v>849</v>
      </c>
      <c s="34" t="s">
        <v>3215</v>
      </c>
      <c s="35" t="s">
        <v>5</v>
      </c>
      <c s="6" t="s">
        <v>3216</v>
      </c>
      <c s="36" t="s">
        <v>1721</v>
      </c>
      <c s="37">
        <v>26</v>
      </c>
      <c s="36">
        <v>0</v>
      </c>
      <c s="36">
        <f>ROUND(G314*H314,6)</f>
      </c>
      <c r="L314" s="38">
        <v>0</v>
      </c>
      <c s="32">
        <f>ROUND(ROUND(L314,2)*ROUND(G314,3),2)</f>
      </c>
      <c s="36" t="s">
        <v>55</v>
      </c>
      <c>
        <f>(M314*21)/100</f>
      </c>
      <c t="s">
        <v>28</v>
      </c>
    </row>
    <row r="315" spans="1:5" ht="12.75">
      <c r="A315" s="35" t="s">
        <v>56</v>
      </c>
      <c r="E315" s="39" t="s">
        <v>3216</v>
      </c>
    </row>
    <row r="316" spans="1:5" ht="12.75">
      <c r="A316" s="35" t="s">
        <v>57</v>
      </c>
      <c r="E316" s="40" t="s">
        <v>5</v>
      </c>
    </row>
    <row r="317" spans="1:5" ht="12.75">
      <c r="A317" t="s">
        <v>58</v>
      </c>
      <c r="E317" s="39" t="s">
        <v>5</v>
      </c>
    </row>
    <row r="318" spans="1:16" ht="12.75">
      <c r="A318" t="s">
        <v>50</v>
      </c>
      <c s="34" t="s">
        <v>852</v>
      </c>
      <c s="34" t="s">
        <v>3217</v>
      </c>
      <c s="35" t="s">
        <v>5</v>
      </c>
      <c s="6" t="s">
        <v>3218</v>
      </c>
      <c s="36" t="s">
        <v>1721</v>
      </c>
      <c s="37">
        <v>12</v>
      </c>
      <c s="36">
        <v>0</v>
      </c>
      <c s="36">
        <f>ROUND(G318*H318,6)</f>
      </c>
      <c r="L318" s="38">
        <v>0</v>
      </c>
      <c s="32">
        <f>ROUND(ROUND(L318,2)*ROUND(G318,3),2)</f>
      </c>
      <c s="36" t="s">
        <v>55</v>
      </c>
      <c>
        <f>(M318*21)/100</f>
      </c>
      <c t="s">
        <v>28</v>
      </c>
    </row>
    <row r="319" spans="1:5" ht="12.75">
      <c r="A319" s="35" t="s">
        <v>56</v>
      </c>
      <c r="E319" s="39" t="s">
        <v>3218</v>
      </c>
    </row>
    <row r="320" spans="1:5" ht="12.75">
      <c r="A320" s="35" t="s">
        <v>57</v>
      </c>
      <c r="E320" s="40" t="s">
        <v>5</v>
      </c>
    </row>
    <row r="321" spans="1:5" ht="12.75">
      <c r="A321" t="s">
        <v>58</v>
      </c>
      <c r="E321" s="39" t="s">
        <v>5</v>
      </c>
    </row>
    <row r="322" spans="1:16" ht="12.75">
      <c r="A322" t="s">
        <v>50</v>
      </c>
      <c s="34" t="s">
        <v>855</v>
      </c>
      <c s="34" t="s">
        <v>3219</v>
      </c>
      <c s="35" t="s">
        <v>5</v>
      </c>
      <c s="6" t="s">
        <v>3220</v>
      </c>
      <c s="36" t="s">
        <v>1721</v>
      </c>
      <c s="37">
        <v>7</v>
      </c>
      <c s="36">
        <v>0</v>
      </c>
      <c s="36">
        <f>ROUND(G322*H322,6)</f>
      </c>
      <c r="L322" s="38">
        <v>0</v>
      </c>
      <c s="32">
        <f>ROUND(ROUND(L322,2)*ROUND(G322,3),2)</f>
      </c>
      <c s="36" t="s">
        <v>55</v>
      </c>
      <c>
        <f>(M322*21)/100</f>
      </c>
      <c t="s">
        <v>28</v>
      </c>
    </row>
    <row r="323" spans="1:5" ht="12.75">
      <c r="A323" s="35" t="s">
        <v>56</v>
      </c>
      <c r="E323" s="39" t="s">
        <v>3220</v>
      </c>
    </row>
    <row r="324" spans="1:5" ht="12.75">
      <c r="A324" s="35" t="s">
        <v>57</v>
      </c>
      <c r="E324" s="40" t="s">
        <v>5</v>
      </c>
    </row>
    <row r="325" spans="1:5" ht="12.75">
      <c r="A325" t="s">
        <v>58</v>
      </c>
      <c r="E325" s="39" t="s">
        <v>5</v>
      </c>
    </row>
    <row r="326" spans="1:16" ht="12.75">
      <c r="A326" t="s">
        <v>50</v>
      </c>
      <c s="34" t="s">
        <v>859</v>
      </c>
      <c s="34" t="s">
        <v>3221</v>
      </c>
      <c s="35" t="s">
        <v>5</v>
      </c>
      <c s="6" t="s">
        <v>3222</v>
      </c>
      <c s="36" t="s">
        <v>1721</v>
      </c>
      <c s="37">
        <v>6</v>
      </c>
      <c s="36">
        <v>0</v>
      </c>
      <c s="36">
        <f>ROUND(G326*H326,6)</f>
      </c>
      <c r="L326" s="38">
        <v>0</v>
      </c>
      <c s="32">
        <f>ROUND(ROUND(L326,2)*ROUND(G326,3),2)</f>
      </c>
      <c s="36" t="s">
        <v>55</v>
      </c>
      <c>
        <f>(M326*21)/100</f>
      </c>
      <c t="s">
        <v>28</v>
      </c>
    </row>
    <row r="327" spans="1:5" ht="12.75">
      <c r="A327" s="35" t="s">
        <v>56</v>
      </c>
      <c r="E327" s="39" t="s">
        <v>3222</v>
      </c>
    </row>
    <row r="328" spans="1:5" ht="12.75">
      <c r="A328" s="35" t="s">
        <v>57</v>
      </c>
      <c r="E328" s="40" t="s">
        <v>5</v>
      </c>
    </row>
    <row r="329" spans="1:5" ht="12.75">
      <c r="A329" t="s">
        <v>58</v>
      </c>
      <c r="E329" s="39" t="s">
        <v>5</v>
      </c>
    </row>
    <row r="330" spans="1:16" ht="12.75">
      <c r="A330" t="s">
        <v>50</v>
      </c>
      <c s="34" t="s">
        <v>863</v>
      </c>
      <c s="34" t="s">
        <v>3223</v>
      </c>
      <c s="35" t="s">
        <v>5</v>
      </c>
      <c s="6" t="s">
        <v>3224</v>
      </c>
      <c s="36" t="s">
        <v>3098</v>
      </c>
      <c s="37">
        <v>1</v>
      </c>
      <c s="36">
        <v>0</v>
      </c>
      <c s="36">
        <f>ROUND(G330*H330,6)</f>
      </c>
      <c r="L330" s="38">
        <v>0</v>
      </c>
      <c s="32">
        <f>ROUND(ROUND(L330,2)*ROUND(G330,3),2)</f>
      </c>
      <c s="36" t="s">
        <v>55</v>
      </c>
      <c>
        <f>(M330*21)/100</f>
      </c>
      <c t="s">
        <v>28</v>
      </c>
    </row>
    <row r="331" spans="1:5" ht="12.75">
      <c r="A331" s="35" t="s">
        <v>56</v>
      </c>
      <c r="E331" s="39" t="s">
        <v>3224</v>
      </c>
    </row>
    <row r="332" spans="1:5" ht="12.75">
      <c r="A332" s="35" t="s">
        <v>57</v>
      </c>
      <c r="E332" s="40" t="s">
        <v>5</v>
      </c>
    </row>
    <row r="333" spans="1:5" ht="12.75">
      <c r="A333" t="s">
        <v>58</v>
      </c>
      <c r="E333" s="39" t="s">
        <v>5</v>
      </c>
    </row>
    <row r="334" spans="1:16" ht="12.75">
      <c r="A334" t="s">
        <v>50</v>
      </c>
      <c s="34" t="s">
        <v>867</v>
      </c>
      <c s="34" t="s">
        <v>3225</v>
      </c>
      <c s="35" t="s">
        <v>5</v>
      </c>
      <c s="6" t="s">
        <v>3226</v>
      </c>
      <c s="36" t="s">
        <v>1721</v>
      </c>
      <c s="37">
        <v>1</v>
      </c>
      <c s="36">
        <v>0</v>
      </c>
      <c s="36">
        <f>ROUND(G334*H334,6)</f>
      </c>
      <c r="L334" s="38">
        <v>0</v>
      </c>
      <c s="32">
        <f>ROUND(ROUND(L334,2)*ROUND(G334,3),2)</f>
      </c>
      <c s="36" t="s">
        <v>55</v>
      </c>
      <c>
        <f>(M334*21)/100</f>
      </c>
      <c t="s">
        <v>28</v>
      </c>
    </row>
    <row r="335" spans="1:5" ht="12.75">
      <c r="A335" s="35" t="s">
        <v>56</v>
      </c>
      <c r="E335" s="39" t="s">
        <v>3226</v>
      </c>
    </row>
    <row r="336" spans="1:5" ht="12.75">
      <c r="A336" s="35" t="s">
        <v>57</v>
      </c>
      <c r="E336" s="40" t="s">
        <v>5</v>
      </c>
    </row>
    <row r="337" spans="1:5" ht="12.75">
      <c r="A337" t="s">
        <v>58</v>
      </c>
      <c r="E337" s="39" t="s">
        <v>5</v>
      </c>
    </row>
    <row r="338" spans="1:16" ht="12.75">
      <c r="A338" t="s">
        <v>50</v>
      </c>
      <c s="34" t="s">
        <v>871</v>
      </c>
      <c s="34" t="s">
        <v>3227</v>
      </c>
      <c s="35" t="s">
        <v>5</v>
      </c>
      <c s="6" t="s">
        <v>3228</v>
      </c>
      <c s="36" t="s">
        <v>1721</v>
      </c>
      <c s="37">
        <v>1</v>
      </c>
      <c s="36">
        <v>0</v>
      </c>
      <c s="36">
        <f>ROUND(G338*H338,6)</f>
      </c>
      <c r="L338" s="38">
        <v>0</v>
      </c>
      <c s="32">
        <f>ROUND(ROUND(L338,2)*ROUND(G338,3),2)</f>
      </c>
      <c s="36" t="s">
        <v>55</v>
      </c>
      <c>
        <f>(M338*21)/100</f>
      </c>
      <c t="s">
        <v>28</v>
      </c>
    </row>
    <row r="339" spans="1:5" ht="12.75">
      <c r="A339" s="35" t="s">
        <v>56</v>
      </c>
      <c r="E339" s="39" t="s">
        <v>3228</v>
      </c>
    </row>
    <row r="340" spans="1:5" ht="12.75">
      <c r="A340" s="35" t="s">
        <v>57</v>
      </c>
      <c r="E340" s="40" t="s">
        <v>5</v>
      </c>
    </row>
    <row r="341" spans="1:5" ht="12.75">
      <c r="A341" t="s">
        <v>58</v>
      </c>
      <c r="E341" s="39" t="s">
        <v>5</v>
      </c>
    </row>
    <row r="342" spans="1:16" ht="12.75">
      <c r="A342" t="s">
        <v>50</v>
      </c>
      <c s="34" t="s">
        <v>874</v>
      </c>
      <c s="34" t="s">
        <v>3229</v>
      </c>
      <c s="35" t="s">
        <v>5</v>
      </c>
      <c s="6" t="s">
        <v>3230</v>
      </c>
      <c s="36" t="s">
        <v>1721</v>
      </c>
      <c s="37">
        <v>6</v>
      </c>
      <c s="36">
        <v>0.00033</v>
      </c>
      <c s="36">
        <f>ROUND(G342*H342,6)</f>
      </c>
      <c r="L342" s="38">
        <v>0</v>
      </c>
      <c s="32">
        <f>ROUND(ROUND(L342,2)*ROUND(G342,3),2)</f>
      </c>
      <c s="36" t="s">
        <v>90</v>
      </c>
      <c>
        <f>(M342*21)/100</f>
      </c>
      <c t="s">
        <v>28</v>
      </c>
    </row>
    <row r="343" spans="1:5" ht="12.75">
      <c r="A343" s="35" t="s">
        <v>56</v>
      </c>
      <c r="E343" s="39" t="s">
        <v>3230</v>
      </c>
    </row>
    <row r="344" spans="1:5" ht="12.75">
      <c r="A344" s="35" t="s">
        <v>57</v>
      </c>
      <c r="E344" s="40" t="s">
        <v>5</v>
      </c>
    </row>
    <row r="345" spans="1:5" ht="12.75">
      <c r="A345" t="s">
        <v>58</v>
      </c>
      <c r="E345" s="39" t="s">
        <v>5</v>
      </c>
    </row>
    <row r="346" spans="1:16" ht="12.75">
      <c r="A346" t="s">
        <v>50</v>
      </c>
      <c s="34" t="s">
        <v>878</v>
      </c>
      <c s="34" t="s">
        <v>3231</v>
      </c>
      <c s="35" t="s">
        <v>5</v>
      </c>
      <c s="6" t="s">
        <v>3232</v>
      </c>
      <c s="36" t="s">
        <v>1721</v>
      </c>
      <c s="37">
        <v>1</v>
      </c>
      <c s="36">
        <v>0.00074</v>
      </c>
      <c s="36">
        <f>ROUND(G346*H346,6)</f>
      </c>
      <c r="L346" s="38">
        <v>0</v>
      </c>
      <c s="32">
        <f>ROUND(ROUND(L346,2)*ROUND(G346,3),2)</f>
      </c>
      <c s="36" t="s">
        <v>90</v>
      </c>
      <c>
        <f>(M346*21)/100</f>
      </c>
      <c t="s">
        <v>28</v>
      </c>
    </row>
    <row r="347" spans="1:5" ht="12.75">
      <c r="A347" s="35" t="s">
        <v>56</v>
      </c>
      <c r="E347" s="39" t="s">
        <v>3232</v>
      </c>
    </row>
    <row r="348" spans="1:5" ht="12.75">
      <c r="A348" s="35" t="s">
        <v>57</v>
      </c>
      <c r="E348" s="40" t="s">
        <v>5</v>
      </c>
    </row>
    <row r="349" spans="1:5" ht="12.75">
      <c r="A349" t="s">
        <v>58</v>
      </c>
      <c r="E349" s="39" t="s">
        <v>5</v>
      </c>
    </row>
    <row r="350" spans="1:16" ht="12.75">
      <c r="A350" t="s">
        <v>50</v>
      </c>
      <c s="34" t="s">
        <v>882</v>
      </c>
      <c s="34" t="s">
        <v>3233</v>
      </c>
      <c s="35" t="s">
        <v>5</v>
      </c>
      <c s="6" t="s">
        <v>3234</v>
      </c>
      <c s="36" t="s">
        <v>1721</v>
      </c>
      <c s="37">
        <v>5</v>
      </c>
      <c s="36">
        <v>0</v>
      </c>
      <c s="36">
        <f>ROUND(G350*H350,6)</f>
      </c>
      <c r="L350" s="38">
        <v>0</v>
      </c>
      <c s="32">
        <f>ROUND(ROUND(L350,2)*ROUND(G350,3),2)</f>
      </c>
      <c s="36" t="s">
        <v>55</v>
      </c>
      <c>
        <f>(M350*21)/100</f>
      </c>
      <c t="s">
        <v>28</v>
      </c>
    </row>
    <row r="351" spans="1:5" ht="12.75">
      <c r="A351" s="35" t="s">
        <v>56</v>
      </c>
      <c r="E351" s="39" t="s">
        <v>3234</v>
      </c>
    </row>
    <row r="352" spans="1:5" ht="12.75">
      <c r="A352" s="35" t="s">
        <v>57</v>
      </c>
      <c r="E352" s="40" t="s">
        <v>5</v>
      </c>
    </row>
    <row r="353" spans="1:5" ht="12.75">
      <c r="A353" t="s">
        <v>58</v>
      </c>
      <c r="E353" s="39" t="s">
        <v>5</v>
      </c>
    </row>
    <row r="354" spans="1:16" ht="12.75">
      <c r="A354" t="s">
        <v>50</v>
      </c>
      <c s="34" t="s">
        <v>886</v>
      </c>
      <c s="34" t="s">
        <v>3235</v>
      </c>
      <c s="35" t="s">
        <v>5</v>
      </c>
      <c s="6" t="s">
        <v>3236</v>
      </c>
      <c s="36" t="s">
        <v>1721</v>
      </c>
      <c s="37">
        <v>4</v>
      </c>
      <c s="36">
        <v>0.00047</v>
      </c>
      <c s="36">
        <f>ROUND(G354*H354,6)</f>
      </c>
      <c r="L354" s="38">
        <v>0</v>
      </c>
      <c s="32">
        <f>ROUND(ROUND(L354,2)*ROUND(G354,3),2)</f>
      </c>
      <c s="36" t="s">
        <v>90</v>
      </c>
      <c>
        <f>(M354*21)/100</f>
      </c>
      <c t="s">
        <v>28</v>
      </c>
    </row>
    <row r="355" spans="1:5" ht="12.75">
      <c r="A355" s="35" t="s">
        <v>56</v>
      </c>
      <c r="E355" s="39" t="s">
        <v>3236</v>
      </c>
    </row>
    <row r="356" spans="1:5" ht="12.75">
      <c r="A356" s="35" t="s">
        <v>57</v>
      </c>
      <c r="E356" s="40" t="s">
        <v>5</v>
      </c>
    </row>
    <row r="357" spans="1:5" ht="12.75">
      <c r="A357" t="s">
        <v>58</v>
      </c>
      <c r="E357" s="39" t="s">
        <v>5</v>
      </c>
    </row>
    <row r="358" spans="1:16" ht="12.75">
      <c r="A358" t="s">
        <v>50</v>
      </c>
      <c s="34" t="s">
        <v>889</v>
      </c>
      <c s="34" t="s">
        <v>3237</v>
      </c>
      <c s="35" t="s">
        <v>5</v>
      </c>
      <c s="6" t="s">
        <v>3238</v>
      </c>
      <c s="36" t="s">
        <v>1721</v>
      </c>
      <c s="37">
        <v>2</v>
      </c>
      <c s="36">
        <v>0</v>
      </c>
      <c s="36">
        <f>ROUND(G358*H358,6)</f>
      </c>
      <c r="L358" s="38">
        <v>0</v>
      </c>
      <c s="32">
        <f>ROUND(ROUND(L358,2)*ROUND(G358,3),2)</f>
      </c>
      <c s="36" t="s">
        <v>55</v>
      </c>
      <c>
        <f>(M358*21)/100</f>
      </c>
      <c t="s">
        <v>28</v>
      </c>
    </row>
    <row r="359" spans="1:5" ht="12.75">
      <c r="A359" s="35" t="s">
        <v>56</v>
      </c>
      <c r="E359" s="39" t="s">
        <v>3238</v>
      </c>
    </row>
    <row r="360" spans="1:5" ht="12.75">
      <c r="A360" s="35" t="s">
        <v>57</v>
      </c>
      <c r="E360" s="40" t="s">
        <v>5</v>
      </c>
    </row>
    <row r="361" spans="1:5" ht="12.75">
      <c r="A361" t="s">
        <v>58</v>
      </c>
      <c r="E361" s="39" t="s">
        <v>5</v>
      </c>
    </row>
    <row r="362" spans="1:16" ht="12.75">
      <c r="A362" t="s">
        <v>50</v>
      </c>
      <c s="34" t="s">
        <v>893</v>
      </c>
      <c s="34" t="s">
        <v>3239</v>
      </c>
      <c s="35" t="s">
        <v>5</v>
      </c>
      <c s="6" t="s">
        <v>3240</v>
      </c>
      <c s="36" t="s">
        <v>1721</v>
      </c>
      <c s="37">
        <v>2</v>
      </c>
      <c s="36">
        <v>0</v>
      </c>
      <c s="36">
        <f>ROUND(G362*H362,6)</f>
      </c>
      <c r="L362" s="38">
        <v>0</v>
      </c>
      <c s="32">
        <f>ROUND(ROUND(L362,2)*ROUND(G362,3),2)</f>
      </c>
      <c s="36" t="s">
        <v>55</v>
      </c>
      <c>
        <f>(M362*21)/100</f>
      </c>
      <c t="s">
        <v>28</v>
      </c>
    </row>
    <row r="363" spans="1:5" ht="12.75">
      <c r="A363" s="35" t="s">
        <v>56</v>
      </c>
      <c r="E363" s="39" t="s">
        <v>3240</v>
      </c>
    </row>
    <row r="364" spans="1:5" ht="12.75">
      <c r="A364" s="35" t="s">
        <v>57</v>
      </c>
      <c r="E364" s="40" t="s">
        <v>5</v>
      </c>
    </row>
    <row r="365" spans="1:5" ht="12.75">
      <c r="A365" t="s">
        <v>58</v>
      </c>
      <c r="E365" s="39" t="s">
        <v>5</v>
      </c>
    </row>
    <row r="366" spans="1:16" ht="12.75">
      <c r="A366" t="s">
        <v>50</v>
      </c>
      <c s="34" t="s">
        <v>1446</v>
      </c>
      <c s="34" t="s">
        <v>3241</v>
      </c>
      <c s="35" t="s">
        <v>5</v>
      </c>
      <c s="6" t="s">
        <v>3242</v>
      </c>
      <c s="36" t="s">
        <v>1721</v>
      </c>
      <c s="37">
        <v>1</v>
      </c>
      <c s="36">
        <v>0.00031</v>
      </c>
      <c s="36">
        <f>ROUND(G366*H366,6)</f>
      </c>
      <c r="L366" s="38">
        <v>0</v>
      </c>
      <c s="32">
        <f>ROUND(ROUND(L366,2)*ROUND(G366,3),2)</f>
      </c>
      <c s="36" t="s">
        <v>90</v>
      </c>
      <c>
        <f>(M366*21)/100</f>
      </c>
      <c t="s">
        <v>28</v>
      </c>
    </row>
    <row r="367" spans="1:5" ht="12.75">
      <c r="A367" s="35" t="s">
        <v>56</v>
      </c>
      <c r="E367" s="39" t="s">
        <v>3242</v>
      </c>
    </row>
    <row r="368" spans="1:5" ht="12.75">
      <c r="A368" s="35" t="s">
        <v>57</v>
      </c>
      <c r="E368" s="40" t="s">
        <v>5</v>
      </c>
    </row>
    <row r="369" spans="1:5" ht="12.75">
      <c r="A369" t="s">
        <v>58</v>
      </c>
      <c r="E369" s="39" t="s">
        <v>5</v>
      </c>
    </row>
    <row r="370" spans="1:16" ht="12.75">
      <c r="A370" t="s">
        <v>50</v>
      </c>
      <c s="34" t="s">
        <v>1449</v>
      </c>
      <c s="34" t="s">
        <v>3243</v>
      </c>
      <c s="35" t="s">
        <v>5</v>
      </c>
      <c s="6" t="s">
        <v>3244</v>
      </c>
      <c s="36" t="s">
        <v>1721</v>
      </c>
      <c s="37">
        <v>1</v>
      </c>
      <c s="36">
        <v>0</v>
      </c>
      <c s="36">
        <f>ROUND(G370*H370,6)</f>
      </c>
      <c r="L370" s="38">
        <v>0</v>
      </c>
      <c s="32">
        <f>ROUND(ROUND(L370,2)*ROUND(G370,3),2)</f>
      </c>
      <c s="36" t="s">
        <v>55</v>
      </c>
      <c>
        <f>(M370*21)/100</f>
      </c>
      <c t="s">
        <v>28</v>
      </c>
    </row>
    <row r="371" spans="1:5" ht="12.75">
      <c r="A371" s="35" t="s">
        <v>56</v>
      </c>
      <c r="E371" s="39" t="s">
        <v>3244</v>
      </c>
    </row>
    <row r="372" spans="1:5" ht="12.75">
      <c r="A372" s="35" t="s">
        <v>57</v>
      </c>
      <c r="E372" s="40" t="s">
        <v>5</v>
      </c>
    </row>
    <row r="373" spans="1:5" ht="12.75">
      <c r="A373" t="s">
        <v>58</v>
      </c>
      <c r="E373" s="39" t="s">
        <v>5</v>
      </c>
    </row>
    <row r="374" spans="1:16" ht="12.75">
      <c r="A374" t="s">
        <v>50</v>
      </c>
      <c s="34" t="s">
        <v>1453</v>
      </c>
      <c s="34" t="s">
        <v>3245</v>
      </c>
      <c s="35" t="s">
        <v>5</v>
      </c>
      <c s="6" t="s">
        <v>3246</v>
      </c>
      <c s="36" t="s">
        <v>1721</v>
      </c>
      <c s="37">
        <v>16</v>
      </c>
      <c s="36">
        <v>0</v>
      </c>
      <c s="36">
        <f>ROUND(G374*H374,6)</f>
      </c>
      <c r="L374" s="38">
        <v>0</v>
      </c>
      <c s="32">
        <f>ROUND(ROUND(L374,2)*ROUND(G374,3),2)</f>
      </c>
      <c s="36" t="s">
        <v>55</v>
      </c>
      <c>
        <f>(M374*21)/100</f>
      </c>
      <c t="s">
        <v>28</v>
      </c>
    </row>
    <row r="375" spans="1:5" ht="12.75">
      <c r="A375" s="35" t="s">
        <v>56</v>
      </c>
      <c r="E375" s="39" t="s">
        <v>3246</v>
      </c>
    </row>
    <row r="376" spans="1:5" ht="12.75">
      <c r="A376" s="35" t="s">
        <v>57</v>
      </c>
      <c r="E376" s="40" t="s">
        <v>5</v>
      </c>
    </row>
    <row r="377" spans="1:5" ht="12.75">
      <c r="A377" t="s">
        <v>58</v>
      </c>
      <c r="E377" s="39" t="s">
        <v>5</v>
      </c>
    </row>
    <row r="378" spans="1:16" ht="12.75">
      <c r="A378" t="s">
        <v>50</v>
      </c>
      <c s="34" t="s">
        <v>1457</v>
      </c>
      <c s="34" t="s">
        <v>3247</v>
      </c>
      <c s="35" t="s">
        <v>5</v>
      </c>
      <c s="6" t="s">
        <v>3248</v>
      </c>
      <c s="36" t="s">
        <v>1721</v>
      </c>
      <c s="37">
        <v>1</v>
      </c>
      <c s="36">
        <v>0</v>
      </c>
      <c s="36">
        <f>ROUND(G378*H378,6)</f>
      </c>
      <c r="L378" s="38">
        <v>0</v>
      </c>
      <c s="32">
        <f>ROUND(ROUND(L378,2)*ROUND(G378,3),2)</f>
      </c>
      <c s="36" t="s">
        <v>55</v>
      </c>
      <c>
        <f>(M378*21)/100</f>
      </c>
      <c t="s">
        <v>28</v>
      </c>
    </row>
    <row r="379" spans="1:5" ht="12.75">
      <c r="A379" s="35" t="s">
        <v>56</v>
      </c>
      <c r="E379" s="39" t="s">
        <v>3248</v>
      </c>
    </row>
    <row r="380" spans="1:5" ht="12.75">
      <c r="A380" s="35" t="s">
        <v>57</v>
      </c>
      <c r="E380" s="40" t="s">
        <v>5</v>
      </c>
    </row>
    <row r="381" spans="1:5" ht="12.75">
      <c r="A381" t="s">
        <v>58</v>
      </c>
      <c r="E381" s="39" t="s">
        <v>5</v>
      </c>
    </row>
    <row r="382" spans="1:16" ht="12.75">
      <c r="A382" t="s">
        <v>50</v>
      </c>
      <c s="34" t="s">
        <v>1462</v>
      </c>
      <c s="34" t="s">
        <v>3249</v>
      </c>
      <c s="35" t="s">
        <v>5</v>
      </c>
      <c s="6" t="s">
        <v>3250</v>
      </c>
      <c s="36" t="s">
        <v>1721</v>
      </c>
      <c s="37">
        <v>13</v>
      </c>
      <c s="36">
        <v>0</v>
      </c>
      <c s="36">
        <f>ROUND(G382*H382,6)</f>
      </c>
      <c r="L382" s="38">
        <v>0</v>
      </c>
      <c s="32">
        <f>ROUND(ROUND(L382,2)*ROUND(G382,3),2)</f>
      </c>
      <c s="36" t="s">
        <v>55</v>
      </c>
      <c>
        <f>(M382*21)/100</f>
      </c>
      <c t="s">
        <v>28</v>
      </c>
    </row>
    <row r="383" spans="1:5" ht="12.75">
      <c r="A383" s="35" t="s">
        <v>56</v>
      </c>
      <c r="E383" s="39" t="s">
        <v>3250</v>
      </c>
    </row>
    <row r="384" spans="1:5" ht="12.75">
      <c r="A384" s="35" t="s">
        <v>57</v>
      </c>
      <c r="E384" s="40" t="s">
        <v>5</v>
      </c>
    </row>
    <row r="385" spans="1:5" ht="12.75">
      <c r="A385" t="s">
        <v>58</v>
      </c>
      <c r="E385" s="39" t="s">
        <v>5</v>
      </c>
    </row>
    <row r="386" spans="1:13" ht="12.75">
      <c r="A386" t="s">
        <v>47</v>
      </c>
      <c r="C386" s="31" t="s">
        <v>1740</v>
      </c>
      <c r="E386" s="33" t="s">
        <v>1741</v>
      </c>
      <c r="J386" s="32">
        <f>0</f>
      </c>
      <c s="32">
        <f>0</f>
      </c>
      <c s="32">
        <f>0+L387+L391+L395+L399+L403+L407+L411+L415+L419+L423+L427</f>
      </c>
      <c s="32">
        <f>0+M387+M391+M395+M399+M403+M407+M411+M415+M419+M423+M427</f>
      </c>
    </row>
    <row r="387" spans="1:16" ht="12.75">
      <c r="A387" t="s">
        <v>50</v>
      </c>
      <c s="34" t="s">
        <v>1465</v>
      </c>
      <c s="34" t="s">
        <v>3251</v>
      </c>
      <c s="35" t="s">
        <v>5</v>
      </c>
      <c s="6" t="s">
        <v>3252</v>
      </c>
      <c s="36" t="s">
        <v>3098</v>
      </c>
      <c s="37">
        <v>1</v>
      </c>
      <c s="36">
        <v>0</v>
      </c>
      <c s="36">
        <f>ROUND(G387*H387,6)</f>
      </c>
      <c r="L387" s="38">
        <v>0</v>
      </c>
      <c s="32">
        <f>ROUND(ROUND(L387,2)*ROUND(G387,3),2)</f>
      </c>
      <c s="36" t="s">
        <v>55</v>
      </c>
      <c>
        <f>(M387*21)/100</f>
      </c>
      <c t="s">
        <v>28</v>
      </c>
    </row>
    <row r="388" spans="1:5" ht="12.75">
      <c r="A388" s="35" t="s">
        <v>56</v>
      </c>
      <c r="E388" s="39" t="s">
        <v>3252</v>
      </c>
    </row>
    <row r="389" spans="1:5" ht="12.75">
      <c r="A389" s="35" t="s">
        <v>57</v>
      </c>
      <c r="E389" s="40" t="s">
        <v>5</v>
      </c>
    </row>
    <row r="390" spans="1:5" ht="12.75">
      <c r="A390" t="s">
        <v>58</v>
      </c>
      <c r="E390" s="39" t="s">
        <v>5</v>
      </c>
    </row>
    <row r="391" spans="1:16" ht="12.75">
      <c r="A391" t="s">
        <v>50</v>
      </c>
      <c s="34" t="s">
        <v>1469</v>
      </c>
      <c s="34" t="s">
        <v>3253</v>
      </c>
      <c s="35" t="s">
        <v>5</v>
      </c>
      <c s="6" t="s">
        <v>3254</v>
      </c>
      <c s="36" t="s">
        <v>3098</v>
      </c>
      <c s="37">
        <v>2</v>
      </c>
      <c s="36">
        <v>0</v>
      </c>
      <c s="36">
        <f>ROUND(G391*H391,6)</f>
      </c>
      <c r="L391" s="38">
        <v>0</v>
      </c>
      <c s="32">
        <f>ROUND(ROUND(L391,2)*ROUND(G391,3),2)</f>
      </c>
      <c s="36" t="s">
        <v>55</v>
      </c>
      <c>
        <f>(M391*21)/100</f>
      </c>
      <c t="s">
        <v>28</v>
      </c>
    </row>
    <row r="392" spans="1:5" ht="12.75">
      <c r="A392" s="35" t="s">
        <v>56</v>
      </c>
      <c r="E392" s="39" t="s">
        <v>3254</v>
      </c>
    </row>
    <row r="393" spans="1:5" ht="12.75">
      <c r="A393" s="35" t="s">
        <v>57</v>
      </c>
      <c r="E393" s="40" t="s">
        <v>5</v>
      </c>
    </row>
    <row r="394" spans="1:5" ht="12.75">
      <c r="A394" t="s">
        <v>58</v>
      </c>
      <c r="E394" s="39" t="s">
        <v>5</v>
      </c>
    </row>
    <row r="395" spans="1:16" ht="12.75">
      <c r="A395" t="s">
        <v>50</v>
      </c>
      <c s="34" t="s">
        <v>1474</v>
      </c>
      <c s="34" t="s">
        <v>3255</v>
      </c>
      <c s="35" t="s">
        <v>5</v>
      </c>
      <c s="6" t="s">
        <v>3256</v>
      </c>
      <c s="36" t="s">
        <v>3098</v>
      </c>
      <c s="37">
        <v>1</v>
      </c>
      <c s="36">
        <v>0</v>
      </c>
      <c s="36">
        <f>ROUND(G395*H395,6)</f>
      </c>
      <c r="L395" s="38">
        <v>0</v>
      </c>
      <c s="32">
        <f>ROUND(ROUND(L395,2)*ROUND(G395,3),2)</f>
      </c>
      <c s="36" t="s">
        <v>55</v>
      </c>
      <c>
        <f>(M395*21)/100</f>
      </c>
      <c t="s">
        <v>28</v>
      </c>
    </row>
    <row r="396" spans="1:5" ht="12.75">
      <c r="A396" s="35" t="s">
        <v>56</v>
      </c>
      <c r="E396" s="39" t="s">
        <v>3256</v>
      </c>
    </row>
    <row r="397" spans="1:5" ht="12.75">
      <c r="A397" s="35" t="s">
        <v>57</v>
      </c>
      <c r="E397" s="40" t="s">
        <v>5</v>
      </c>
    </row>
    <row r="398" spans="1:5" ht="12.75">
      <c r="A398" t="s">
        <v>58</v>
      </c>
      <c r="E398" s="39" t="s">
        <v>5</v>
      </c>
    </row>
    <row r="399" spans="1:16" ht="12.75">
      <c r="A399" t="s">
        <v>50</v>
      </c>
      <c s="34" t="s">
        <v>1478</v>
      </c>
      <c s="34" t="s">
        <v>3257</v>
      </c>
      <c s="35" t="s">
        <v>5</v>
      </c>
      <c s="6" t="s">
        <v>3258</v>
      </c>
      <c s="36" t="s">
        <v>1721</v>
      </c>
      <c s="37">
        <v>320</v>
      </c>
      <c s="36">
        <v>0</v>
      </c>
      <c s="36">
        <f>ROUND(G399*H399,6)</f>
      </c>
      <c r="L399" s="38">
        <v>0</v>
      </c>
      <c s="32">
        <f>ROUND(ROUND(L399,2)*ROUND(G399,3),2)</f>
      </c>
      <c s="36" t="s">
        <v>55</v>
      </c>
      <c>
        <f>(M399*21)/100</f>
      </c>
      <c t="s">
        <v>28</v>
      </c>
    </row>
    <row r="400" spans="1:5" ht="12.75">
      <c r="A400" s="35" t="s">
        <v>56</v>
      </c>
      <c r="E400" s="39" t="s">
        <v>3258</v>
      </c>
    </row>
    <row r="401" spans="1:5" ht="12.75">
      <c r="A401" s="35" t="s">
        <v>57</v>
      </c>
      <c r="E401" s="40" t="s">
        <v>5</v>
      </c>
    </row>
    <row r="402" spans="1:5" ht="12.75">
      <c r="A402" t="s">
        <v>58</v>
      </c>
      <c r="E402" s="39" t="s">
        <v>5</v>
      </c>
    </row>
    <row r="403" spans="1:16" ht="12.75">
      <c r="A403" t="s">
        <v>50</v>
      </c>
      <c s="34" t="s">
        <v>1481</v>
      </c>
      <c s="34" t="s">
        <v>3259</v>
      </c>
      <c s="35" t="s">
        <v>5</v>
      </c>
      <c s="6" t="s">
        <v>3260</v>
      </c>
      <c s="36" t="s">
        <v>74</v>
      </c>
      <c s="37">
        <v>186</v>
      </c>
      <c s="36">
        <v>0</v>
      </c>
      <c s="36">
        <f>ROUND(G403*H403,6)</f>
      </c>
      <c r="L403" s="38">
        <v>0</v>
      </c>
      <c s="32">
        <f>ROUND(ROUND(L403,2)*ROUND(G403,3),2)</f>
      </c>
      <c s="36" t="s">
        <v>55</v>
      </c>
      <c>
        <f>(M403*21)/100</f>
      </c>
      <c t="s">
        <v>28</v>
      </c>
    </row>
    <row r="404" spans="1:5" ht="12.75">
      <c r="A404" s="35" t="s">
        <v>56</v>
      </c>
      <c r="E404" s="39" t="s">
        <v>3260</v>
      </c>
    </row>
    <row r="405" spans="1:5" ht="12.75">
      <c r="A405" s="35" t="s">
        <v>57</v>
      </c>
      <c r="E405" s="40" t="s">
        <v>5</v>
      </c>
    </row>
    <row r="406" spans="1:5" ht="12.75">
      <c r="A406" t="s">
        <v>58</v>
      </c>
      <c r="E406" s="39" t="s">
        <v>5</v>
      </c>
    </row>
    <row r="407" spans="1:16" ht="12.75">
      <c r="A407" t="s">
        <v>50</v>
      </c>
      <c s="34" t="s">
        <v>1485</v>
      </c>
      <c s="34" t="s">
        <v>3261</v>
      </c>
      <c s="35" t="s">
        <v>5</v>
      </c>
      <c s="6" t="s">
        <v>3262</v>
      </c>
      <c s="36" t="s">
        <v>1721</v>
      </c>
      <c s="37">
        <v>136</v>
      </c>
      <c s="36">
        <v>0</v>
      </c>
      <c s="36">
        <f>ROUND(G407*H407,6)</f>
      </c>
      <c r="L407" s="38">
        <v>0</v>
      </c>
      <c s="32">
        <f>ROUND(ROUND(L407,2)*ROUND(G407,3),2)</f>
      </c>
      <c s="36" t="s">
        <v>55</v>
      </c>
      <c>
        <f>(M407*21)/100</f>
      </c>
      <c t="s">
        <v>28</v>
      </c>
    </row>
    <row r="408" spans="1:5" ht="12.75">
      <c r="A408" s="35" t="s">
        <v>56</v>
      </c>
      <c r="E408" s="39" t="s">
        <v>3262</v>
      </c>
    </row>
    <row r="409" spans="1:5" ht="12.75">
      <c r="A409" s="35" t="s">
        <v>57</v>
      </c>
      <c r="E409" s="40" t="s">
        <v>5</v>
      </c>
    </row>
    <row r="410" spans="1:5" ht="12.75">
      <c r="A410" t="s">
        <v>58</v>
      </c>
      <c r="E410" s="39" t="s">
        <v>5</v>
      </c>
    </row>
    <row r="411" spans="1:16" ht="12.75">
      <c r="A411" t="s">
        <v>50</v>
      </c>
      <c s="34" t="s">
        <v>1489</v>
      </c>
      <c s="34" t="s">
        <v>3263</v>
      </c>
      <c s="35" t="s">
        <v>5</v>
      </c>
      <c s="6" t="s">
        <v>3264</v>
      </c>
      <c s="36" t="s">
        <v>74</v>
      </c>
      <c s="37">
        <v>136</v>
      </c>
      <c s="36">
        <v>0</v>
      </c>
      <c s="36">
        <f>ROUND(G411*H411,6)</f>
      </c>
      <c r="L411" s="38">
        <v>0</v>
      </c>
      <c s="32">
        <f>ROUND(ROUND(L411,2)*ROUND(G411,3),2)</f>
      </c>
      <c s="36" t="s">
        <v>55</v>
      </c>
      <c>
        <f>(M411*21)/100</f>
      </c>
      <c t="s">
        <v>28</v>
      </c>
    </row>
    <row r="412" spans="1:5" ht="12.75">
      <c r="A412" s="35" t="s">
        <v>56</v>
      </c>
      <c r="E412" s="39" t="s">
        <v>3264</v>
      </c>
    </row>
    <row r="413" spans="1:5" ht="12.75">
      <c r="A413" s="35" t="s">
        <v>57</v>
      </c>
      <c r="E413" s="40" t="s">
        <v>5</v>
      </c>
    </row>
    <row r="414" spans="1:5" ht="12.75">
      <c r="A414" t="s">
        <v>58</v>
      </c>
      <c r="E414" s="39" t="s">
        <v>5</v>
      </c>
    </row>
    <row r="415" spans="1:16" ht="12.75">
      <c r="A415" t="s">
        <v>50</v>
      </c>
      <c s="34" t="s">
        <v>1492</v>
      </c>
      <c s="34" t="s">
        <v>3265</v>
      </c>
      <c s="35" t="s">
        <v>5</v>
      </c>
      <c s="6" t="s">
        <v>3266</v>
      </c>
      <c s="36" t="s">
        <v>1721</v>
      </c>
      <c s="37">
        <v>136</v>
      </c>
      <c s="36">
        <v>0</v>
      </c>
      <c s="36">
        <f>ROUND(G415*H415,6)</f>
      </c>
      <c r="L415" s="38">
        <v>0</v>
      </c>
      <c s="32">
        <f>ROUND(ROUND(L415,2)*ROUND(G415,3),2)</f>
      </c>
      <c s="36" t="s">
        <v>55</v>
      </c>
      <c>
        <f>(M415*21)/100</f>
      </c>
      <c t="s">
        <v>28</v>
      </c>
    </row>
    <row r="416" spans="1:5" ht="12.75">
      <c r="A416" s="35" t="s">
        <v>56</v>
      </c>
      <c r="E416" s="39" t="s">
        <v>3266</v>
      </c>
    </row>
    <row r="417" spans="1:5" ht="12.75">
      <c r="A417" s="35" t="s">
        <v>57</v>
      </c>
      <c r="E417" s="40" t="s">
        <v>5</v>
      </c>
    </row>
    <row r="418" spans="1:5" ht="12.75">
      <c r="A418" t="s">
        <v>58</v>
      </c>
      <c r="E418" s="39" t="s">
        <v>5</v>
      </c>
    </row>
    <row r="419" spans="1:16" ht="12.75">
      <c r="A419" t="s">
        <v>50</v>
      </c>
      <c s="34" t="s">
        <v>1495</v>
      </c>
      <c s="34" t="s">
        <v>3267</v>
      </c>
      <c s="35" t="s">
        <v>5</v>
      </c>
      <c s="6" t="s">
        <v>3268</v>
      </c>
      <c s="36" t="s">
        <v>1721</v>
      </c>
      <c s="37">
        <v>136</v>
      </c>
      <c s="36">
        <v>0</v>
      </c>
      <c s="36">
        <f>ROUND(G419*H419,6)</f>
      </c>
      <c r="L419" s="38">
        <v>0</v>
      </c>
      <c s="32">
        <f>ROUND(ROUND(L419,2)*ROUND(G419,3),2)</f>
      </c>
      <c s="36" t="s">
        <v>55</v>
      </c>
      <c>
        <f>(M419*21)/100</f>
      </c>
      <c t="s">
        <v>28</v>
      </c>
    </row>
    <row r="420" spans="1:5" ht="12.75">
      <c r="A420" s="35" t="s">
        <v>56</v>
      </c>
      <c r="E420" s="39" t="s">
        <v>3268</v>
      </c>
    </row>
    <row r="421" spans="1:5" ht="12.75">
      <c r="A421" s="35" t="s">
        <v>57</v>
      </c>
      <c r="E421" s="40" t="s">
        <v>5</v>
      </c>
    </row>
    <row r="422" spans="1:5" ht="12.75">
      <c r="A422" t="s">
        <v>58</v>
      </c>
      <c r="E422" s="39" t="s">
        <v>5</v>
      </c>
    </row>
    <row r="423" spans="1:16" ht="12.75">
      <c r="A423" t="s">
        <v>50</v>
      </c>
      <c s="34" t="s">
        <v>1499</v>
      </c>
      <c s="34" t="s">
        <v>3269</v>
      </c>
      <c s="35" t="s">
        <v>5</v>
      </c>
      <c s="6" t="s">
        <v>3270</v>
      </c>
      <c s="36" t="s">
        <v>3098</v>
      </c>
      <c s="37">
        <v>1</v>
      </c>
      <c s="36">
        <v>0</v>
      </c>
      <c s="36">
        <f>ROUND(G423*H423,6)</f>
      </c>
      <c r="L423" s="38">
        <v>0</v>
      </c>
      <c s="32">
        <f>ROUND(ROUND(L423,2)*ROUND(G423,3),2)</f>
      </c>
      <c s="36" t="s">
        <v>55</v>
      </c>
      <c>
        <f>(M423*21)/100</f>
      </c>
      <c t="s">
        <v>28</v>
      </c>
    </row>
    <row r="424" spans="1:5" ht="12.75">
      <c r="A424" s="35" t="s">
        <v>56</v>
      </c>
      <c r="E424" s="39" t="s">
        <v>3270</v>
      </c>
    </row>
    <row r="425" spans="1:5" ht="12.75">
      <c r="A425" s="35" t="s">
        <v>57</v>
      </c>
      <c r="E425" s="40" t="s">
        <v>5</v>
      </c>
    </row>
    <row r="426" spans="1:5" ht="12.75">
      <c r="A426" t="s">
        <v>58</v>
      </c>
      <c r="E426" s="39" t="s">
        <v>5</v>
      </c>
    </row>
    <row r="427" spans="1:16" ht="12.75">
      <c r="A427" t="s">
        <v>50</v>
      </c>
      <c s="34" t="s">
        <v>1503</v>
      </c>
      <c s="34" t="s">
        <v>3271</v>
      </c>
      <c s="35" t="s">
        <v>5</v>
      </c>
      <c s="6" t="s">
        <v>3272</v>
      </c>
      <c s="36" t="s">
        <v>409</v>
      </c>
      <c s="37">
        <v>3.12</v>
      </c>
      <c s="36">
        <v>0</v>
      </c>
      <c s="36">
        <f>ROUND(G427*H427,6)</f>
      </c>
      <c r="L427" s="38">
        <v>0</v>
      </c>
      <c s="32">
        <f>ROUND(ROUND(L427,2)*ROUND(G427,3),2)</f>
      </c>
      <c s="36" t="s">
        <v>55</v>
      </c>
      <c>
        <f>(M427*21)/100</f>
      </c>
      <c t="s">
        <v>28</v>
      </c>
    </row>
    <row r="428" spans="1:5" ht="12.75">
      <c r="A428" s="35" t="s">
        <v>56</v>
      </c>
      <c r="E428" s="39" t="s">
        <v>3272</v>
      </c>
    </row>
    <row r="429" spans="1:5" ht="12.75">
      <c r="A429" s="35" t="s">
        <v>57</v>
      </c>
      <c r="E429" s="40" t="s">
        <v>5</v>
      </c>
    </row>
    <row r="430" spans="1:5" ht="12.75">
      <c r="A430" t="s">
        <v>58</v>
      </c>
      <c r="E430" s="39" t="s">
        <v>5</v>
      </c>
    </row>
    <row r="431" spans="1:13" ht="12.75">
      <c r="A431" t="s">
        <v>47</v>
      </c>
      <c r="C431" s="31" t="s">
        <v>1264</v>
      </c>
      <c r="E431" s="33" t="s">
        <v>1265</v>
      </c>
      <c r="J431" s="32">
        <f>0</f>
      </c>
      <c s="32">
        <f>0</f>
      </c>
      <c s="32">
        <f>0+L432+L436+L440+L444</f>
      </c>
      <c s="32">
        <f>0+M432+M436+M440+M444</f>
      </c>
    </row>
    <row r="432" spans="1:16" ht="12.75">
      <c r="A432" t="s">
        <v>50</v>
      </c>
      <c s="34" t="s">
        <v>1507</v>
      </c>
      <c s="34" t="s">
        <v>3273</v>
      </c>
      <c s="35" t="s">
        <v>5</v>
      </c>
      <c s="6" t="s">
        <v>3274</v>
      </c>
      <c s="36" t="s">
        <v>283</v>
      </c>
      <c s="37">
        <v>70</v>
      </c>
      <c s="36">
        <v>0</v>
      </c>
      <c s="36">
        <f>ROUND(G432*H432,6)</f>
      </c>
      <c r="L432" s="38">
        <v>0</v>
      </c>
      <c s="32">
        <f>ROUND(ROUND(L432,2)*ROUND(G432,3),2)</f>
      </c>
      <c s="36" t="s">
        <v>55</v>
      </c>
      <c>
        <f>(M432*21)/100</f>
      </c>
      <c t="s">
        <v>28</v>
      </c>
    </row>
    <row r="433" spans="1:5" ht="12.75">
      <c r="A433" s="35" t="s">
        <v>56</v>
      </c>
      <c r="E433" s="39" t="s">
        <v>3274</v>
      </c>
    </row>
    <row r="434" spans="1:5" ht="12.75">
      <c r="A434" s="35" t="s">
        <v>57</v>
      </c>
      <c r="E434" s="40" t="s">
        <v>5</v>
      </c>
    </row>
    <row r="435" spans="1:5" ht="12.75">
      <c r="A435" t="s">
        <v>58</v>
      </c>
      <c r="E435" s="39" t="s">
        <v>5</v>
      </c>
    </row>
    <row r="436" spans="1:16" ht="12.75">
      <c r="A436" t="s">
        <v>50</v>
      </c>
      <c s="34" t="s">
        <v>1511</v>
      </c>
      <c s="34" t="s">
        <v>3275</v>
      </c>
      <c s="35" t="s">
        <v>5</v>
      </c>
      <c s="6" t="s">
        <v>3276</v>
      </c>
      <c s="36" t="s">
        <v>283</v>
      </c>
      <c s="37">
        <v>70</v>
      </c>
      <c s="36">
        <v>0</v>
      </c>
      <c s="36">
        <f>ROUND(G436*H436,6)</f>
      </c>
      <c r="L436" s="38">
        <v>0</v>
      </c>
      <c s="32">
        <f>ROUND(ROUND(L436,2)*ROUND(G436,3),2)</f>
      </c>
      <c s="36" t="s">
        <v>55</v>
      </c>
      <c>
        <f>(M436*21)/100</f>
      </c>
      <c t="s">
        <v>28</v>
      </c>
    </row>
    <row r="437" spans="1:5" ht="12.75">
      <c r="A437" s="35" t="s">
        <v>56</v>
      </c>
      <c r="E437" s="39" t="s">
        <v>3276</v>
      </c>
    </row>
    <row r="438" spans="1:5" ht="12.75">
      <c r="A438" s="35" t="s">
        <v>57</v>
      </c>
      <c r="E438" s="40" t="s">
        <v>5</v>
      </c>
    </row>
    <row r="439" spans="1:5" ht="12.75">
      <c r="A439" t="s">
        <v>58</v>
      </c>
      <c r="E439" s="39" t="s">
        <v>5</v>
      </c>
    </row>
    <row r="440" spans="1:16" ht="12.75">
      <c r="A440" t="s">
        <v>50</v>
      </c>
      <c s="34" t="s">
        <v>1515</v>
      </c>
      <c s="34" t="s">
        <v>3277</v>
      </c>
      <c s="35" t="s">
        <v>5</v>
      </c>
      <c s="6" t="s">
        <v>3278</v>
      </c>
      <c s="36" t="s">
        <v>1721</v>
      </c>
      <c s="37">
        <v>2</v>
      </c>
      <c s="36">
        <v>0</v>
      </c>
      <c s="36">
        <f>ROUND(G440*H440,6)</f>
      </c>
      <c r="L440" s="38">
        <v>0</v>
      </c>
      <c s="32">
        <f>ROUND(ROUND(L440,2)*ROUND(G440,3),2)</f>
      </c>
      <c s="36" t="s">
        <v>55</v>
      </c>
      <c>
        <f>(M440*21)/100</f>
      </c>
      <c t="s">
        <v>28</v>
      </c>
    </row>
    <row r="441" spans="1:5" ht="12.75">
      <c r="A441" s="35" t="s">
        <v>56</v>
      </c>
      <c r="E441" s="39" t="s">
        <v>3278</v>
      </c>
    </row>
    <row r="442" spans="1:5" ht="12.75">
      <c r="A442" s="35" t="s">
        <v>57</v>
      </c>
      <c r="E442" s="40" t="s">
        <v>5</v>
      </c>
    </row>
    <row r="443" spans="1:5" ht="12.75">
      <c r="A443" t="s">
        <v>58</v>
      </c>
      <c r="E443" s="39" t="s">
        <v>5</v>
      </c>
    </row>
    <row r="444" spans="1:16" ht="12.75">
      <c r="A444" t="s">
        <v>50</v>
      </c>
      <c s="34" t="s">
        <v>1519</v>
      </c>
      <c s="34" t="s">
        <v>3279</v>
      </c>
      <c s="35" t="s">
        <v>5</v>
      </c>
      <c s="6" t="s">
        <v>3280</v>
      </c>
      <c s="36" t="s">
        <v>3098</v>
      </c>
      <c s="37">
        <v>3</v>
      </c>
      <c s="36">
        <v>0</v>
      </c>
      <c s="36">
        <f>ROUND(G444*H444,6)</f>
      </c>
      <c r="L444" s="38">
        <v>0</v>
      </c>
      <c s="32">
        <f>ROUND(ROUND(L444,2)*ROUND(G444,3),2)</f>
      </c>
      <c s="36" t="s">
        <v>55</v>
      </c>
      <c>
        <f>(M444*21)/100</f>
      </c>
      <c t="s">
        <v>28</v>
      </c>
    </row>
    <row r="445" spans="1:5" ht="12.75">
      <c r="A445" s="35" t="s">
        <v>56</v>
      </c>
      <c r="E445" s="39" t="s">
        <v>3280</v>
      </c>
    </row>
    <row r="446" spans="1:5" ht="12.75">
      <c r="A446" s="35" t="s">
        <v>57</v>
      </c>
      <c r="E446" s="40" t="s">
        <v>5</v>
      </c>
    </row>
    <row r="447" spans="1:5" ht="12.75">
      <c r="A447" t="s">
        <v>58</v>
      </c>
      <c r="E447" s="39" t="s">
        <v>5</v>
      </c>
    </row>
    <row r="448" spans="1:13" ht="12.75">
      <c r="A448" t="s">
        <v>47</v>
      </c>
      <c r="C448" s="31" t="s">
        <v>460</v>
      </c>
      <c r="E448" s="33" t="s">
        <v>461</v>
      </c>
      <c r="J448" s="32">
        <f>0</f>
      </c>
      <c s="32">
        <f>0</f>
      </c>
      <c s="32">
        <f>0+L449</f>
      </c>
      <c s="32">
        <f>0+M449</f>
      </c>
    </row>
    <row r="449" spans="1:16" ht="12.75">
      <c r="A449" t="s">
        <v>50</v>
      </c>
      <c s="34" t="s">
        <v>1523</v>
      </c>
      <c s="34" t="s">
        <v>3281</v>
      </c>
      <c s="35" t="s">
        <v>5</v>
      </c>
      <c s="6" t="s">
        <v>3282</v>
      </c>
      <c s="36" t="s">
        <v>74</v>
      </c>
      <c s="37">
        <v>5</v>
      </c>
      <c s="36">
        <v>0</v>
      </c>
      <c s="36">
        <f>ROUND(G449*H449,6)</f>
      </c>
      <c r="L449" s="38">
        <v>0</v>
      </c>
      <c s="32">
        <f>ROUND(ROUND(L449,2)*ROUND(G449,3),2)</f>
      </c>
      <c s="36" t="s">
        <v>55</v>
      </c>
      <c>
        <f>(M449*21)/100</f>
      </c>
      <c t="s">
        <v>28</v>
      </c>
    </row>
    <row r="450" spans="1:5" ht="12.75">
      <c r="A450" s="35" t="s">
        <v>56</v>
      </c>
      <c r="E450" s="39" t="s">
        <v>3282</v>
      </c>
    </row>
    <row r="451" spans="1:5" ht="12.75">
      <c r="A451" s="35" t="s">
        <v>57</v>
      </c>
      <c r="E451" s="40" t="s">
        <v>5</v>
      </c>
    </row>
    <row r="452" spans="1:5" ht="12.75">
      <c r="A452" t="s">
        <v>58</v>
      </c>
      <c r="E452" s="39" t="s">
        <v>5</v>
      </c>
    </row>
    <row r="453" spans="1:13" ht="12.75">
      <c r="A453" t="s">
        <v>47</v>
      </c>
      <c r="C453" s="31" t="s">
        <v>579</v>
      </c>
      <c r="E453" s="33" t="s">
        <v>580</v>
      </c>
      <c r="J453" s="32">
        <f>0</f>
      </c>
      <c s="32">
        <f>0</f>
      </c>
      <c s="32">
        <f>0+L454</f>
      </c>
      <c s="32">
        <f>0+M454</f>
      </c>
    </row>
    <row r="454" spans="1:16" ht="12.75">
      <c r="A454" t="s">
        <v>50</v>
      </c>
      <c s="34" t="s">
        <v>1527</v>
      </c>
      <c s="34" t="s">
        <v>3283</v>
      </c>
      <c s="35" t="s">
        <v>5</v>
      </c>
      <c s="6" t="s">
        <v>183</v>
      </c>
      <c s="36" t="s">
        <v>184</v>
      </c>
      <c s="37">
        <v>88</v>
      </c>
      <c s="36">
        <v>0</v>
      </c>
      <c s="36">
        <f>ROUND(G454*H454,6)</f>
      </c>
      <c r="L454" s="38">
        <v>0</v>
      </c>
      <c s="32">
        <f>ROUND(ROUND(L454,2)*ROUND(G454,3),2)</f>
      </c>
      <c s="36" t="s">
        <v>291</v>
      </c>
      <c>
        <f>(M454*21)/100</f>
      </c>
      <c t="s">
        <v>28</v>
      </c>
    </row>
    <row r="455" spans="1:5" ht="12.75">
      <c r="A455" s="35" t="s">
        <v>56</v>
      </c>
      <c r="E455" s="39" t="s">
        <v>183</v>
      </c>
    </row>
    <row r="456" spans="1:5" ht="51">
      <c r="A456" s="35" t="s">
        <v>57</v>
      </c>
      <c r="E456" s="40" t="s">
        <v>3284</v>
      </c>
    </row>
    <row r="457" spans="1:5" ht="12.75">
      <c r="A457" t="s">
        <v>58</v>
      </c>
      <c r="E4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63</v>
      </c>
      <c r="E8" s="30" t="s">
        <v>62</v>
      </c>
      <c r="J8" s="29">
        <f>0+J9</f>
      </c>
      <c s="29">
        <f>0+K9</f>
      </c>
      <c s="29">
        <f>0+L9</f>
      </c>
      <c s="29">
        <f>0+M9</f>
      </c>
    </row>
    <row r="9" spans="1:13" ht="12.75">
      <c r="A9" t="s">
        <v>47</v>
      </c>
      <c r="C9" s="31" t="s">
        <v>48</v>
      </c>
      <c r="E9" s="33" t="s">
        <v>49</v>
      </c>
      <c r="J9" s="32">
        <f>0</f>
      </c>
      <c s="32">
        <f>0</f>
      </c>
      <c s="32">
        <f>0+L10</f>
      </c>
      <c s="32">
        <f>0+M10</f>
      </c>
    </row>
    <row r="10" spans="1:16" ht="12.75">
      <c r="A10" t="s">
        <v>50</v>
      </c>
      <c s="34" t="s">
        <v>51</v>
      </c>
      <c s="34" t="s">
        <v>64</v>
      </c>
      <c s="35" t="s">
        <v>5</v>
      </c>
      <c s="6" t="s">
        <v>65</v>
      </c>
      <c s="36" t="s">
        <v>54</v>
      </c>
      <c s="37">
        <v>1</v>
      </c>
      <c s="36">
        <v>0</v>
      </c>
      <c s="36">
        <f>ROUND(G10*H10,6)</f>
      </c>
      <c r="L10" s="38">
        <v>0</v>
      </c>
      <c s="32">
        <f>ROUND(ROUND(L10,2)*ROUND(G10,3),2)</f>
      </c>
      <c s="36" t="s">
        <v>55</v>
      </c>
      <c>
        <f>(M10*21)/100</f>
      </c>
      <c t="s">
        <v>28</v>
      </c>
    </row>
    <row r="11" spans="1:5" ht="12.75">
      <c r="A11" s="35" t="s">
        <v>56</v>
      </c>
      <c r="E11" s="39" t="s">
        <v>65</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3287</v>
      </c>
      <c r="E8" s="30" t="s">
        <v>3286</v>
      </c>
      <c r="J8" s="29">
        <f>0+J9+J62+J67</f>
      </c>
      <c s="29">
        <f>0+K9+K62+K67</f>
      </c>
      <c s="29">
        <f>0+L9+L62+L67</f>
      </c>
      <c s="29">
        <f>0+M9+M62+M67</f>
      </c>
    </row>
    <row r="9" spans="1:13" ht="12.75">
      <c r="A9" t="s">
        <v>47</v>
      </c>
      <c r="C9" s="31" t="s">
        <v>3288</v>
      </c>
      <c r="E9" s="33" t="s">
        <v>3289</v>
      </c>
      <c r="J9" s="32">
        <f>0</f>
      </c>
      <c s="32">
        <f>0</f>
      </c>
      <c s="32">
        <f>0+L10+L14+L18+L22+L26+L30+L34+L38+L42+L46+L50+L54+L58</f>
      </c>
      <c s="32">
        <f>0+M10+M14+M18+M22+M26+M30+M34+M38+M42+M46+M50+M54+M58</f>
      </c>
    </row>
    <row r="10" spans="1:16" ht="12.75">
      <c r="A10" t="s">
        <v>50</v>
      </c>
      <c s="34" t="s">
        <v>51</v>
      </c>
      <c s="34" t="s">
        <v>3290</v>
      </c>
      <c s="35" t="s">
        <v>5</v>
      </c>
      <c s="6" t="s">
        <v>3291</v>
      </c>
      <c s="36" t="s">
        <v>1721</v>
      </c>
      <c s="37">
        <v>1</v>
      </c>
      <c s="36">
        <v>0.22</v>
      </c>
      <c s="36">
        <f>ROUND(G10*H10,6)</f>
      </c>
      <c r="L10" s="38">
        <v>0</v>
      </c>
      <c s="32">
        <f>ROUND(ROUND(L10,2)*ROUND(G10,3),2)</f>
      </c>
      <c s="36" t="s">
        <v>55</v>
      </c>
      <c>
        <f>(M10*21)/100</f>
      </c>
      <c t="s">
        <v>28</v>
      </c>
    </row>
    <row r="11" spans="1:5" ht="12.75">
      <c r="A11" s="35" t="s">
        <v>56</v>
      </c>
      <c r="E11" s="39" t="s">
        <v>3291</v>
      </c>
    </row>
    <row r="12" spans="1:5" ht="38.25">
      <c r="A12" s="35" t="s">
        <v>57</v>
      </c>
      <c r="E12" s="42" t="s">
        <v>3292</v>
      </c>
    </row>
    <row r="13" spans="1:5" ht="12.75">
      <c r="A13" t="s">
        <v>58</v>
      </c>
      <c r="E13" s="39" t="s">
        <v>5</v>
      </c>
    </row>
    <row r="14" spans="1:16" ht="12.75">
      <c r="A14" t="s">
        <v>50</v>
      </c>
      <c s="34" t="s">
        <v>28</v>
      </c>
      <c s="34" t="s">
        <v>3293</v>
      </c>
      <c s="35" t="s">
        <v>5</v>
      </c>
      <c s="6" t="s">
        <v>3294</v>
      </c>
      <c s="36" t="s">
        <v>1721</v>
      </c>
      <c s="37">
        <v>10</v>
      </c>
      <c s="36">
        <v>0.0146</v>
      </c>
      <c s="36">
        <f>ROUND(G14*H14,6)</f>
      </c>
      <c r="L14" s="38">
        <v>0</v>
      </c>
      <c s="32">
        <f>ROUND(ROUND(L14,2)*ROUND(G14,3),2)</f>
      </c>
      <c s="36" t="s">
        <v>55</v>
      </c>
      <c>
        <f>(M14*21)/100</f>
      </c>
      <c t="s">
        <v>28</v>
      </c>
    </row>
    <row r="15" spans="1:5" ht="12.75">
      <c r="A15" s="35" t="s">
        <v>56</v>
      </c>
      <c r="E15" s="39" t="s">
        <v>3294</v>
      </c>
    </row>
    <row r="16" spans="1:5" ht="12.75">
      <c r="A16" s="35" t="s">
        <v>57</v>
      </c>
      <c r="E16" s="40" t="s">
        <v>5</v>
      </c>
    </row>
    <row r="17" spans="1:5" ht="12.75">
      <c r="A17" t="s">
        <v>58</v>
      </c>
      <c r="E17" s="39" t="s">
        <v>5</v>
      </c>
    </row>
    <row r="18" spans="1:16" ht="12.75">
      <c r="A18" t="s">
        <v>50</v>
      </c>
      <c s="34" t="s">
        <v>26</v>
      </c>
      <c s="34" t="s">
        <v>3295</v>
      </c>
      <c s="35" t="s">
        <v>5</v>
      </c>
      <c s="6" t="s">
        <v>3296</v>
      </c>
      <c s="36" t="s">
        <v>1721</v>
      </c>
      <c s="37">
        <v>10</v>
      </c>
      <c s="36">
        <v>0.0021</v>
      </c>
      <c s="36">
        <f>ROUND(G18*H18,6)</f>
      </c>
      <c r="L18" s="38">
        <v>0</v>
      </c>
      <c s="32">
        <f>ROUND(ROUND(L18,2)*ROUND(G18,3),2)</f>
      </c>
      <c s="36" t="s">
        <v>90</v>
      </c>
      <c>
        <f>(M18*21)/100</f>
      </c>
      <c t="s">
        <v>28</v>
      </c>
    </row>
    <row r="19" spans="1:5" ht="12.75">
      <c r="A19" s="35" t="s">
        <v>56</v>
      </c>
      <c r="E19" s="39" t="s">
        <v>3296</v>
      </c>
    </row>
    <row r="20" spans="1:5" ht="12.75">
      <c r="A20" s="35" t="s">
        <v>57</v>
      </c>
      <c r="E20" s="40" t="s">
        <v>5</v>
      </c>
    </row>
    <row r="21" spans="1:5" ht="12.75">
      <c r="A21" t="s">
        <v>58</v>
      </c>
      <c r="E21" s="39" t="s">
        <v>5</v>
      </c>
    </row>
    <row r="22" spans="1:16" ht="12.75">
      <c r="A22" t="s">
        <v>50</v>
      </c>
      <c s="34" t="s">
        <v>79</v>
      </c>
      <c s="34" t="s">
        <v>3297</v>
      </c>
      <c s="35" t="s">
        <v>5</v>
      </c>
      <c s="6" t="s">
        <v>3298</v>
      </c>
      <c s="36" t="s">
        <v>1721</v>
      </c>
      <c s="37">
        <v>1</v>
      </c>
      <c s="36">
        <v>0.00146</v>
      </c>
      <c s="36">
        <f>ROUND(G22*H22,6)</f>
      </c>
      <c r="L22" s="38">
        <v>0</v>
      </c>
      <c s="32">
        <f>ROUND(ROUND(L22,2)*ROUND(G22,3),2)</f>
      </c>
      <c s="36" t="s">
        <v>291</v>
      </c>
      <c>
        <f>(M22*21)/100</f>
      </c>
      <c t="s">
        <v>28</v>
      </c>
    </row>
    <row r="23" spans="1:5" ht="12.75">
      <c r="A23" s="35" t="s">
        <v>56</v>
      </c>
      <c r="E23" s="39" t="s">
        <v>3298</v>
      </c>
    </row>
    <row r="24" spans="1:5" ht="12.75">
      <c r="A24" s="35" t="s">
        <v>57</v>
      </c>
      <c r="E24" s="40" t="s">
        <v>5</v>
      </c>
    </row>
    <row r="25" spans="1:5" ht="12.75">
      <c r="A25" t="s">
        <v>58</v>
      </c>
      <c r="E25" s="39" t="s">
        <v>5</v>
      </c>
    </row>
    <row r="26" spans="1:16" ht="12.75">
      <c r="A26" t="s">
        <v>50</v>
      </c>
      <c s="34" t="s">
        <v>101</v>
      </c>
      <c s="34" t="s">
        <v>3299</v>
      </c>
      <c s="35" t="s">
        <v>5</v>
      </c>
      <c s="6" t="s">
        <v>3300</v>
      </c>
      <c s="36" t="s">
        <v>423</v>
      </c>
      <c s="37">
        <v>96</v>
      </c>
      <c s="36">
        <v>0</v>
      </c>
      <c s="36">
        <f>ROUND(G26*H26,6)</f>
      </c>
      <c r="L26" s="38">
        <v>0</v>
      </c>
      <c s="32">
        <f>ROUND(ROUND(L26,2)*ROUND(G26,3),2)</f>
      </c>
      <c s="36" t="s">
        <v>55</v>
      </c>
      <c>
        <f>(M26*21)/100</f>
      </c>
      <c t="s">
        <v>28</v>
      </c>
    </row>
    <row r="27" spans="1:5" ht="12.75">
      <c r="A27" s="35" t="s">
        <v>56</v>
      </c>
      <c r="E27" s="39" t="s">
        <v>3300</v>
      </c>
    </row>
    <row r="28" spans="1:5" ht="12.75">
      <c r="A28" s="35" t="s">
        <v>57</v>
      </c>
      <c r="E28" s="40" t="s">
        <v>5</v>
      </c>
    </row>
    <row r="29" spans="1:5" ht="12.75">
      <c r="A29" t="s">
        <v>58</v>
      </c>
      <c r="E29" s="39" t="s">
        <v>5</v>
      </c>
    </row>
    <row r="30" spans="1:16" ht="12.75">
      <c r="A30" t="s">
        <v>50</v>
      </c>
      <c s="34" t="s">
        <v>27</v>
      </c>
      <c s="34" t="s">
        <v>3301</v>
      </c>
      <c s="35" t="s">
        <v>5</v>
      </c>
      <c s="6" t="s">
        <v>3302</v>
      </c>
      <c s="36" t="s">
        <v>423</v>
      </c>
      <c s="37">
        <v>41</v>
      </c>
      <c s="36">
        <v>0</v>
      </c>
      <c s="36">
        <f>ROUND(G30*H30,6)</f>
      </c>
      <c r="L30" s="38">
        <v>0</v>
      </c>
      <c s="32">
        <f>ROUND(ROUND(L30,2)*ROUND(G30,3),2)</f>
      </c>
      <c s="36" t="s">
        <v>55</v>
      </c>
      <c>
        <f>(M30*21)/100</f>
      </c>
      <c t="s">
        <v>28</v>
      </c>
    </row>
    <row r="31" spans="1:5" ht="12.75">
      <c r="A31" s="35" t="s">
        <v>56</v>
      </c>
      <c r="E31" s="39" t="s">
        <v>3302</v>
      </c>
    </row>
    <row r="32" spans="1:5" ht="12.75">
      <c r="A32" s="35" t="s">
        <v>57</v>
      </c>
      <c r="E32" s="40" t="s">
        <v>5</v>
      </c>
    </row>
    <row r="33" spans="1:5" ht="12.75">
      <c r="A33" t="s">
        <v>58</v>
      </c>
      <c r="E33" s="39" t="s">
        <v>5</v>
      </c>
    </row>
    <row r="34" spans="1:16" ht="12.75">
      <c r="A34" t="s">
        <v>50</v>
      </c>
      <c s="34" t="s">
        <v>106</v>
      </c>
      <c s="34" t="s">
        <v>3303</v>
      </c>
      <c s="35" t="s">
        <v>5</v>
      </c>
      <c s="6" t="s">
        <v>3304</v>
      </c>
      <c s="36" t="s">
        <v>423</v>
      </c>
      <c s="37">
        <v>57</v>
      </c>
      <c s="36">
        <v>0</v>
      </c>
      <c s="36">
        <f>ROUND(G34*H34,6)</f>
      </c>
      <c r="L34" s="38">
        <v>0</v>
      </c>
      <c s="32">
        <f>ROUND(ROUND(L34,2)*ROUND(G34,3),2)</f>
      </c>
      <c s="36" t="s">
        <v>55</v>
      </c>
      <c>
        <f>(M34*21)/100</f>
      </c>
      <c t="s">
        <v>28</v>
      </c>
    </row>
    <row r="35" spans="1:5" ht="12.75">
      <c r="A35" s="35" t="s">
        <v>56</v>
      </c>
      <c r="E35" s="39" t="s">
        <v>3304</v>
      </c>
    </row>
    <row r="36" spans="1:5" ht="12.75">
      <c r="A36" s="35" t="s">
        <v>57</v>
      </c>
      <c r="E36" s="40" t="s">
        <v>5</v>
      </c>
    </row>
    <row r="37" spans="1:5" ht="12.75">
      <c r="A37" t="s">
        <v>58</v>
      </c>
      <c r="E37" s="39" t="s">
        <v>5</v>
      </c>
    </row>
    <row r="38" spans="1:16" ht="12.75">
      <c r="A38" t="s">
        <v>50</v>
      </c>
      <c s="34" t="s">
        <v>111</v>
      </c>
      <c s="34" t="s">
        <v>3305</v>
      </c>
      <c s="35" t="s">
        <v>5</v>
      </c>
      <c s="6" t="s">
        <v>3306</v>
      </c>
      <c s="36" t="s">
        <v>423</v>
      </c>
      <c s="37">
        <v>10</v>
      </c>
      <c s="36">
        <v>0</v>
      </c>
      <c s="36">
        <f>ROUND(G38*H38,6)</f>
      </c>
      <c r="L38" s="38">
        <v>0</v>
      </c>
      <c s="32">
        <f>ROUND(ROUND(L38,2)*ROUND(G38,3),2)</f>
      </c>
      <c s="36" t="s">
        <v>55</v>
      </c>
      <c>
        <f>(M38*21)/100</f>
      </c>
      <c t="s">
        <v>28</v>
      </c>
    </row>
    <row r="39" spans="1:5" ht="12.75">
      <c r="A39" s="35" t="s">
        <v>56</v>
      </c>
      <c r="E39" s="39" t="s">
        <v>3306</v>
      </c>
    </row>
    <row r="40" spans="1:5" ht="12.75">
      <c r="A40" s="35" t="s">
        <v>57</v>
      </c>
      <c r="E40" s="40" t="s">
        <v>5</v>
      </c>
    </row>
    <row r="41" spans="1:5" ht="12.75">
      <c r="A41" t="s">
        <v>58</v>
      </c>
      <c r="E41" s="39" t="s">
        <v>5</v>
      </c>
    </row>
    <row r="42" spans="1:16" ht="12.75">
      <c r="A42" t="s">
        <v>50</v>
      </c>
      <c s="34" t="s">
        <v>114</v>
      </c>
      <c s="34" t="s">
        <v>3307</v>
      </c>
      <c s="35" t="s">
        <v>5</v>
      </c>
      <c s="6" t="s">
        <v>3308</v>
      </c>
      <c s="36" t="s">
        <v>423</v>
      </c>
      <c s="37">
        <v>4</v>
      </c>
      <c s="36">
        <v>0</v>
      </c>
      <c s="36">
        <f>ROUND(G42*H42,6)</f>
      </c>
      <c r="L42" s="38">
        <v>0</v>
      </c>
      <c s="32">
        <f>ROUND(ROUND(L42,2)*ROUND(G42,3),2)</f>
      </c>
      <c s="36" t="s">
        <v>55</v>
      </c>
      <c>
        <f>(M42*21)/100</f>
      </c>
      <c t="s">
        <v>28</v>
      </c>
    </row>
    <row r="43" spans="1:5" ht="12.75">
      <c r="A43" s="35" t="s">
        <v>56</v>
      </c>
      <c r="E43" s="39" t="s">
        <v>3308</v>
      </c>
    </row>
    <row r="44" spans="1:5" ht="12.75">
      <c r="A44" s="35" t="s">
        <v>57</v>
      </c>
      <c r="E44" s="40" t="s">
        <v>5</v>
      </c>
    </row>
    <row r="45" spans="1:5" ht="12.75">
      <c r="A45" t="s">
        <v>58</v>
      </c>
      <c r="E45" s="39" t="s">
        <v>5</v>
      </c>
    </row>
    <row r="46" spans="1:16" ht="12.75">
      <c r="A46" t="s">
        <v>50</v>
      </c>
      <c s="34" t="s">
        <v>120</v>
      </c>
      <c s="34" t="s">
        <v>3309</v>
      </c>
      <c s="35" t="s">
        <v>5</v>
      </c>
      <c s="6" t="s">
        <v>3310</v>
      </c>
      <c s="36" t="s">
        <v>74</v>
      </c>
      <c s="37">
        <v>19</v>
      </c>
      <c s="36">
        <v>0</v>
      </c>
      <c s="36">
        <f>ROUND(G46*H46,6)</f>
      </c>
      <c r="L46" s="38">
        <v>0</v>
      </c>
      <c s="32">
        <f>ROUND(ROUND(L46,2)*ROUND(G46,3),2)</f>
      </c>
      <c s="36" t="s">
        <v>55</v>
      </c>
      <c>
        <f>(M46*21)/100</f>
      </c>
      <c t="s">
        <v>28</v>
      </c>
    </row>
    <row r="47" spans="1:5" ht="12.75">
      <c r="A47" s="35" t="s">
        <v>56</v>
      </c>
      <c r="E47" s="39" t="s">
        <v>3310</v>
      </c>
    </row>
    <row r="48" spans="1:5" ht="12.75">
      <c r="A48" s="35" t="s">
        <v>57</v>
      </c>
      <c r="E48" s="40" t="s">
        <v>5</v>
      </c>
    </row>
    <row r="49" spans="1:5" ht="12.75">
      <c r="A49" t="s">
        <v>58</v>
      </c>
      <c r="E49" s="39" t="s">
        <v>5</v>
      </c>
    </row>
    <row r="50" spans="1:16" ht="12.75">
      <c r="A50" t="s">
        <v>50</v>
      </c>
      <c s="34" t="s">
        <v>124</v>
      </c>
      <c s="34" t="s">
        <v>3311</v>
      </c>
      <c s="35" t="s">
        <v>5</v>
      </c>
      <c s="6" t="s">
        <v>3312</v>
      </c>
      <c s="36" t="s">
        <v>1721</v>
      </c>
      <c s="37">
        <v>20</v>
      </c>
      <c s="36">
        <v>0</v>
      </c>
      <c s="36">
        <f>ROUND(G50*H50,6)</f>
      </c>
      <c r="L50" s="38">
        <v>0</v>
      </c>
      <c s="32">
        <f>ROUND(ROUND(L50,2)*ROUND(G50,3),2)</f>
      </c>
      <c s="36" t="s">
        <v>55</v>
      </c>
      <c>
        <f>(M50*21)/100</f>
      </c>
      <c t="s">
        <v>28</v>
      </c>
    </row>
    <row r="51" spans="1:5" ht="12.75">
      <c r="A51" s="35" t="s">
        <v>56</v>
      </c>
      <c r="E51" s="39" t="s">
        <v>3312</v>
      </c>
    </row>
    <row r="52" spans="1:5" ht="12.75">
      <c r="A52" s="35" t="s">
        <v>57</v>
      </c>
      <c r="E52" s="40" t="s">
        <v>5</v>
      </c>
    </row>
    <row r="53" spans="1:5" ht="12.75">
      <c r="A53" t="s">
        <v>58</v>
      </c>
      <c r="E53" s="39" t="s">
        <v>5</v>
      </c>
    </row>
    <row r="54" spans="1:16" ht="12.75">
      <c r="A54" t="s">
        <v>50</v>
      </c>
      <c s="34" t="s">
        <v>127</v>
      </c>
      <c s="34" t="s">
        <v>3313</v>
      </c>
      <c s="35" t="s">
        <v>5</v>
      </c>
      <c s="6" t="s">
        <v>3314</v>
      </c>
      <c s="36" t="s">
        <v>1721</v>
      </c>
      <c s="37">
        <v>10</v>
      </c>
      <c s="36">
        <v>0</v>
      </c>
      <c s="36">
        <f>ROUND(G54*H54,6)</f>
      </c>
      <c r="L54" s="38">
        <v>0</v>
      </c>
      <c s="32">
        <f>ROUND(ROUND(L54,2)*ROUND(G54,3),2)</f>
      </c>
      <c s="36" t="s">
        <v>55</v>
      </c>
      <c>
        <f>(M54*21)/100</f>
      </c>
      <c t="s">
        <v>28</v>
      </c>
    </row>
    <row r="55" spans="1:5" ht="12.75">
      <c r="A55" s="35" t="s">
        <v>56</v>
      </c>
      <c r="E55" s="39" t="s">
        <v>3314</v>
      </c>
    </row>
    <row r="56" spans="1:5" ht="12.75">
      <c r="A56" s="35" t="s">
        <v>57</v>
      </c>
      <c r="E56" s="40" t="s">
        <v>5</v>
      </c>
    </row>
    <row r="57" spans="1:5" ht="12.75">
      <c r="A57" t="s">
        <v>58</v>
      </c>
      <c r="E57" s="39" t="s">
        <v>5</v>
      </c>
    </row>
    <row r="58" spans="1:16" ht="12.75">
      <c r="A58" t="s">
        <v>50</v>
      </c>
      <c s="34" t="s">
        <v>130</v>
      </c>
      <c s="34" t="s">
        <v>3315</v>
      </c>
      <c s="35" t="s">
        <v>5</v>
      </c>
      <c s="6" t="s">
        <v>3316</v>
      </c>
      <c s="36" t="s">
        <v>423</v>
      </c>
      <c s="37">
        <v>27</v>
      </c>
      <c s="36">
        <v>0</v>
      </c>
      <c s="36">
        <f>ROUND(G58*H58,6)</f>
      </c>
      <c r="L58" s="38">
        <v>0</v>
      </c>
      <c s="32">
        <f>ROUND(ROUND(L58,2)*ROUND(G58,3),2)</f>
      </c>
      <c s="36" t="s">
        <v>55</v>
      </c>
      <c>
        <f>(M58*21)/100</f>
      </c>
      <c t="s">
        <v>28</v>
      </c>
    </row>
    <row r="59" spans="1:5" ht="12.75">
      <c r="A59" s="35" t="s">
        <v>56</v>
      </c>
      <c r="E59" s="39" t="s">
        <v>3316</v>
      </c>
    </row>
    <row r="60" spans="1:5" ht="12.75">
      <c r="A60" s="35" t="s">
        <v>57</v>
      </c>
      <c r="E60" s="40" t="s">
        <v>5</v>
      </c>
    </row>
    <row r="61" spans="1:5" ht="12.75">
      <c r="A61" t="s">
        <v>58</v>
      </c>
      <c r="E61" s="39" t="s">
        <v>5</v>
      </c>
    </row>
    <row r="62" spans="1:13" ht="12.75">
      <c r="A62" t="s">
        <v>47</v>
      </c>
      <c r="C62" s="31" t="s">
        <v>1872</v>
      </c>
      <c r="E62" s="33" t="s">
        <v>3317</v>
      </c>
      <c r="J62" s="32">
        <f>0</f>
      </c>
      <c s="32">
        <f>0</f>
      </c>
      <c s="32">
        <f>0+L63</f>
      </c>
      <c s="32">
        <f>0+M63</f>
      </c>
    </row>
    <row r="63" spans="1:16" ht="12.75">
      <c r="A63" t="s">
        <v>50</v>
      </c>
      <c s="34" t="s">
        <v>133</v>
      </c>
      <c s="34" t="s">
        <v>3318</v>
      </c>
      <c s="35" t="s">
        <v>5</v>
      </c>
      <c s="6" t="s">
        <v>3319</v>
      </c>
      <c s="36" t="s">
        <v>1721</v>
      </c>
      <c s="37">
        <v>2</v>
      </c>
      <c s="36">
        <v>0</v>
      </c>
      <c s="36">
        <f>ROUND(G63*H63,6)</f>
      </c>
      <c r="L63" s="38">
        <v>0</v>
      </c>
      <c s="32">
        <f>ROUND(ROUND(L63,2)*ROUND(G63,3),2)</f>
      </c>
      <c s="36" t="s">
        <v>55</v>
      </c>
      <c>
        <f>(M63*21)/100</f>
      </c>
      <c t="s">
        <v>28</v>
      </c>
    </row>
    <row r="64" spans="1:5" ht="12.75">
      <c r="A64" s="35" t="s">
        <v>56</v>
      </c>
      <c r="E64" s="39" t="s">
        <v>3319</v>
      </c>
    </row>
    <row r="65" spans="1:5" ht="38.25">
      <c r="A65" s="35" t="s">
        <v>57</v>
      </c>
      <c r="E65" s="42" t="s">
        <v>3320</v>
      </c>
    </row>
    <row r="66" spans="1:5" ht="12.75">
      <c r="A66" t="s">
        <v>58</v>
      </c>
      <c r="E66" s="39" t="s">
        <v>5</v>
      </c>
    </row>
    <row r="67" spans="1:13" ht="12.75">
      <c r="A67" t="s">
        <v>47</v>
      </c>
      <c r="C67" s="31" t="s">
        <v>579</v>
      </c>
      <c r="E67" s="33" t="s">
        <v>580</v>
      </c>
      <c r="J67" s="32">
        <f>0</f>
      </c>
      <c s="32">
        <f>0</f>
      </c>
      <c s="32">
        <f>0+L68+L72+L76+L80+L84+L88+L92+L96+L100+L104+L108+L112</f>
      </c>
      <c s="32">
        <f>0+M68+M72+M76+M80+M84+M88+M92+M96+M100+M104+M108+M112</f>
      </c>
    </row>
    <row r="68" spans="1:16" ht="12.75">
      <c r="A68" t="s">
        <v>50</v>
      </c>
      <c s="34" t="s">
        <v>136</v>
      </c>
      <c s="34" t="s">
        <v>3321</v>
      </c>
      <c s="35" t="s">
        <v>5</v>
      </c>
      <c s="6" t="s">
        <v>3322</v>
      </c>
      <c s="36" t="s">
        <v>184</v>
      </c>
      <c s="37">
        <v>50</v>
      </c>
      <c s="36">
        <v>0</v>
      </c>
      <c s="36">
        <f>ROUND(G68*H68,6)</f>
      </c>
      <c r="L68" s="38">
        <v>0</v>
      </c>
      <c s="32">
        <f>ROUND(ROUND(L68,2)*ROUND(G68,3),2)</f>
      </c>
      <c s="36" t="s">
        <v>55</v>
      </c>
      <c>
        <f>(M68*21)/100</f>
      </c>
      <c t="s">
        <v>28</v>
      </c>
    </row>
    <row r="69" spans="1:5" ht="12.75">
      <c r="A69" s="35" t="s">
        <v>56</v>
      </c>
      <c r="E69" s="39" t="s">
        <v>3322</v>
      </c>
    </row>
    <row r="70" spans="1:5" ht="12.75">
      <c r="A70" s="35" t="s">
        <v>57</v>
      </c>
      <c r="E70" s="40" t="s">
        <v>5</v>
      </c>
    </row>
    <row r="71" spans="1:5" ht="12.75">
      <c r="A71" t="s">
        <v>58</v>
      </c>
      <c r="E71" s="39" t="s">
        <v>5</v>
      </c>
    </row>
    <row r="72" spans="1:16" ht="12.75">
      <c r="A72" t="s">
        <v>50</v>
      </c>
      <c s="34" t="s">
        <v>139</v>
      </c>
      <c s="34" t="s">
        <v>3323</v>
      </c>
      <c s="35" t="s">
        <v>5</v>
      </c>
      <c s="6" t="s">
        <v>3324</v>
      </c>
      <c s="36" t="s">
        <v>184</v>
      </c>
      <c s="37">
        <v>25</v>
      </c>
      <c s="36">
        <v>0</v>
      </c>
      <c s="36">
        <f>ROUND(G72*H72,6)</f>
      </c>
      <c r="L72" s="38">
        <v>0</v>
      </c>
      <c s="32">
        <f>ROUND(ROUND(L72,2)*ROUND(G72,3),2)</f>
      </c>
      <c s="36" t="s">
        <v>55</v>
      </c>
      <c>
        <f>(M72*21)/100</f>
      </c>
      <c t="s">
        <v>28</v>
      </c>
    </row>
    <row r="73" spans="1:5" ht="12.75">
      <c r="A73" s="35" t="s">
        <v>56</v>
      </c>
      <c r="E73" s="39" t="s">
        <v>3324</v>
      </c>
    </row>
    <row r="74" spans="1:5" ht="12.75">
      <c r="A74" s="35" t="s">
        <v>57</v>
      </c>
      <c r="E74" s="40" t="s">
        <v>5</v>
      </c>
    </row>
    <row r="75" spans="1:5" ht="12.75">
      <c r="A75" t="s">
        <v>58</v>
      </c>
      <c r="E75" s="39" t="s">
        <v>5</v>
      </c>
    </row>
    <row r="76" spans="1:16" ht="12.75">
      <c r="A76" t="s">
        <v>50</v>
      </c>
      <c s="34" t="s">
        <v>142</v>
      </c>
      <c s="34" t="s">
        <v>3325</v>
      </c>
      <c s="35" t="s">
        <v>5</v>
      </c>
      <c s="6" t="s">
        <v>1889</v>
      </c>
      <c s="36" t="s">
        <v>184</v>
      </c>
      <c s="37">
        <v>16</v>
      </c>
      <c s="36">
        <v>0</v>
      </c>
      <c s="36">
        <f>ROUND(G76*H76,6)</f>
      </c>
      <c r="L76" s="38">
        <v>0</v>
      </c>
      <c s="32">
        <f>ROUND(ROUND(L76,2)*ROUND(G76,3),2)</f>
      </c>
      <c s="36" t="s">
        <v>55</v>
      </c>
      <c>
        <f>(M76*21)/100</f>
      </c>
      <c t="s">
        <v>28</v>
      </c>
    </row>
    <row r="77" spans="1:5" ht="12.75">
      <c r="A77" s="35" t="s">
        <v>56</v>
      </c>
      <c r="E77" s="39" t="s">
        <v>1889</v>
      </c>
    </row>
    <row r="78" spans="1:5" ht="12.75">
      <c r="A78" s="35" t="s">
        <v>57</v>
      </c>
      <c r="E78" s="40" t="s">
        <v>5</v>
      </c>
    </row>
    <row r="79" spans="1:5" ht="12.75">
      <c r="A79" t="s">
        <v>58</v>
      </c>
      <c r="E79" s="39" t="s">
        <v>5</v>
      </c>
    </row>
    <row r="80" spans="1:16" ht="12.75">
      <c r="A80" t="s">
        <v>50</v>
      </c>
      <c s="34" t="s">
        <v>145</v>
      </c>
      <c s="34" t="s">
        <v>3326</v>
      </c>
      <c s="35" t="s">
        <v>5</v>
      </c>
      <c s="6" t="s">
        <v>1891</v>
      </c>
      <c s="36" t="s">
        <v>184</v>
      </c>
      <c s="37">
        <v>16</v>
      </c>
      <c s="36">
        <v>0</v>
      </c>
      <c s="36">
        <f>ROUND(G80*H80,6)</f>
      </c>
      <c r="L80" s="38">
        <v>0</v>
      </c>
      <c s="32">
        <f>ROUND(ROUND(L80,2)*ROUND(G80,3),2)</f>
      </c>
      <c s="36" t="s">
        <v>55</v>
      </c>
      <c>
        <f>(M80*21)/100</f>
      </c>
      <c t="s">
        <v>28</v>
      </c>
    </row>
    <row r="81" spans="1:5" ht="12.75">
      <c r="A81" s="35" t="s">
        <v>56</v>
      </c>
      <c r="E81" s="39" t="s">
        <v>1891</v>
      </c>
    </row>
    <row r="82" spans="1:5" ht="12.75">
      <c r="A82" s="35" t="s">
        <v>57</v>
      </c>
      <c r="E82" s="40" t="s">
        <v>5</v>
      </c>
    </row>
    <row r="83" spans="1:5" ht="12.75">
      <c r="A83" t="s">
        <v>58</v>
      </c>
      <c r="E83" s="39" t="s">
        <v>5</v>
      </c>
    </row>
    <row r="84" spans="1:16" ht="12.75">
      <c r="A84" t="s">
        <v>50</v>
      </c>
      <c s="34" t="s">
        <v>149</v>
      </c>
      <c s="34" t="s">
        <v>3327</v>
      </c>
      <c s="35" t="s">
        <v>5</v>
      </c>
      <c s="6" t="s">
        <v>1887</v>
      </c>
      <c s="36" t="s">
        <v>184</v>
      </c>
      <c s="37">
        <v>48</v>
      </c>
      <c s="36">
        <v>0</v>
      </c>
      <c s="36">
        <f>ROUND(G84*H84,6)</f>
      </c>
      <c r="L84" s="38">
        <v>0</v>
      </c>
      <c s="32">
        <f>ROUND(ROUND(L84,2)*ROUND(G84,3),2)</f>
      </c>
      <c s="36" t="s">
        <v>55</v>
      </c>
      <c>
        <f>(M84*21)/100</f>
      </c>
      <c t="s">
        <v>28</v>
      </c>
    </row>
    <row r="85" spans="1:5" ht="12.75">
      <c r="A85" s="35" t="s">
        <v>56</v>
      </c>
      <c r="E85" s="39" t="s">
        <v>1887</v>
      </c>
    </row>
    <row r="86" spans="1:5" ht="12.75">
      <c r="A86" s="35" t="s">
        <v>57</v>
      </c>
      <c r="E86" s="40" t="s">
        <v>5</v>
      </c>
    </row>
    <row r="87" spans="1:5" ht="12.75">
      <c r="A87" t="s">
        <v>58</v>
      </c>
      <c r="E87" s="39" t="s">
        <v>5</v>
      </c>
    </row>
    <row r="88" spans="1:16" ht="12.75">
      <c r="A88" t="s">
        <v>50</v>
      </c>
      <c s="34" t="s">
        <v>152</v>
      </c>
      <c s="34" t="s">
        <v>3328</v>
      </c>
      <c s="35" t="s">
        <v>5</v>
      </c>
      <c s="6" t="s">
        <v>3329</v>
      </c>
      <c s="36" t="s">
        <v>184</v>
      </c>
      <c s="37">
        <v>80</v>
      </c>
      <c s="36">
        <v>0</v>
      </c>
      <c s="36">
        <f>ROUND(G88*H88,6)</f>
      </c>
      <c r="L88" s="38">
        <v>0</v>
      </c>
      <c s="32">
        <f>ROUND(ROUND(L88,2)*ROUND(G88,3),2)</f>
      </c>
      <c s="36" t="s">
        <v>55</v>
      </c>
      <c>
        <f>(M88*21)/100</f>
      </c>
      <c t="s">
        <v>28</v>
      </c>
    </row>
    <row r="89" spans="1:5" ht="12.75">
      <c r="A89" s="35" t="s">
        <v>56</v>
      </c>
      <c r="E89" s="39" t="s">
        <v>3329</v>
      </c>
    </row>
    <row r="90" spans="1:5" ht="12.75">
      <c r="A90" s="35" t="s">
        <v>57</v>
      </c>
      <c r="E90" s="40" t="s">
        <v>5</v>
      </c>
    </row>
    <row r="91" spans="1:5" ht="12.75">
      <c r="A91" t="s">
        <v>58</v>
      </c>
      <c r="E91" s="39" t="s">
        <v>5</v>
      </c>
    </row>
    <row r="92" spans="1:16" ht="12.75">
      <c r="A92" t="s">
        <v>50</v>
      </c>
      <c s="34" t="s">
        <v>155</v>
      </c>
      <c s="34" t="s">
        <v>3330</v>
      </c>
      <c s="35" t="s">
        <v>5</v>
      </c>
      <c s="6" t="s">
        <v>3331</v>
      </c>
      <c s="36" t="s">
        <v>184</v>
      </c>
      <c s="37">
        <v>120</v>
      </c>
      <c s="36">
        <v>0</v>
      </c>
      <c s="36">
        <f>ROUND(G92*H92,6)</f>
      </c>
      <c r="L92" s="38">
        <v>0</v>
      </c>
      <c s="32">
        <f>ROUND(ROUND(L92,2)*ROUND(G92,3),2)</f>
      </c>
      <c s="36" t="s">
        <v>55</v>
      </c>
      <c>
        <f>(M92*21)/100</f>
      </c>
      <c t="s">
        <v>28</v>
      </c>
    </row>
    <row r="93" spans="1:5" ht="12.75">
      <c r="A93" s="35" t="s">
        <v>56</v>
      </c>
      <c r="E93" s="39" t="s">
        <v>3331</v>
      </c>
    </row>
    <row r="94" spans="1:5" ht="12.75">
      <c r="A94" s="35" t="s">
        <v>57</v>
      </c>
      <c r="E94" s="40" t="s">
        <v>5</v>
      </c>
    </row>
    <row r="95" spans="1:5" ht="12.75">
      <c r="A95" t="s">
        <v>58</v>
      </c>
      <c r="E95" s="39" t="s">
        <v>5</v>
      </c>
    </row>
    <row r="96" spans="1:16" ht="25.5">
      <c r="A96" t="s">
        <v>50</v>
      </c>
      <c s="34" t="s">
        <v>159</v>
      </c>
      <c s="34" t="s">
        <v>1664</v>
      </c>
      <c s="35" t="s">
        <v>5</v>
      </c>
      <c s="6" t="s">
        <v>1665</v>
      </c>
      <c s="36" t="s">
        <v>184</v>
      </c>
      <c s="37">
        <v>100</v>
      </c>
      <c s="36">
        <v>0</v>
      </c>
      <c s="36">
        <f>ROUND(G96*H96,6)</f>
      </c>
      <c r="L96" s="38">
        <v>0</v>
      </c>
      <c s="32">
        <f>ROUND(ROUND(L96,2)*ROUND(G96,3),2)</f>
      </c>
      <c s="36" t="s">
        <v>90</v>
      </c>
      <c>
        <f>(M96*21)/100</f>
      </c>
      <c t="s">
        <v>28</v>
      </c>
    </row>
    <row r="97" spans="1:5" ht="25.5">
      <c r="A97" s="35" t="s">
        <v>56</v>
      </c>
      <c r="E97" s="39" t="s">
        <v>1665</v>
      </c>
    </row>
    <row r="98" spans="1:5" ht="12.75">
      <c r="A98" s="35" t="s">
        <v>57</v>
      </c>
      <c r="E98" s="40" t="s">
        <v>5</v>
      </c>
    </row>
    <row r="99" spans="1:5" ht="12.75">
      <c r="A99" t="s">
        <v>58</v>
      </c>
      <c r="E99" s="39" t="s">
        <v>5</v>
      </c>
    </row>
    <row r="100" spans="1:16" ht="25.5">
      <c r="A100" t="s">
        <v>50</v>
      </c>
      <c s="34" t="s">
        <v>162</v>
      </c>
      <c s="34" t="s">
        <v>3332</v>
      </c>
      <c s="35" t="s">
        <v>5</v>
      </c>
      <c s="6" t="s">
        <v>3333</v>
      </c>
      <c s="36" t="s">
        <v>184</v>
      </c>
      <c s="37">
        <v>120</v>
      </c>
      <c s="36">
        <v>0</v>
      </c>
      <c s="36">
        <f>ROUND(G100*H100,6)</f>
      </c>
      <c r="L100" s="38">
        <v>0</v>
      </c>
      <c s="32">
        <f>ROUND(ROUND(L100,2)*ROUND(G100,3),2)</f>
      </c>
      <c s="36" t="s">
        <v>90</v>
      </c>
      <c>
        <f>(M100*21)/100</f>
      </c>
      <c t="s">
        <v>28</v>
      </c>
    </row>
    <row r="101" spans="1:5" ht="25.5">
      <c r="A101" s="35" t="s">
        <v>56</v>
      </c>
      <c r="E101" s="39" t="s">
        <v>3333</v>
      </c>
    </row>
    <row r="102" spans="1:5" ht="12.75">
      <c r="A102" s="35" t="s">
        <v>57</v>
      </c>
      <c r="E102" s="40" t="s">
        <v>5</v>
      </c>
    </row>
    <row r="103" spans="1:5" ht="12.75">
      <c r="A103" t="s">
        <v>58</v>
      </c>
      <c r="E103" s="39" t="s">
        <v>5</v>
      </c>
    </row>
    <row r="104" spans="1:16" ht="25.5">
      <c r="A104" t="s">
        <v>50</v>
      </c>
      <c s="34" t="s">
        <v>165</v>
      </c>
      <c s="34" t="s">
        <v>3334</v>
      </c>
      <c s="35" t="s">
        <v>5</v>
      </c>
      <c s="6" t="s">
        <v>3335</v>
      </c>
      <c s="36" t="s">
        <v>184</v>
      </c>
      <c s="37">
        <v>200</v>
      </c>
      <c s="36">
        <v>0</v>
      </c>
      <c s="36">
        <f>ROUND(G104*H104,6)</f>
      </c>
      <c r="L104" s="38">
        <v>0</v>
      </c>
      <c s="32">
        <f>ROUND(ROUND(L104,2)*ROUND(G104,3),2)</f>
      </c>
      <c s="36" t="s">
        <v>90</v>
      </c>
      <c>
        <f>(M104*21)/100</f>
      </c>
      <c t="s">
        <v>28</v>
      </c>
    </row>
    <row r="105" spans="1:5" ht="25.5">
      <c r="A105" s="35" t="s">
        <v>56</v>
      </c>
      <c r="E105" s="39" t="s">
        <v>3335</v>
      </c>
    </row>
    <row r="106" spans="1:5" ht="12.75">
      <c r="A106" s="35" t="s">
        <v>57</v>
      </c>
      <c r="E106" s="40" t="s">
        <v>5</v>
      </c>
    </row>
    <row r="107" spans="1:5" ht="12.75">
      <c r="A107" t="s">
        <v>58</v>
      </c>
      <c r="E107" s="39" t="s">
        <v>5</v>
      </c>
    </row>
    <row r="108" spans="1:16" ht="25.5">
      <c r="A108" t="s">
        <v>50</v>
      </c>
      <c s="34" t="s">
        <v>168</v>
      </c>
      <c s="34" t="s">
        <v>524</v>
      </c>
      <c s="35" t="s">
        <v>5</v>
      </c>
      <c s="6" t="s">
        <v>525</v>
      </c>
      <c s="36" t="s">
        <v>184</v>
      </c>
      <c s="37">
        <v>10</v>
      </c>
      <c s="36">
        <v>0</v>
      </c>
      <c s="36">
        <f>ROUND(G108*H108,6)</f>
      </c>
      <c r="L108" s="38">
        <v>0</v>
      </c>
      <c s="32">
        <f>ROUND(ROUND(L108,2)*ROUND(G108,3),2)</f>
      </c>
      <c s="36" t="s">
        <v>90</v>
      </c>
      <c>
        <f>(M108*21)/100</f>
      </c>
      <c t="s">
        <v>28</v>
      </c>
    </row>
    <row r="109" spans="1:5" ht="25.5">
      <c r="A109" s="35" t="s">
        <v>56</v>
      </c>
      <c r="E109" s="39" t="s">
        <v>525</v>
      </c>
    </row>
    <row r="110" spans="1:5" ht="12.75">
      <c r="A110" s="35" t="s">
        <v>57</v>
      </c>
      <c r="E110" s="40" t="s">
        <v>5</v>
      </c>
    </row>
    <row r="111" spans="1:5" ht="12.75">
      <c r="A111" t="s">
        <v>58</v>
      </c>
      <c r="E111" s="39" t="s">
        <v>5</v>
      </c>
    </row>
    <row r="112" spans="1:16" ht="12.75">
      <c r="A112" t="s">
        <v>50</v>
      </c>
      <c s="34" t="s">
        <v>171</v>
      </c>
      <c s="34" t="s">
        <v>3336</v>
      </c>
      <c s="35" t="s">
        <v>5</v>
      </c>
      <c s="6" t="s">
        <v>3337</v>
      </c>
      <c s="36" t="s">
        <v>184</v>
      </c>
      <c s="37">
        <v>40</v>
      </c>
      <c s="36">
        <v>0</v>
      </c>
      <c s="36">
        <f>ROUND(G112*H112,6)</f>
      </c>
      <c r="L112" s="38">
        <v>0</v>
      </c>
      <c s="32">
        <f>ROUND(ROUND(L112,2)*ROUND(G112,3),2)</f>
      </c>
      <c s="36" t="s">
        <v>90</v>
      </c>
      <c>
        <f>(M112*21)/100</f>
      </c>
      <c t="s">
        <v>28</v>
      </c>
    </row>
    <row r="113" spans="1:5" ht="12.75">
      <c r="A113" s="35" t="s">
        <v>56</v>
      </c>
      <c r="E113" s="39" t="s">
        <v>3337</v>
      </c>
    </row>
    <row r="114" spans="1:5" ht="12.75">
      <c r="A114" s="35" t="s">
        <v>57</v>
      </c>
      <c r="E114" s="40" t="s">
        <v>5</v>
      </c>
    </row>
    <row r="115" spans="1:5" ht="12.75">
      <c r="A115" t="s">
        <v>58</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COUNTIFS(L8:L232,"=0",A8:A232,"P")+COUNTIFS(L8:L232,"",A8:A232,"P")+SUM(Q8:Q232)</f>
      </c>
    </row>
    <row r="8" spans="1:13" ht="12.75">
      <c r="A8" t="s">
        <v>45</v>
      </c>
      <c r="C8" s="28" t="s">
        <v>3340</v>
      </c>
      <c r="E8" s="30" t="s">
        <v>3339</v>
      </c>
      <c r="J8" s="29">
        <f>0+J9+J26+J35+J136+J169+J194+J223</f>
      </c>
      <c s="29">
        <f>0+K9+K26+K35+K136+K169+K194+K223</f>
      </c>
      <c s="29">
        <f>0+L9+L26+L35+L136+L169+L194+L223</f>
      </c>
      <c s="29">
        <f>0+M9+M26+M35+M136+M169+M194+M223</f>
      </c>
    </row>
    <row r="9" spans="1:13" ht="12.75">
      <c r="A9" t="s">
        <v>47</v>
      </c>
      <c r="C9" s="31" t="s">
        <v>85</v>
      </c>
      <c r="E9" s="33" t="s">
        <v>86</v>
      </c>
      <c r="J9" s="32">
        <f>0</f>
      </c>
      <c s="32">
        <f>0</f>
      </c>
      <c s="32">
        <f>0+L10+L14+L18+L22</f>
      </c>
      <c s="32">
        <f>0+M10+M14+M18+M22</f>
      </c>
    </row>
    <row r="10" spans="1:16" ht="25.5">
      <c r="A10" t="s">
        <v>50</v>
      </c>
      <c s="34" t="s">
        <v>51</v>
      </c>
      <c s="34" t="s">
        <v>2105</v>
      </c>
      <c s="35" t="s">
        <v>5</v>
      </c>
      <c s="6" t="s">
        <v>2106</v>
      </c>
      <c s="36" t="s">
        <v>89</v>
      </c>
      <c s="37">
        <v>1</v>
      </c>
      <c s="36">
        <v>0</v>
      </c>
      <c s="36">
        <f>ROUND(G10*H10,6)</f>
      </c>
      <c r="L10" s="38">
        <v>0</v>
      </c>
      <c s="32">
        <f>ROUND(ROUND(L10,2)*ROUND(G10,3),2)</f>
      </c>
      <c s="36" t="s">
        <v>90</v>
      </c>
      <c>
        <f>(M10*21)/100</f>
      </c>
      <c t="s">
        <v>28</v>
      </c>
    </row>
    <row r="11" spans="1:5" ht="25.5">
      <c r="A11" s="35" t="s">
        <v>56</v>
      </c>
      <c r="E11" s="39" t="s">
        <v>2106</v>
      </c>
    </row>
    <row r="12" spans="1:5" ht="12.75">
      <c r="A12" s="35" t="s">
        <v>57</v>
      </c>
      <c r="E12" s="40" t="s">
        <v>5</v>
      </c>
    </row>
    <row r="13" spans="1:5" ht="12.75">
      <c r="A13" t="s">
        <v>58</v>
      </c>
      <c r="E13" s="39" t="s">
        <v>5</v>
      </c>
    </row>
    <row r="14" spans="1:16" ht="25.5">
      <c r="A14" t="s">
        <v>50</v>
      </c>
      <c s="34" t="s">
        <v>28</v>
      </c>
      <c s="34" t="s">
        <v>2107</v>
      </c>
      <c s="35" t="s">
        <v>5</v>
      </c>
      <c s="6" t="s">
        <v>2108</v>
      </c>
      <c s="36" t="s">
        <v>89</v>
      </c>
      <c s="37">
        <v>1</v>
      </c>
      <c s="36">
        <v>0</v>
      </c>
      <c s="36">
        <f>ROUND(G14*H14,6)</f>
      </c>
      <c r="L14" s="38">
        <v>0</v>
      </c>
      <c s="32">
        <f>ROUND(ROUND(L14,2)*ROUND(G14,3),2)</f>
      </c>
      <c s="36" t="s">
        <v>90</v>
      </c>
      <c>
        <f>(M14*21)/100</f>
      </c>
      <c t="s">
        <v>28</v>
      </c>
    </row>
    <row r="15" spans="1:5" ht="38.25">
      <c r="A15" s="35" t="s">
        <v>56</v>
      </c>
      <c r="E15" s="39" t="s">
        <v>2109</v>
      </c>
    </row>
    <row r="16" spans="1:5" ht="12.75">
      <c r="A16" s="35" t="s">
        <v>57</v>
      </c>
      <c r="E16" s="40" t="s">
        <v>5</v>
      </c>
    </row>
    <row r="17" spans="1:5" ht="12.75">
      <c r="A17" t="s">
        <v>58</v>
      </c>
      <c r="E17" s="39" t="s">
        <v>5</v>
      </c>
    </row>
    <row r="18" spans="1:16" ht="25.5">
      <c r="A18" t="s">
        <v>50</v>
      </c>
      <c s="34" t="s">
        <v>26</v>
      </c>
      <c s="34" t="s">
        <v>94</v>
      </c>
      <c s="35" t="s">
        <v>5</v>
      </c>
      <c s="6" t="s">
        <v>95</v>
      </c>
      <c s="36" t="s">
        <v>89</v>
      </c>
      <c s="37">
        <v>1</v>
      </c>
      <c s="36">
        <v>0</v>
      </c>
      <c s="36">
        <f>ROUND(G18*H18,6)</f>
      </c>
      <c r="L18" s="38">
        <v>0</v>
      </c>
      <c s="32">
        <f>ROUND(ROUND(L18,2)*ROUND(G18,3),2)</f>
      </c>
      <c s="36" t="s">
        <v>90</v>
      </c>
      <c>
        <f>(M18*21)/100</f>
      </c>
      <c t="s">
        <v>28</v>
      </c>
    </row>
    <row r="19" spans="1:5" ht="51">
      <c r="A19" s="35" t="s">
        <v>56</v>
      </c>
      <c r="E19" s="39" t="s">
        <v>96</v>
      </c>
    </row>
    <row r="20" spans="1:5" ht="12.75">
      <c r="A20" s="35" t="s">
        <v>57</v>
      </c>
      <c r="E20" s="40" t="s">
        <v>5</v>
      </c>
    </row>
    <row r="21" spans="1:5" ht="12.75">
      <c r="A21" t="s">
        <v>58</v>
      </c>
      <c r="E21" s="39" t="s">
        <v>5</v>
      </c>
    </row>
    <row r="22" spans="1:16" ht="25.5">
      <c r="A22" t="s">
        <v>50</v>
      </c>
      <c s="34" t="s">
        <v>79</v>
      </c>
      <c s="34" t="s">
        <v>2110</v>
      </c>
      <c s="35" t="s">
        <v>5</v>
      </c>
      <c s="6" t="s">
        <v>95</v>
      </c>
      <c s="36" t="s">
        <v>89</v>
      </c>
      <c s="37">
        <v>1</v>
      </c>
      <c s="36">
        <v>0</v>
      </c>
      <c s="36">
        <f>ROUND(G22*H22,6)</f>
      </c>
      <c r="L22" s="38">
        <v>0</v>
      </c>
      <c s="32">
        <f>ROUND(ROUND(L22,2)*ROUND(G22,3),2)</f>
      </c>
      <c s="36" t="s">
        <v>90</v>
      </c>
      <c>
        <f>(M22*21)/100</f>
      </c>
      <c t="s">
        <v>28</v>
      </c>
    </row>
    <row r="23" spans="1:5" ht="51">
      <c r="A23" s="35" t="s">
        <v>56</v>
      </c>
      <c r="E23" s="39" t="s">
        <v>2111</v>
      </c>
    </row>
    <row r="24" spans="1:5" ht="12.75">
      <c r="A24" s="35" t="s">
        <v>57</v>
      </c>
      <c r="E24" s="40" t="s">
        <v>5</v>
      </c>
    </row>
    <row r="25" spans="1:5" ht="12.75">
      <c r="A25" t="s">
        <v>58</v>
      </c>
      <c r="E25" s="39" t="s">
        <v>5</v>
      </c>
    </row>
    <row r="26" spans="1:13" ht="12.75">
      <c r="A26" t="s">
        <v>47</v>
      </c>
      <c r="C26" s="31" t="s">
        <v>109</v>
      </c>
      <c r="E26" s="33" t="s">
        <v>110</v>
      </c>
      <c r="J26" s="32">
        <f>0</f>
      </c>
      <c s="32">
        <f>0</f>
      </c>
      <c s="32">
        <f>0+L27+L31</f>
      </c>
      <c s="32">
        <f>0+M27+M31</f>
      </c>
    </row>
    <row r="27" spans="1:16" ht="12.75">
      <c r="A27" t="s">
        <v>50</v>
      </c>
      <c s="34" t="s">
        <v>101</v>
      </c>
      <c s="34" t="s">
        <v>112</v>
      </c>
      <c s="35" t="s">
        <v>5</v>
      </c>
      <c s="6" t="s">
        <v>113</v>
      </c>
      <c s="36" t="s">
        <v>74</v>
      </c>
      <c s="37">
        <v>165</v>
      </c>
      <c s="36">
        <v>0</v>
      </c>
      <c s="36">
        <f>ROUND(G27*H27,6)</f>
      </c>
      <c r="L27" s="38">
        <v>0</v>
      </c>
      <c s="32">
        <f>ROUND(ROUND(L27,2)*ROUND(G27,3),2)</f>
      </c>
      <c s="36" t="s">
        <v>90</v>
      </c>
      <c>
        <f>(M27*21)/100</f>
      </c>
      <c t="s">
        <v>28</v>
      </c>
    </row>
    <row r="28" spans="1:5" ht="12.75">
      <c r="A28" s="35" t="s">
        <v>56</v>
      </c>
      <c r="E28" s="39" t="s">
        <v>113</v>
      </c>
    </row>
    <row r="29" spans="1:5" ht="12.75">
      <c r="A29" s="35" t="s">
        <v>57</v>
      </c>
      <c r="E29" s="40" t="s">
        <v>5</v>
      </c>
    </row>
    <row r="30" spans="1:5" ht="12.75">
      <c r="A30" t="s">
        <v>58</v>
      </c>
      <c r="E30" s="39" t="s">
        <v>5</v>
      </c>
    </row>
    <row r="31" spans="1:16" ht="12.75">
      <c r="A31" t="s">
        <v>50</v>
      </c>
      <c s="34" t="s">
        <v>27</v>
      </c>
      <c s="34" t="s">
        <v>115</v>
      </c>
      <c s="35" t="s">
        <v>5</v>
      </c>
      <c s="6" t="s">
        <v>116</v>
      </c>
      <c s="36" t="s">
        <v>74</v>
      </c>
      <c s="37">
        <v>173.25</v>
      </c>
      <c s="36">
        <v>0</v>
      </c>
      <c s="36">
        <f>ROUND(G31*H31,6)</f>
      </c>
      <c r="L31" s="38">
        <v>0</v>
      </c>
      <c s="32">
        <f>ROUND(ROUND(L31,2)*ROUND(G31,3),2)</f>
      </c>
      <c s="36" t="s">
        <v>55</v>
      </c>
      <c>
        <f>(M31*21)/100</f>
      </c>
      <c t="s">
        <v>28</v>
      </c>
    </row>
    <row r="32" spans="1:5" ht="12.75">
      <c r="A32" s="35" t="s">
        <v>56</v>
      </c>
      <c r="E32" s="39" t="s">
        <v>116</v>
      </c>
    </row>
    <row r="33" spans="1:5" ht="25.5">
      <c r="A33" s="35" t="s">
        <v>57</v>
      </c>
      <c r="E33" s="40" t="s">
        <v>3341</v>
      </c>
    </row>
    <row r="34" spans="1:5" ht="12.75">
      <c r="A34" t="s">
        <v>58</v>
      </c>
      <c r="E34" s="39" t="s">
        <v>5</v>
      </c>
    </row>
    <row r="35" spans="1:13" ht="12.75">
      <c r="A35" t="s">
        <v>47</v>
      </c>
      <c r="C35" s="31" t="s">
        <v>118</v>
      </c>
      <c r="E35" s="33" t="s">
        <v>119</v>
      </c>
      <c r="J35" s="32">
        <f>0</f>
      </c>
      <c s="32">
        <f>0</f>
      </c>
      <c s="32">
        <f>0+L36+L40+L44+L48+L52+L56+L60+L64+L68+L72+L76+L80+L84+L88+L92+L96+L100+L104+L108+L112+L116+L120+L124+L128+L132</f>
      </c>
      <c s="32">
        <f>0+M36+M40+M44+M48+M52+M56+M60+M64+M68+M72+M76+M80+M84+M88+M92+M96+M100+M104+M108+M112+M116+M120+M124+M128+M132</f>
      </c>
    </row>
    <row r="36" spans="1:16" ht="38.25">
      <c r="A36" t="s">
        <v>50</v>
      </c>
      <c s="34" t="s">
        <v>106</v>
      </c>
      <c s="34" t="s">
        <v>3342</v>
      </c>
      <c s="35" t="s">
        <v>5</v>
      </c>
      <c s="6" t="s">
        <v>3343</v>
      </c>
      <c s="36" t="s">
        <v>89</v>
      </c>
      <c s="37">
        <v>16</v>
      </c>
      <c s="36">
        <v>0</v>
      </c>
      <c s="36">
        <f>ROUND(G36*H36,6)</f>
      </c>
      <c r="L36" s="38">
        <v>0</v>
      </c>
      <c s="32">
        <f>ROUND(ROUND(L36,2)*ROUND(G36,3),2)</f>
      </c>
      <c s="36" t="s">
        <v>55</v>
      </c>
      <c>
        <f>(M36*21)/100</f>
      </c>
      <c t="s">
        <v>28</v>
      </c>
    </row>
    <row r="37" spans="1:5" ht="38.25">
      <c r="A37" s="35" t="s">
        <v>56</v>
      </c>
      <c r="E37" s="39" t="s">
        <v>3343</v>
      </c>
    </row>
    <row r="38" spans="1:5" ht="12.75">
      <c r="A38" s="35" t="s">
        <v>57</v>
      </c>
      <c r="E38" s="40" t="s">
        <v>5</v>
      </c>
    </row>
    <row r="39" spans="1:5" ht="12.75">
      <c r="A39" t="s">
        <v>58</v>
      </c>
      <c r="E39" s="39" t="s">
        <v>5</v>
      </c>
    </row>
    <row r="40" spans="1:16" ht="25.5">
      <c r="A40" t="s">
        <v>50</v>
      </c>
      <c s="34" t="s">
        <v>111</v>
      </c>
      <c s="34" t="s">
        <v>3344</v>
      </c>
      <c s="35" t="s">
        <v>5</v>
      </c>
      <c s="6" t="s">
        <v>3345</v>
      </c>
      <c s="36" t="s">
        <v>89</v>
      </c>
      <c s="37">
        <v>16</v>
      </c>
      <c s="36">
        <v>0</v>
      </c>
      <c s="36">
        <f>ROUND(G40*H40,6)</f>
      </c>
      <c r="L40" s="38">
        <v>0</v>
      </c>
      <c s="32">
        <f>ROUND(ROUND(L40,2)*ROUND(G40,3),2)</f>
      </c>
      <c s="36" t="s">
        <v>90</v>
      </c>
      <c>
        <f>(M40*21)/100</f>
      </c>
      <c t="s">
        <v>28</v>
      </c>
    </row>
    <row r="41" spans="1:5" ht="25.5">
      <c r="A41" s="35" t="s">
        <v>56</v>
      </c>
      <c r="E41" s="39" t="s">
        <v>3345</v>
      </c>
    </row>
    <row r="42" spans="1:5" ht="12.75">
      <c r="A42" s="35" t="s">
        <v>57</v>
      </c>
      <c r="E42" s="40" t="s">
        <v>5</v>
      </c>
    </row>
    <row r="43" spans="1:5" ht="12.75">
      <c r="A43" t="s">
        <v>58</v>
      </c>
      <c r="E43" s="39" t="s">
        <v>5</v>
      </c>
    </row>
    <row r="44" spans="1:16" ht="12.75">
      <c r="A44" t="s">
        <v>50</v>
      </c>
      <c s="34" t="s">
        <v>114</v>
      </c>
      <c s="34" t="s">
        <v>3346</v>
      </c>
      <c s="35" t="s">
        <v>5</v>
      </c>
      <c s="6" t="s">
        <v>3347</v>
      </c>
      <c s="36" t="s">
        <v>74</v>
      </c>
      <c s="37">
        <v>52.5</v>
      </c>
      <c s="36">
        <v>0.00173</v>
      </c>
      <c s="36">
        <f>ROUND(G44*H44,6)</f>
      </c>
      <c r="L44" s="38">
        <v>0</v>
      </c>
      <c s="32">
        <f>ROUND(ROUND(L44,2)*ROUND(G44,3),2)</f>
      </c>
      <c s="36" t="s">
        <v>90</v>
      </c>
      <c>
        <f>(M44*21)/100</f>
      </c>
      <c t="s">
        <v>28</v>
      </c>
    </row>
    <row r="45" spans="1:5" ht="12.75">
      <c r="A45" s="35" t="s">
        <v>56</v>
      </c>
      <c r="E45" s="39" t="s">
        <v>3347</v>
      </c>
    </row>
    <row r="46" spans="1:5" ht="25.5">
      <c r="A46" s="35" t="s">
        <v>57</v>
      </c>
      <c r="E46" s="40" t="s">
        <v>215</v>
      </c>
    </row>
    <row r="47" spans="1:5" ht="12.75">
      <c r="A47" t="s">
        <v>58</v>
      </c>
      <c r="E47" s="39" t="s">
        <v>5</v>
      </c>
    </row>
    <row r="48" spans="1:16" ht="12.75">
      <c r="A48" t="s">
        <v>50</v>
      </c>
      <c s="34" t="s">
        <v>120</v>
      </c>
      <c s="34" t="s">
        <v>3348</v>
      </c>
      <c s="35" t="s">
        <v>5</v>
      </c>
      <c s="6" t="s">
        <v>122</v>
      </c>
      <c s="36" t="s">
        <v>74</v>
      </c>
      <c s="37">
        <v>52.5</v>
      </c>
      <c s="36">
        <v>0.00194</v>
      </c>
      <c s="36">
        <f>ROUND(G48*H48,6)</f>
      </c>
      <c r="L48" s="38">
        <v>0</v>
      </c>
      <c s="32">
        <f>ROUND(ROUND(L48,2)*ROUND(G48,3),2)</f>
      </c>
      <c s="36" t="s">
        <v>291</v>
      </c>
      <c>
        <f>(M48*21)/100</f>
      </c>
      <c t="s">
        <v>28</v>
      </c>
    </row>
    <row r="49" spans="1:5" ht="12.75">
      <c r="A49" s="35" t="s">
        <v>56</v>
      </c>
      <c r="E49" s="39" t="s">
        <v>122</v>
      </c>
    </row>
    <row r="50" spans="1:5" ht="25.5">
      <c r="A50" s="35" t="s">
        <v>57</v>
      </c>
      <c r="E50" s="40" t="s">
        <v>215</v>
      </c>
    </row>
    <row r="51" spans="1:5" ht="12.75">
      <c r="A51" t="s">
        <v>58</v>
      </c>
      <c r="E51" s="39" t="s">
        <v>5</v>
      </c>
    </row>
    <row r="52" spans="1:16" ht="12.75">
      <c r="A52" t="s">
        <v>50</v>
      </c>
      <c s="34" t="s">
        <v>124</v>
      </c>
      <c s="34" t="s">
        <v>3349</v>
      </c>
      <c s="35" t="s">
        <v>5</v>
      </c>
      <c s="6" t="s">
        <v>3350</v>
      </c>
      <c s="36" t="s">
        <v>74</v>
      </c>
      <c s="37">
        <v>2</v>
      </c>
      <c s="36">
        <v>0</v>
      </c>
      <c s="36">
        <f>ROUND(G52*H52,6)</f>
      </c>
      <c r="L52" s="38">
        <v>0</v>
      </c>
      <c s="32">
        <f>ROUND(ROUND(L52,2)*ROUND(G52,3),2)</f>
      </c>
      <c s="36" t="s">
        <v>55</v>
      </c>
      <c>
        <f>(M52*21)/100</f>
      </c>
      <c t="s">
        <v>28</v>
      </c>
    </row>
    <row r="53" spans="1:5" ht="12.75">
      <c r="A53" s="35" t="s">
        <v>56</v>
      </c>
      <c r="E53" s="39" t="s">
        <v>3350</v>
      </c>
    </row>
    <row r="54" spans="1:5" ht="12.75">
      <c r="A54" s="35" t="s">
        <v>57</v>
      </c>
      <c r="E54" s="40" t="s">
        <v>5</v>
      </c>
    </row>
    <row r="55" spans="1:5" ht="12.75">
      <c r="A55" t="s">
        <v>58</v>
      </c>
      <c r="E55" s="39" t="s">
        <v>5</v>
      </c>
    </row>
    <row r="56" spans="1:16" ht="25.5">
      <c r="A56" t="s">
        <v>50</v>
      </c>
      <c s="34" t="s">
        <v>127</v>
      </c>
      <c s="34" t="s">
        <v>125</v>
      </c>
      <c s="35" t="s">
        <v>5</v>
      </c>
      <c s="6" t="s">
        <v>126</v>
      </c>
      <c s="36" t="s">
        <v>74</v>
      </c>
      <c s="37">
        <v>100</v>
      </c>
      <c s="36">
        <v>0</v>
      </c>
      <c s="36">
        <f>ROUND(G56*H56,6)</f>
      </c>
      <c r="L56" s="38">
        <v>0</v>
      </c>
      <c s="32">
        <f>ROUND(ROUND(L56,2)*ROUND(G56,3),2)</f>
      </c>
      <c s="36" t="s">
        <v>90</v>
      </c>
      <c>
        <f>(M56*21)/100</f>
      </c>
      <c t="s">
        <v>28</v>
      </c>
    </row>
    <row r="57" spans="1:5" ht="25.5">
      <c r="A57" s="35" t="s">
        <v>56</v>
      </c>
      <c r="E57" s="39" t="s">
        <v>126</v>
      </c>
    </row>
    <row r="58" spans="1:5" ht="12.75">
      <c r="A58" s="35" t="s">
        <v>57</v>
      </c>
      <c r="E58" s="40" t="s">
        <v>5</v>
      </c>
    </row>
    <row r="59" spans="1:5" ht="12.75">
      <c r="A59" t="s">
        <v>58</v>
      </c>
      <c r="E59" s="39" t="s">
        <v>5</v>
      </c>
    </row>
    <row r="60" spans="1:16" ht="25.5">
      <c r="A60" t="s">
        <v>50</v>
      </c>
      <c s="34" t="s">
        <v>130</v>
      </c>
      <c s="34" t="s">
        <v>3351</v>
      </c>
      <c s="35" t="s">
        <v>5</v>
      </c>
      <c s="6" t="s">
        <v>3352</v>
      </c>
      <c s="36" t="s">
        <v>74</v>
      </c>
      <c s="37">
        <v>21</v>
      </c>
      <c s="36">
        <v>0.00069</v>
      </c>
      <c s="36">
        <f>ROUND(G60*H60,6)</f>
      </c>
      <c r="L60" s="38">
        <v>0</v>
      </c>
      <c s="32">
        <f>ROUND(ROUND(L60,2)*ROUND(G60,3),2)</f>
      </c>
      <c s="36" t="s">
        <v>90</v>
      </c>
      <c>
        <f>(M60*21)/100</f>
      </c>
      <c t="s">
        <v>28</v>
      </c>
    </row>
    <row r="61" spans="1:5" ht="25.5">
      <c r="A61" s="35" t="s">
        <v>56</v>
      </c>
      <c r="E61" s="39" t="s">
        <v>3352</v>
      </c>
    </row>
    <row r="62" spans="1:5" ht="25.5">
      <c r="A62" s="35" t="s">
        <v>57</v>
      </c>
      <c r="E62" s="40" t="s">
        <v>229</v>
      </c>
    </row>
    <row r="63" spans="1:5" ht="12.75">
      <c r="A63" t="s">
        <v>58</v>
      </c>
      <c r="E63" s="39" t="s">
        <v>5</v>
      </c>
    </row>
    <row r="64" spans="1:16" ht="25.5">
      <c r="A64" t="s">
        <v>50</v>
      </c>
      <c s="34" t="s">
        <v>133</v>
      </c>
      <c s="34" t="s">
        <v>3353</v>
      </c>
      <c s="35" t="s">
        <v>5</v>
      </c>
      <c s="6" t="s">
        <v>3354</v>
      </c>
      <c s="36" t="s">
        <v>74</v>
      </c>
      <c s="37">
        <v>20</v>
      </c>
      <c s="36">
        <v>0</v>
      </c>
      <c s="36">
        <f>ROUND(G64*H64,6)</f>
      </c>
      <c r="L64" s="38">
        <v>0</v>
      </c>
      <c s="32">
        <f>ROUND(ROUND(L64,2)*ROUND(G64,3),2)</f>
      </c>
      <c s="36" t="s">
        <v>90</v>
      </c>
      <c>
        <f>(M64*21)/100</f>
      </c>
      <c t="s">
        <v>28</v>
      </c>
    </row>
    <row r="65" spans="1:5" ht="25.5">
      <c r="A65" s="35" t="s">
        <v>56</v>
      </c>
      <c r="E65" s="39" t="s">
        <v>3354</v>
      </c>
    </row>
    <row r="66" spans="1:5" ht="12.75">
      <c r="A66" s="35" t="s">
        <v>57</v>
      </c>
      <c r="E66" s="40" t="s">
        <v>5</v>
      </c>
    </row>
    <row r="67" spans="1:5" ht="12.75">
      <c r="A67" t="s">
        <v>58</v>
      </c>
      <c r="E67" s="39" t="s">
        <v>5</v>
      </c>
    </row>
    <row r="68" spans="1:16" ht="12.75">
      <c r="A68" t="s">
        <v>50</v>
      </c>
      <c s="34" t="s">
        <v>136</v>
      </c>
      <c s="34" t="s">
        <v>3355</v>
      </c>
      <c s="35" t="s">
        <v>5</v>
      </c>
      <c s="6" t="s">
        <v>3356</v>
      </c>
      <c s="36" t="s">
        <v>74</v>
      </c>
      <c s="37">
        <v>84</v>
      </c>
      <c s="36">
        <v>0</v>
      </c>
      <c s="36">
        <f>ROUND(G68*H68,6)</f>
      </c>
      <c r="L68" s="38">
        <v>0</v>
      </c>
      <c s="32">
        <f>ROUND(ROUND(L68,2)*ROUND(G68,3),2)</f>
      </c>
      <c s="36" t="s">
        <v>55</v>
      </c>
      <c>
        <f>(M68*21)/100</f>
      </c>
      <c t="s">
        <v>28</v>
      </c>
    </row>
    <row r="69" spans="1:5" ht="12.75">
      <c r="A69" s="35" t="s">
        <v>56</v>
      </c>
      <c r="E69" s="39" t="s">
        <v>3356</v>
      </c>
    </row>
    <row r="70" spans="1:5" ht="12.75">
      <c r="A70" s="35" t="s">
        <v>57</v>
      </c>
      <c r="E70" s="40" t="s">
        <v>5</v>
      </c>
    </row>
    <row r="71" spans="1:5" ht="12.75">
      <c r="A71" t="s">
        <v>58</v>
      </c>
      <c r="E71" s="39" t="s">
        <v>5</v>
      </c>
    </row>
    <row r="72" spans="1:16" ht="25.5">
      <c r="A72" t="s">
        <v>50</v>
      </c>
      <c s="34" t="s">
        <v>139</v>
      </c>
      <c s="34" t="s">
        <v>166</v>
      </c>
      <c s="35" t="s">
        <v>5</v>
      </c>
      <c s="6" t="s">
        <v>167</v>
      </c>
      <c s="36" t="s">
        <v>74</v>
      </c>
      <c s="37">
        <v>84</v>
      </c>
      <c s="36">
        <v>0</v>
      </c>
      <c s="36">
        <f>ROUND(G72*H72,6)</f>
      </c>
      <c r="L72" s="38">
        <v>0</v>
      </c>
      <c s="32">
        <f>ROUND(ROUND(L72,2)*ROUND(G72,3),2)</f>
      </c>
      <c s="36" t="s">
        <v>90</v>
      </c>
      <c>
        <f>(M72*21)/100</f>
      </c>
      <c t="s">
        <v>28</v>
      </c>
    </row>
    <row r="73" spans="1:5" ht="25.5">
      <c r="A73" s="35" t="s">
        <v>56</v>
      </c>
      <c r="E73" s="39" t="s">
        <v>167</v>
      </c>
    </row>
    <row r="74" spans="1:5" ht="12.75">
      <c r="A74" s="35" t="s">
        <v>57</v>
      </c>
      <c r="E74" s="40" t="s">
        <v>5</v>
      </c>
    </row>
    <row r="75" spans="1:5" ht="12.75">
      <c r="A75" t="s">
        <v>58</v>
      </c>
      <c r="E75" s="39" t="s">
        <v>5</v>
      </c>
    </row>
    <row r="76" spans="1:16" ht="12.75">
      <c r="A76" t="s">
        <v>50</v>
      </c>
      <c s="34" t="s">
        <v>142</v>
      </c>
      <c s="34" t="s">
        <v>3357</v>
      </c>
      <c s="35" t="s">
        <v>5</v>
      </c>
      <c s="6" t="s">
        <v>3358</v>
      </c>
      <c s="36" t="s">
        <v>74</v>
      </c>
      <c s="37">
        <v>120</v>
      </c>
      <c s="36">
        <v>0</v>
      </c>
      <c s="36">
        <f>ROUND(G76*H76,6)</f>
      </c>
      <c r="L76" s="38">
        <v>0</v>
      </c>
      <c s="32">
        <f>ROUND(ROUND(L76,2)*ROUND(G76,3),2)</f>
      </c>
      <c s="36" t="s">
        <v>55</v>
      </c>
      <c>
        <f>(M76*21)/100</f>
      </c>
      <c t="s">
        <v>28</v>
      </c>
    </row>
    <row r="77" spans="1:5" ht="12.75">
      <c r="A77" s="35" t="s">
        <v>56</v>
      </c>
      <c r="E77" s="39" t="s">
        <v>3358</v>
      </c>
    </row>
    <row r="78" spans="1:5" ht="12.75">
      <c r="A78" s="35" t="s">
        <v>57</v>
      </c>
      <c r="E78" s="40" t="s">
        <v>5</v>
      </c>
    </row>
    <row r="79" spans="1:5" ht="12.75">
      <c r="A79" t="s">
        <v>58</v>
      </c>
      <c r="E79" s="39" t="s">
        <v>5</v>
      </c>
    </row>
    <row r="80" spans="1:16" ht="25.5">
      <c r="A80" t="s">
        <v>50</v>
      </c>
      <c s="34" t="s">
        <v>145</v>
      </c>
      <c s="34" t="s">
        <v>3359</v>
      </c>
      <c s="35" t="s">
        <v>5</v>
      </c>
      <c s="6" t="s">
        <v>3360</v>
      </c>
      <c s="36" t="s">
        <v>74</v>
      </c>
      <c s="37">
        <v>120</v>
      </c>
      <c s="36">
        <v>0</v>
      </c>
      <c s="36">
        <f>ROUND(G80*H80,6)</f>
      </c>
      <c r="L80" s="38">
        <v>0</v>
      </c>
      <c s="32">
        <f>ROUND(ROUND(L80,2)*ROUND(G80,3),2)</f>
      </c>
      <c s="36" t="s">
        <v>90</v>
      </c>
      <c>
        <f>(M80*21)/100</f>
      </c>
      <c t="s">
        <v>28</v>
      </c>
    </row>
    <row r="81" spans="1:5" ht="25.5">
      <c r="A81" s="35" t="s">
        <v>56</v>
      </c>
      <c r="E81" s="39" t="s">
        <v>3360</v>
      </c>
    </row>
    <row r="82" spans="1:5" ht="12.75">
      <c r="A82" s="35" t="s">
        <v>57</v>
      </c>
      <c r="E82" s="40" t="s">
        <v>5</v>
      </c>
    </row>
    <row r="83" spans="1:5" ht="12.75">
      <c r="A83" t="s">
        <v>58</v>
      </c>
      <c r="E83" s="39" t="s">
        <v>5</v>
      </c>
    </row>
    <row r="84" spans="1:16" ht="12.75">
      <c r="A84" t="s">
        <v>50</v>
      </c>
      <c s="34" t="s">
        <v>149</v>
      </c>
      <c s="34" t="s">
        <v>3361</v>
      </c>
      <c s="35" t="s">
        <v>5</v>
      </c>
      <c s="6" t="s">
        <v>3362</v>
      </c>
      <c s="36" t="s">
        <v>74</v>
      </c>
      <c s="37">
        <v>108</v>
      </c>
      <c s="36">
        <v>0</v>
      </c>
      <c s="36">
        <f>ROUND(G84*H84,6)</f>
      </c>
      <c r="L84" s="38">
        <v>0</v>
      </c>
      <c s="32">
        <f>ROUND(ROUND(L84,2)*ROUND(G84,3),2)</f>
      </c>
      <c s="36" t="s">
        <v>55</v>
      </c>
      <c>
        <f>(M84*21)/100</f>
      </c>
      <c t="s">
        <v>28</v>
      </c>
    </row>
    <row r="85" spans="1:5" ht="12.75">
      <c r="A85" s="35" t="s">
        <v>56</v>
      </c>
      <c r="E85" s="39" t="s">
        <v>3362</v>
      </c>
    </row>
    <row r="86" spans="1:5" ht="12.75">
      <c r="A86" s="35" t="s">
        <v>57</v>
      </c>
      <c r="E86" s="40" t="s">
        <v>5</v>
      </c>
    </row>
    <row r="87" spans="1:5" ht="12.75">
      <c r="A87" t="s">
        <v>58</v>
      </c>
      <c r="E87" s="39" t="s">
        <v>5</v>
      </c>
    </row>
    <row r="88" spans="1:16" ht="25.5">
      <c r="A88" t="s">
        <v>50</v>
      </c>
      <c s="34" t="s">
        <v>152</v>
      </c>
      <c s="34" t="s">
        <v>3363</v>
      </c>
      <c s="35" t="s">
        <v>5</v>
      </c>
      <c s="6" t="s">
        <v>3364</v>
      </c>
      <c s="36" t="s">
        <v>74</v>
      </c>
      <c s="37">
        <v>108</v>
      </c>
      <c s="36">
        <v>0</v>
      </c>
      <c s="36">
        <f>ROUND(G88*H88,6)</f>
      </c>
      <c r="L88" s="38">
        <v>0</v>
      </c>
      <c s="32">
        <f>ROUND(ROUND(L88,2)*ROUND(G88,3),2)</f>
      </c>
      <c s="36" t="s">
        <v>90</v>
      </c>
      <c>
        <f>(M88*21)/100</f>
      </c>
      <c t="s">
        <v>28</v>
      </c>
    </row>
    <row r="89" spans="1:5" ht="25.5">
      <c r="A89" s="35" t="s">
        <v>56</v>
      </c>
      <c r="E89" s="39" t="s">
        <v>3364</v>
      </c>
    </row>
    <row r="90" spans="1:5" ht="12.75">
      <c r="A90" s="35" t="s">
        <v>57</v>
      </c>
      <c r="E90" s="40" t="s">
        <v>5</v>
      </c>
    </row>
    <row r="91" spans="1:5" ht="12.75">
      <c r="A91" t="s">
        <v>58</v>
      </c>
      <c r="E91" s="39" t="s">
        <v>5</v>
      </c>
    </row>
    <row r="92" spans="1:16" ht="25.5">
      <c r="A92" t="s">
        <v>50</v>
      </c>
      <c s="34" t="s">
        <v>155</v>
      </c>
      <c s="34" t="s">
        <v>169</v>
      </c>
      <c s="35" t="s">
        <v>5</v>
      </c>
      <c s="6" t="s">
        <v>170</v>
      </c>
      <c s="36" t="s">
        <v>74</v>
      </c>
      <c s="37">
        <v>312</v>
      </c>
      <c s="36">
        <v>0</v>
      </c>
      <c s="36">
        <f>ROUND(G92*H92,6)</f>
      </c>
      <c r="L92" s="38">
        <v>0</v>
      </c>
      <c s="32">
        <f>ROUND(ROUND(L92,2)*ROUND(G92,3),2)</f>
      </c>
      <c s="36" t="s">
        <v>90</v>
      </c>
      <c>
        <f>(M92*21)/100</f>
      </c>
      <c t="s">
        <v>28</v>
      </c>
    </row>
    <row r="93" spans="1:5" ht="25.5">
      <c r="A93" s="35" t="s">
        <v>56</v>
      </c>
      <c r="E93" s="39" t="s">
        <v>170</v>
      </c>
    </row>
    <row r="94" spans="1:5" ht="12.75">
      <c r="A94" s="35" t="s">
        <v>57</v>
      </c>
      <c r="E94" s="40" t="s">
        <v>5</v>
      </c>
    </row>
    <row r="95" spans="1:5" ht="12.75">
      <c r="A95" t="s">
        <v>58</v>
      </c>
      <c r="E95" s="39" t="s">
        <v>5</v>
      </c>
    </row>
    <row r="96" spans="1:16" ht="25.5">
      <c r="A96" t="s">
        <v>50</v>
      </c>
      <c s="34" t="s">
        <v>159</v>
      </c>
      <c s="34" t="s">
        <v>3365</v>
      </c>
      <c s="35" t="s">
        <v>5</v>
      </c>
      <c s="6" t="s">
        <v>3366</v>
      </c>
      <c s="36" t="s">
        <v>89</v>
      </c>
      <c s="37">
        <v>36</v>
      </c>
      <c s="36">
        <v>0</v>
      </c>
      <c s="36">
        <f>ROUND(G96*H96,6)</f>
      </c>
      <c r="L96" s="38">
        <v>0</v>
      </c>
      <c s="32">
        <f>ROUND(ROUND(L96,2)*ROUND(G96,3),2)</f>
      </c>
      <c s="36" t="s">
        <v>55</v>
      </c>
      <c>
        <f>(M96*21)/100</f>
      </c>
      <c t="s">
        <v>28</v>
      </c>
    </row>
    <row r="97" spans="1:5" ht="25.5">
      <c r="A97" s="35" t="s">
        <v>56</v>
      </c>
      <c r="E97" s="39" t="s">
        <v>3366</v>
      </c>
    </row>
    <row r="98" spans="1:5" ht="12.75">
      <c r="A98" s="35" t="s">
        <v>57</v>
      </c>
      <c r="E98" s="40" t="s">
        <v>5</v>
      </c>
    </row>
    <row r="99" spans="1:5" ht="12.75">
      <c r="A99" t="s">
        <v>58</v>
      </c>
      <c r="E99" s="39" t="s">
        <v>5</v>
      </c>
    </row>
    <row r="100" spans="1:16" ht="12.75">
      <c r="A100" t="s">
        <v>50</v>
      </c>
      <c s="34" t="s">
        <v>162</v>
      </c>
      <c s="34" t="s">
        <v>3367</v>
      </c>
      <c s="35" t="s">
        <v>5</v>
      </c>
      <c s="6" t="s">
        <v>3368</v>
      </c>
      <c s="36" t="s">
        <v>89</v>
      </c>
      <c s="37">
        <v>36</v>
      </c>
      <c s="36">
        <v>0</v>
      </c>
      <c s="36">
        <f>ROUND(G100*H100,6)</f>
      </c>
      <c r="L100" s="38">
        <v>0</v>
      </c>
      <c s="32">
        <f>ROUND(ROUND(L100,2)*ROUND(G100,3),2)</f>
      </c>
      <c s="36" t="s">
        <v>55</v>
      </c>
      <c>
        <f>(M100*21)/100</f>
      </c>
      <c t="s">
        <v>28</v>
      </c>
    </row>
    <row r="101" spans="1:5" ht="12.75">
      <c r="A101" s="35" t="s">
        <v>56</v>
      </c>
      <c r="E101" s="39" t="s">
        <v>3368</v>
      </c>
    </row>
    <row r="102" spans="1:5" ht="12.75">
      <c r="A102" s="35" t="s">
        <v>57</v>
      </c>
      <c r="E102" s="40" t="s">
        <v>5</v>
      </c>
    </row>
    <row r="103" spans="1:5" ht="12.75">
      <c r="A103" t="s">
        <v>58</v>
      </c>
      <c r="E103" s="39" t="s">
        <v>5</v>
      </c>
    </row>
    <row r="104" spans="1:16" ht="12.75">
      <c r="A104" t="s">
        <v>50</v>
      </c>
      <c s="34" t="s">
        <v>165</v>
      </c>
      <c s="34" t="s">
        <v>3369</v>
      </c>
      <c s="35" t="s">
        <v>5</v>
      </c>
      <c s="6" t="s">
        <v>3370</v>
      </c>
      <c s="36" t="s">
        <v>89</v>
      </c>
      <c s="37">
        <v>28</v>
      </c>
      <c s="36">
        <v>0</v>
      </c>
      <c s="36">
        <f>ROUND(G104*H104,6)</f>
      </c>
      <c r="L104" s="38">
        <v>0</v>
      </c>
      <c s="32">
        <f>ROUND(ROUND(L104,2)*ROUND(G104,3),2)</f>
      </c>
      <c s="36" t="s">
        <v>55</v>
      </c>
      <c>
        <f>(M104*21)/100</f>
      </c>
      <c t="s">
        <v>28</v>
      </c>
    </row>
    <row r="105" spans="1:5" ht="12.75">
      <c r="A105" s="35" t="s">
        <v>56</v>
      </c>
      <c r="E105" s="39" t="s">
        <v>3370</v>
      </c>
    </row>
    <row r="106" spans="1:5" ht="12.75">
      <c r="A106" s="35" t="s">
        <v>57</v>
      </c>
      <c r="E106" s="40" t="s">
        <v>5</v>
      </c>
    </row>
    <row r="107" spans="1:5" ht="12.75">
      <c r="A107" t="s">
        <v>58</v>
      </c>
      <c r="E107" s="39" t="s">
        <v>5</v>
      </c>
    </row>
    <row r="108" spans="1:16" ht="25.5">
      <c r="A108" t="s">
        <v>50</v>
      </c>
      <c s="34" t="s">
        <v>168</v>
      </c>
      <c s="34" t="s">
        <v>3371</v>
      </c>
      <c s="35" t="s">
        <v>5</v>
      </c>
      <c s="6" t="s">
        <v>3372</v>
      </c>
      <c s="36" t="s">
        <v>89</v>
      </c>
      <c s="37">
        <v>28</v>
      </c>
      <c s="36">
        <v>0</v>
      </c>
      <c s="36">
        <f>ROUND(G108*H108,6)</f>
      </c>
      <c r="L108" s="38">
        <v>0</v>
      </c>
      <c s="32">
        <f>ROUND(ROUND(L108,2)*ROUND(G108,3),2)</f>
      </c>
      <c s="36" t="s">
        <v>90</v>
      </c>
      <c>
        <f>(M108*21)/100</f>
      </c>
      <c t="s">
        <v>28</v>
      </c>
    </row>
    <row r="109" spans="1:5" ht="25.5">
      <c r="A109" s="35" t="s">
        <v>56</v>
      </c>
      <c r="E109" s="39" t="s">
        <v>3372</v>
      </c>
    </row>
    <row r="110" spans="1:5" ht="12.75">
      <c r="A110" s="35" t="s">
        <v>57</v>
      </c>
      <c r="E110" s="40" t="s">
        <v>5</v>
      </c>
    </row>
    <row r="111" spans="1:5" ht="12.75">
      <c r="A111" t="s">
        <v>58</v>
      </c>
      <c r="E111" s="39" t="s">
        <v>5</v>
      </c>
    </row>
    <row r="112" spans="1:16" ht="38.25">
      <c r="A112" t="s">
        <v>50</v>
      </c>
      <c s="34" t="s">
        <v>171</v>
      </c>
      <c s="34" t="s">
        <v>3373</v>
      </c>
      <c s="35" t="s">
        <v>5</v>
      </c>
      <c s="6" t="s">
        <v>3374</v>
      </c>
      <c s="36" t="s">
        <v>74</v>
      </c>
      <c s="37">
        <v>14</v>
      </c>
      <c s="36">
        <v>0</v>
      </c>
      <c s="36">
        <f>ROUND(G112*H112,6)</f>
      </c>
      <c r="L112" s="38">
        <v>0</v>
      </c>
      <c s="32">
        <f>ROUND(ROUND(L112,2)*ROUND(G112,3),2)</f>
      </c>
      <c s="36" t="s">
        <v>90</v>
      </c>
      <c>
        <f>(M112*21)/100</f>
      </c>
      <c t="s">
        <v>28</v>
      </c>
    </row>
    <row r="113" spans="1:5" ht="38.25">
      <c r="A113" s="35" t="s">
        <v>56</v>
      </c>
      <c r="E113" s="39" t="s">
        <v>3375</v>
      </c>
    </row>
    <row r="114" spans="1:5" ht="12.75">
      <c r="A114" s="35" t="s">
        <v>57</v>
      </c>
      <c r="E114" s="40" t="s">
        <v>5</v>
      </c>
    </row>
    <row r="115" spans="1:5" ht="12.75">
      <c r="A115" t="s">
        <v>58</v>
      </c>
      <c r="E115" s="39" t="s">
        <v>5</v>
      </c>
    </row>
    <row r="116" spans="1:16" ht="25.5">
      <c r="A116" t="s">
        <v>50</v>
      </c>
      <c s="34" t="s">
        <v>174</v>
      </c>
      <c s="34" t="s">
        <v>3376</v>
      </c>
      <c s="35" t="s">
        <v>5</v>
      </c>
      <c s="6" t="s">
        <v>3377</v>
      </c>
      <c s="36" t="s">
        <v>74</v>
      </c>
      <c s="37">
        <v>14</v>
      </c>
      <c s="36">
        <v>0</v>
      </c>
      <c s="36">
        <f>ROUND(G116*H116,6)</f>
      </c>
      <c r="L116" s="38">
        <v>0</v>
      </c>
      <c s="32">
        <f>ROUND(ROUND(L116,2)*ROUND(G116,3),2)</f>
      </c>
      <c s="36" t="s">
        <v>90</v>
      </c>
      <c>
        <f>(M116*21)/100</f>
      </c>
      <c t="s">
        <v>28</v>
      </c>
    </row>
    <row r="117" spans="1:5" ht="25.5">
      <c r="A117" s="35" t="s">
        <v>56</v>
      </c>
      <c r="E117" s="39" t="s">
        <v>3377</v>
      </c>
    </row>
    <row r="118" spans="1:5" ht="12.75">
      <c r="A118" s="35" t="s">
        <v>57</v>
      </c>
      <c r="E118" s="40" t="s">
        <v>5</v>
      </c>
    </row>
    <row r="119" spans="1:5" ht="12.75">
      <c r="A119" t="s">
        <v>58</v>
      </c>
      <c r="E119" s="39" t="s">
        <v>5</v>
      </c>
    </row>
    <row r="120" spans="1:16" ht="12.75">
      <c r="A120" t="s">
        <v>50</v>
      </c>
      <c s="34" t="s">
        <v>177</v>
      </c>
      <c s="34" t="s">
        <v>3378</v>
      </c>
      <c s="35" t="s">
        <v>5</v>
      </c>
      <c s="6" t="s">
        <v>3379</v>
      </c>
      <c s="36" t="s">
        <v>401</v>
      </c>
      <c s="37">
        <v>2</v>
      </c>
      <c s="36">
        <v>0</v>
      </c>
      <c s="36">
        <f>ROUND(G120*H120,6)</f>
      </c>
      <c r="L120" s="38">
        <v>0</v>
      </c>
      <c s="32">
        <f>ROUND(ROUND(L120,2)*ROUND(G120,3),2)</f>
      </c>
      <c s="36" t="s">
        <v>291</v>
      </c>
      <c>
        <f>(M120*21)/100</f>
      </c>
      <c t="s">
        <v>28</v>
      </c>
    </row>
    <row r="121" spans="1:5" ht="12.75">
      <c r="A121" s="35" t="s">
        <v>56</v>
      </c>
      <c r="E121" s="39" t="s">
        <v>3379</v>
      </c>
    </row>
    <row r="122" spans="1:5" ht="12.75">
      <c r="A122" s="35" t="s">
        <v>57</v>
      </c>
      <c r="E122" s="40" t="s">
        <v>5</v>
      </c>
    </row>
    <row r="123" spans="1:5" ht="12.75">
      <c r="A123" t="s">
        <v>58</v>
      </c>
      <c r="E123" s="39" t="s">
        <v>5</v>
      </c>
    </row>
    <row r="124" spans="1:16" ht="12.75">
      <c r="A124" t="s">
        <v>50</v>
      </c>
      <c s="34" t="s">
        <v>181</v>
      </c>
      <c s="34" t="s">
        <v>3380</v>
      </c>
      <c s="35" t="s">
        <v>5</v>
      </c>
      <c s="6" t="s">
        <v>3381</v>
      </c>
      <c s="36" t="s">
        <v>401</v>
      </c>
      <c s="37">
        <v>2</v>
      </c>
      <c s="36">
        <v>0</v>
      </c>
      <c s="36">
        <f>ROUND(G124*H124,6)</f>
      </c>
      <c r="L124" s="38">
        <v>0</v>
      </c>
      <c s="32">
        <f>ROUND(ROUND(L124,2)*ROUND(G124,3),2)</f>
      </c>
      <c s="36" t="s">
        <v>90</v>
      </c>
      <c>
        <f>(M124*21)/100</f>
      </c>
      <c t="s">
        <v>28</v>
      </c>
    </row>
    <row r="125" spans="1:5" ht="12.75">
      <c r="A125" s="35" t="s">
        <v>56</v>
      </c>
      <c r="E125" s="39" t="s">
        <v>3381</v>
      </c>
    </row>
    <row r="126" spans="1:5" ht="12.75">
      <c r="A126" s="35" t="s">
        <v>57</v>
      </c>
      <c r="E126" s="40" t="s">
        <v>5</v>
      </c>
    </row>
    <row r="127" spans="1:5" ht="12.75">
      <c r="A127" t="s">
        <v>58</v>
      </c>
      <c r="E127" s="39" t="s">
        <v>5</v>
      </c>
    </row>
    <row r="128" spans="1:16" ht="12.75">
      <c r="A128" t="s">
        <v>50</v>
      </c>
      <c s="34" t="s">
        <v>187</v>
      </c>
      <c s="34" t="s">
        <v>178</v>
      </c>
      <c s="35" t="s">
        <v>5</v>
      </c>
      <c s="6" t="s">
        <v>179</v>
      </c>
      <c s="36" t="s">
        <v>180</v>
      </c>
      <c s="37">
        <v>80</v>
      </c>
      <c s="36">
        <v>0</v>
      </c>
      <c s="36">
        <f>ROUND(G128*H128,6)</f>
      </c>
      <c r="L128" s="38">
        <v>0</v>
      </c>
      <c s="32">
        <f>ROUND(ROUND(L128,2)*ROUND(G128,3),2)</f>
      </c>
      <c s="36" t="s">
        <v>55</v>
      </c>
      <c>
        <f>(M128*21)/100</f>
      </c>
      <c t="s">
        <v>28</v>
      </c>
    </row>
    <row r="129" spans="1:5" ht="12.75">
      <c r="A129" s="35" t="s">
        <v>56</v>
      </c>
      <c r="E129" s="39" t="s">
        <v>179</v>
      </c>
    </row>
    <row r="130" spans="1:5" ht="12.75">
      <c r="A130" s="35" t="s">
        <v>57</v>
      </c>
      <c r="E130" s="40" t="s">
        <v>5</v>
      </c>
    </row>
    <row r="131" spans="1:5" ht="12.75">
      <c r="A131" t="s">
        <v>58</v>
      </c>
      <c r="E131" s="39" t="s">
        <v>5</v>
      </c>
    </row>
    <row r="132" spans="1:16" ht="12.75">
      <c r="A132" t="s">
        <v>50</v>
      </c>
      <c s="34" t="s">
        <v>191</v>
      </c>
      <c s="34" t="s">
        <v>3382</v>
      </c>
      <c s="35" t="s">
        <v>5</v>
      </c>
      <c s="6" t="s">
        <v>2598</v>
      </c>
      <c s="36" t="s">
        <v>184</v>
      </c>
      <c s="37">
        <v>22.5</v>
      </c>
      <c s="36">
        <v>0</v>
      </c>
      <c s="36">
        <f>ROUND(G132*H132,6)</f>
      </c>
      <c r="L132" s="38">
        <v>0</v>
      </c>
      <c s="32">
        <f>ROUND(ROUND(L132,2)*ROUND(G132,3),2)</f>
      </c>
      <c s="36" t="s">
        <v>291</v>
      </c>
      <c>
        <f>(M132*21)/100</f>
      </c>
      <c t="s">
        <v>28</v>
      </c>
    </row>
    <row r="133" spans="1:5" ht="12.75">
      <c r="A133" s="35" t="s">
        <v>56</v>
      </c>
      <c r="E133" s="39" t="s">
        <v>2598</v>
      </c>
    </row>
    <row r="134" spans="1:5" ht="12.75">
      <c r="A134" s="35" t="s">
        <v>57</v>
      </c>
      <c r="E134" s="40" t="s">
        <v>5</v>
      </c>
    </row>
    <row r="135" spans="1:5" ht="12.75">
      <c r="A135" t="s">
        <v>58</v>
      </c>
      <c r="E135" s="39" t="s">
        <v>5</v>
      </c>
    </row>
    <row r="136" spans="1:13" ht="12.75">
      <c r="A136" t="s">
        <v>47</v>
      </c>
      <c r="C136" s="31" t="s">
        <v>185</v>
      </c>
      <c r="E136" s="33" t="s">
        <v>186</v>
      </c>
      <c r="J136" s="32">
        <f>0</f>
      </c>
      <c s="32">
        <f>0</f>
      </c>
      <c s="32">
        <f>0+L137+L141+L145+L149+L153+L157+L161+L165</f>
      </c>
      <c s="32">
        <f>0+M137+M141+M145+M149+M153+M157+M161+M165</f>
      </c>
    </row>
    <row r="137" spans="1:16" ht="12.75">
      <c r="A137" t="s">
        <v>50</v>
      </c>
      <c s="34" t="s">
        <v>194</v>
      </c>
      <c s="34" t="s">
        <v>337</v>
      </c>
      <c s="35" t="s">
        <v>5</v>
      </c>
      <c s="6" t="s">
        <v>338</v>
      </c>
      <c s="36" t="s">
        <v>74</v>
      </c>
      <c s="37">
        <v>651</v>
      </c>
      <c s="36">
        <v>0.00012</v>
      </c>
      <c s="36">
        <f>ROUND(G137*H137,6)</f>
      </c>
      <c r="L137" s="38">
        <v>0</v>
      </c>
      <c s="32">
        <f>ROUND(ROUND(L137,2)*ROUND(G137,3),2)</f>
      </c>
      <c s="36" t="s">
        <v>90</v>
      </c>
      <c>
        <f>(M137*21)/100</f>
      </c>
      <c t="s">
        <v>28</v>
      </c>
    </row>
    <row r="138" spans="1:5" ht="12.75">
      <c r="A138" s="35" t="s">
        <v>56</v>
      </c>
      <c r="E138" s="39" t="s">
        <v>338</v>
      </c>
    </row>
    <row r="139" spans="1:5" ht="25.5">
      <c r="A139" s="35" t="s">
        <v>57</v>
      </c>
      <c r="E139" s="40" t="s">
        <v>3383</v>
      </c>
    </row>
    <row r="140" spans="1:5" ht="12.75">
      <c r="A140" t="s">
        <v>58</v>
      </c>
      <c r="E140" s="39" t="s">
        <v>5</v>
      </c>
    </row>
    <row r="141" spans="1:16" ht="25.5">
      <c r="A141" t="s">
        <v>50</v>
      </c>
      <c s="34" t="s">
        <v>198</v>
      </c>
      <c s="34" t="s">
        <v>2567</v>
      </c>
      <c s="35" t="s">
        <v>5</v>
      </c>
      <c s="6" t="s">
        <v>2568</v>
      </c>
      <c s="36" t="s">
        <v>74</v>
      </c>
      <c s="37">
        <v>620</v>
      </c>
      <c s="36">
        <v>0</v>
      </c>
      <c s="36">
        <f>ROUND(G141*H141,6)</f>
      </c>
      <c r="L141" s="38">
        <v>0</v>
      </c>
      <c s="32">
        <f>ROUND(ROUND(L141,2)*ROUND(G141,3),2)</f>
      </c>
      <c s="36" t="s">
        <v>90</v>
      </c>
      <c>
        <f>(M141*21)/100</f>
      </c>
      <c t="s">
        <v>28</v>
      </c>
    </row>
    <row r="142" spans="1:5" ht="25.5">
      <c r="A142" s="35" t="s">
        <v>56</v>
      </c>
      <c r="E142" s="39" t="s">
        <v>2568</v>
      </c>
    </row>
    <row r="143" spans="1:5" ht="12.75">
      <c r="A143" s="35" t="s">
        <v>57</v>
      </c>
      <c r="E143" s="40" t="s">
        <v>5</v>
      </c>
    </row>
    <row r="144" spans="1:5" ht="12.75">
      <c r="A144" t="s">
        <v>58</v>
      </c>
      <c r="E144" s="39" t="s">
        <v>5</v>
      </c>
    </row>
    <row r="145" spans="1:16" ht="12.75">
      <c r="A145" t="s">
        <v>50</v>
      </c>
      <c s="34" t="s">
        <v>201</v>
      </c>
      <c s="34" t="s">
        <v>3384</v>
      </c>
      <c s="35" t="s">
        <v>5</v>
      </c>
      <c s="6" t="s">
        <v>3385</v>
      </c>
      <c s="36" t="s">
        <v>74</v>
      </c>
      <c s="37">
        <v>882</v>
      </c>
      <c s="36">
        <v>0.17</v>
      </c>
      <c s="36">
        <f>ROUND(G145*H145,6)</f>
      </c>
      <c r="L145" s="38">
        <v>0</v>
      </c>
      <c s="32">
        <f>ROUND(ROUND(L145,2)*ROUND(G145,3),2)</f>
      </c>
      <c s="36" t="s">
        <v>291</v>
      </c>
      <c>
        <f>(M145*21)/100</f>
      </c>
      <c t="s">
        <v>28</v>
      </c>
    </row>
    <row r="146" spans="1:5" ht="12.75">
      <c r="A146" s="35" t="s">
        <v>56</v>
      </c>
      <c r="E146" s="39" t="s">
        <v>3385</v>
      </c>
    </row>
    <row r="147" spans="1:5" ht="25.5">
      <c r="A147" s="35" t="s">
        <v>57</v>
      </c>
      <c r="E147" s="40" t="s">
        <v>3386</v>
      </c>
    </row>
    <row r="148" spans="1:5" ht="12.75">
      <c r="A148" t="s">
        <v>58</v>
      </c>
      <c r="E148" s="39" t="s">
        <v>5</v>
      </c>
    </row>
    <row r="149" spans="1:16" ht="25.5">
      <c r="A149" t="s">
        <v>50</v>
      </c>
      <c s="34" t="s">
        <v>205</v>
      </c>
      <c s="34" t="s">
        <v>3387</v>
      </c>
      <c s="35" t="s">
        <v>5</v>
      </c>
      <c s="6" t="s">
        <v>3388</v>
      </c>
      <c s="36" t="s">
        <v>74</v>
      </c>
      <c s="37">
        <v>840</v>
      </c>
      <c s="36">
        <v>0</v>
      </c>
      <c s="36">
        <f>ROUND(G149*H149,6)</f>
      </c>
      <c r="L149" s="38">
        <v>0</v>
      </c>
      <c s="32">
        <f>ROUND(ROUND(L149,2)*ROUND(G149,3),2)</f>
      </c>
      <c s="36" t="s">
        <v>90</v>
      </c>
      <c>
        <f>(M149*21)/100</f>
      </c>
      <c t="s">
        <v>28</v>
      </c>
    </row>
    <row r="150" spans="1:5" ht="25.5">
      <c r="A150" s="35" t="s">
        <v>56</v>
      </c>
      <c r="E150" s="39" t="s">
        <v>3388</v>
      </c>
    </row>
    <row r="151" spans="1:5" ht="12.75">
      <c r="A151" s="35" t="s">
        <v>57</v>
      </c>
      <c r="E151" s="40" t="s">
        <v>5</v>
      </c>
    </row>
    <row r="152" spans="1:5" ht="12.75">
      <c r="A152" t="s">
        <v>58</v>
      </c>
      <c r="E152" s="39" t="s">
        <v>5</v>
      </c>
    </row>
    <row r="153" spans="1:16" ht="12.75">
      <c r="A153" t="s">
        <v>50</v>
      </c>
      <c s="34" t="s">
        <v>209</v>
      </c>
      <c s="34" t="s">
        <v>3389</v>
      </c>
      <c s="35" t="s">
        <v>5</v>
      </c>
      <c s="6" t="s">
        <v>3390</v>
      </c>
      <c s="36" t="s">
        <v>74</v>
      </c>
      <c s="37">
        <v>462</v>
      </c>
      <c s="36">
        <v>0.00016</v>
      </c>
      <c s="36">
        <f>ROUND(G153*H153,6)</f>
      </c>
      <c r="L153" s="38">
        <v>0</v>
      </c>
      <c s="32">
        <f>ROUND(ROUND(L153,2)*ROUND(G153,3),2)</f>
      </c>
      <c s="36" t="s">
        <v>90</v>
      </c>
      <c>
        <f>(M153*21)/100</f>
      </c>
      <c t="s">
        <v>28</v>
      </c>
    </row>
    <row r="154" spans="1:5" ht="12.75">
      <c r="A154" s="35" t="s">
        <v>56</v>
      </c>
      <c r="E154" s="39" t="s">
        <v>3390</v>
      </c>
    </row>
    <row r="155" spans="1:5" ht="25.5">
      <c r="A155" s="35" t="s">
        <v>57</v>
      </c>
      <c r="E155" s="40" t="s">
        <v>3391</v>
      </c>
    </row>
    <row r="156" spans="1:5" ht="12.75">
      <c r="A156" t="s">
        <v>58</v>
      </c>
      <c r="E156" s="39" t="s">
        <v>5</v>
      </c>
    </row>
    <row r="157" spans="1:16" ht="25.5">
      <c r="A157" t="s">
        <v>50</v>
      </c>
      <c s="34" t="s">
        <v>212</v>
      </c>
      <c s="34" t="s">
        <v>3392</v>
      </c>
      <c s="35" t="s">
        <v>5</v>
      </c>
      <c s="6" t="s">
        <v>3393</v>
      </c>
      <c s="36" t="s">
        <v>74</v>
      </c>
      <c s="37">
        <v>440</v>
      </c>
      <c s="36">
        <v>0</v>
      </c>
      <c s="36">
        <f>ROUND(G157*H157,6)</f>
      </c>
      <c r="L157" s="38">
        <v>0</v>
      </c>
      <c s="32">
        <f>ROUND(ROUND(L157,2)*ROUND(G157,3),2)</f>
      </c>
      <c s="36" t="s">
        <v>90</v>
      </c>
      <c>
        <f>(M157*21)/100</f>
      </c>
      <c t="s">
        <v>28</v>
      </c>
    </row>
    <row r="158" spans="1:5" ht="25.5">
      <c r="A158" s="35" t="s">
        <v>56</v>
      </c>
      <c r="E158" s="39" t="s">
        <v>3393</v>
      </c>
    </row>
    <row r="159" spans="1:5" ht="12.75">
      <c r="A159" s="35" t="s">
        <v>57</v>
      </c>
      <c r="E159" s="40" t="s">
        <v>5</v>
      </c>
    </row>
    <row r="160" spans="1:5" ht="12.75">
      <c r="A160" t="s">
        <v>58</v>
      </c>
      <c r="E160" s="39" t="s">
        <v>5</v>
      </c>
    </row>
    <row r="161" spans="1:16" ht="12.75">
      <c r="A161" t="s">
        <v>50</v>
      </c>
      <c s="34" t="s">
        <v>216</v>
      </c>
      <c s="34" t="s">
        <v>3394</v>
      </c>
      <c s="35" t="s">
        <v>5</v>
      </c>
      <c s="6" t="s">
        <v>3395</v>
      </c>
      <c s="36" t="s">
        <v>74</v>
      </c>
      <c s="37">
        <v>808.5</v>
      </c>
      <c s="36">
        <v>0.77</v>
      </c>
      <c s="36">
        <f>ROUND(G161*H161,6)</f>
      </c>
      <c r="L161" s="38">
        <v>0</v>
      </c>
      <c s="32">
        <f>ROUND(ROUND(L161,2)*ROUND(G161,3),2)</f>
      </c>
      <c s="36" t="s">
        <v>291</v>
      </c>
      <c>
        <f>(M161*21)/100</f>
      </c>
      <c t="s">
        <v>28</v>
      </c>
    </row>
    <row r="162" spans="1:5" ht="12.75">
      <c r="A162" s="35" t="s">
        <v>56</v>
      </c>
      <c r="E162" s="39" t="s">
        <v>3395</v>
      </c>
    </row>
    <row r="163" spans="1:5" ht="25.5">
      <c r="A163" s="35" t="s">
        <v>57</v>
      </c>
      <c r="E163" s="40" t="s">
        <v>3396</v>
      </c>
    </row>
    <row r="164" spans="1:5" ht="12.75">
      <c r="A164" t="s">
        <v>58</v>
      </c>
      <c r="E164" s="39" t="s">
        <v>5</v>
      </c>
    </row>
    <row r="165" spans="1:16" ht="25.5">
      <c r="A165" t="s">
        <v>50</v>
      </c>
      <c s="34" t="s">
        <v>219</v>
      </c>
      <c s="34" t="s">
        <v>217</v>
      </c>
      <c s="35" t="s">
        <v>5</v>
      </c>
      <c s="6" t="s">
        <v>218</v>
      </c>
      <c s="36" t="s">
        <v>74</v>
      </c>
      <c s="37">
        <v>770</v>
      </c>
      <c s="36">
        <v>0</v>
      </c>
      <c s="36">
        <f>ROUND(G165*H165,6)</f>
      </c>
      <c r="L165" s="38">
        <v>0</v>
      </c>
      <c s="32">
        <f>ROUND(ROUND(L165,2)*ROUND(G165,3),2)</f>
      </c>
      <c s="36" t="s">
        <v>90</v>
      </c>
      <c>
        <f>(M165*21)/100</f>
      </c>
      <c t="s">
        <v>28</v>
      </c>
    </row>
    <row r="166" spans="1:5" ht="25.5">
      <c r="A166" s="35" t="s">
        <v>56</v>
      </c>
      <c r="E166" s="39" t="s">
        <v>218</v>
      </c>
    </row>
    <row r="167" spans="1:5" ht="12.75">
      <c r="A167" s="35" t="s">
        <v>57</v>
      </c>
      <c r="E167" s="40" t="s">
        <v>5</v>
      </c>
    </row>
    <row r="168" spans="1:5" ht="12.75">
      <c r="A168" t="s">
        <v>58</v>
      </c>
      <c r="E168" s="39" t="s">
        <v>5</v>
      </c>
    </row>
    <row r="169" spans="1:13" ht="12.75">
      <c r="A169" t="s">
        <v>47</v>
      </c>
      <c r="C169" s="31" t="s">
        <v>241</v>
      </c>
      <c r="E169" s="33" t="s">
        <v>242</v>
      </c>
      <c r="J169" s="32">
        <f>0</f>
      </c>
      <c s="32">
        <f>0</f>
      </c>
      <c s="32">
        <f>0+L170+L174+L178+L182+L186+L190</f>
      </c>
      <c s="32">
        <f>0+M170+M174+M178+M182+M186+M190</f>
      </c>
    </row>
    <row r="170" spans="1:16" ht="12.75">
      <c r="A170" t="s">
        <v>50</v>
      </c>
      <c s="34" t="s">
        <v>223</v>
      </c>
      <c s="34" t="s">
        <v>259</v>
      </c>
      <c s="35" t="s">
        <v>5</v>
      </c>
      <c s="6" t="s">
        <v>260</v>
      </c>
      <c s="36" t="s">
        <v>89</v>
      </c>
      <c s="37">
        <v>40</v>
      </c>
      <c s="36">
        <v>0</v>
      </c>
      <c s="36">
        <f>ROUND(G170*H170,6)</f>
      </c>
      <c r="L170" s="38">
        <v>0</v>
      </c>
      <c s="32">
        <f>ROUND(ROUND(L170,2)*ROUND(G170,3),2)</f>
      </c>
      <c s="36" t="s">
        <v>90</v>
      </c>
      <c>
        <f>(M170*21)/100</f>
      </c>
      <c t="s">
        <v>28</v>
      </c>
    </row>
    <row r="171" spans="1:5" ht="12.75">
      <c r="A171" s="35" t="s">
        <v>56</v>
      </c>
      <c r="E171" s="39" t="s">
        <v>260</v>
      </c>
    </row>
    <row r="172" spans="1:5" ht="12.75">
      <c r="A172" s="35" t="s">
        <v>57</v>
      </c>
      <c r="E172" s="40" t="s">
        <v>5</v>
      </c>
    </row>
    <row r="173" spans="1:5" ht="12.75">
      <c r="A173" t="s">
        <v>58</v>
      </c>
      <c r="E173" s="39" t="s">
        <v>5</v>
      </c>
    </row>
    <row r="174" spans="1:16" ht="12.75">
      <c r="A174" t="s">
        <v>50</v>
      </c>
      <c s="34" t="s">
        <v>226</v>
      </c>
      <c s="34" t="s">
        <v>244</v>
      </c>
      <c s="35" t="s">
        <v>5</v>
      </c>
      <c s="6" t="s">
        <v>245</v>
      </c>
      <c s="36" t="s">
        <v>89</v>
      </c>
      <c s="37">
        <v>200</v>
      </c>
      <c s="36">
        <v>0</v>
      </c>
      <c s="36">
        <f>ROUND(G174*H174,6)</f>
      </c>
      <c r="L174" s="38">
        <v>0</v>
      </c>
      <c s="32">
        <f>ROUND(ROUND(L174,2)*ROUND(G174,3),2)</f>
      </c>
      <c s="36" t="s">
        <v>90</v>
      </c>
      <c>
        <f>(M174*21)/100</f>
      </c>
      <c t="s">
        <v>28</v>
      </c>
    </row>
    <row r="175" spans="1:5" ht="12.75">
      <c r="A175" s="35" t="s">
        <v>56</v>
      </c>
      <c r="E175" s="39" t="s">
        <v>245</v>
      </c>
    </row>
    <row r="176" spans="1:5" ht="12.75">
      <c r="A176" s="35" t="s">
        <v>57</v>
      </c>
      <c r="E176" s="40" t="s">
        <v>5</v>
      </c>
    </row>
    <row r="177" spans="1:5" ht="12.75">
      <c r="A177" t="s">
        <v>58</v>
      </c>
      <c r="E177" s="39" t="s">
        <v>5</v>
      </c>
    </row>
    <row r="178" spans="1:16" ht="12.75">
      <c r="A178" t="s">
        <v>50</v>
      </c>
      <c s="34" t="s">
        <v>230</v>
      </c>
      <c s="34" t="s">
        <v>265</v>
      </c>
      <c s="35" t="s">
        <v>5</v>
      </c>
      <c s="6" t="s">
        <v>266</v>
      </c>
      <c s="36" t="s">
        <v>89</v>
      </c>
      <c s="37">
        <v>32</v>
      </c>
      <c s="36">
        <v>0</v>
      </c>
      <c s="36">
        <f>ROUND(G178*H178,6)</f>
      </c>
      <c r="L178" s="38">
        <v>0</v>
      </c>
      <c s="32">
        <f>ROUND(ROUND(L178,2)*ROUND(G178,3),2)</f>
      </c>
      <c s="36" t="s">
        <v>90</v>
      </c>
      <c>
        <f>(M178*21)/100</f>
      </c>
      <c t="s">
        <v>28</v>
      </c>
    </row>
    <row r="179" spans="1:5" ht="12.75">
      <c r="A179" s="35" t="s">
        <v>56</v>
      </c>
      <c r="E179" s="39" t="s">
        <v>266</v>
      </c>
    </row>
    <row r="180" spans="1:5" ht="12.75">
      <c r="A180" s="35" t="s">
        <v>57</v>
      </c>
      <c r="E180" s="40" t="s">
        <v>5</v>
      </c>
    </row>
    <row r="181" spans="1:5" ht="12.75">
      <c r="A181" t="s">
        <v>58</v>
      </c>
      <c r="E181" s="39" t="s">
        <v>5</v>
      </c>
    </row>
    <row r="182" spans="1:16" ht="12.75">
      <c r="A182" t="s">
        <v>50</v>
      </c>
      <c s="34" t="s">
        <v>234</v>
      </c>
      <c s="34" t="s">
        <v>3397</v>
      </c>
      <c s="35" t="s">
        <v>5</v>
      </c>
      <c s="6" t="s">
        <v>3398</v>
      </c>
      <c s="36" t="s">
        <v>89</v>
      </c>
      <c s="37">
        <v>4</v>
      </c>
      <c s="36">
        <v>0</v>
      </c>
      <c s="36">
        <f>ROUND(G182*H182,6)</f>
      </c>
      <c r="L182" s="38">
        <v>0</v>
      </c>
      <c s="32">
        <f>ROUND(ROUND(L182,2)*ROUND(G182,3),2)</f>
      </c>
      <c s="36" t="s">
        <v>90</v>
      </c>
      <c>
        <f>(M182*21)/100</f>
      </c>
      <c t="s">
        <v>28</v>
      </c>
    </row>
    <row r="183" spans="1:5" ht="12.75">
      <c r="A183" s="35" t="s">
        <v>56</v>
      </c>
      <c r="E183" s="39" t="s">
        <v>3398</v>
      </c>
    </row>
    <row r="184" spans="1:5" ht="12.75">
      <c r="A184" s="35" t="s">
        <v>57</v>
      </c>
      <c r="E184" s="40" t="s">
        <v>5</v>
      </c>
    </row>
    <row r="185" spans="1:5" ht="12.75">
      <c r="A185" t="s">
        <v>58</v>
      </c>
      <c r="E185" s="39" t="s">
        <v>5</v>
      </c>
    </row>
    <row r="186" spans="1:16" ht="12.75">
      <c r="A186" t="s">
        <v>50</v>
      </c>
      <c s="34" t="s">
        <v>238</v>
      </c>
      <c s="34" t="s">
        <v>3399</v>
      </c>
      <c s="35" t="s">
        <v>5</v>
      </c>
      <c s="6" t="s">
        <v>3400</v>
      </c>
      <c s="36" t="s">
        <v>89</v>
      </c>
      <c s="37">
        <v>6</v>
      </c>
      <c s="36">
        <v>0.00011</v>
      </c>
      <c s="36">
        <f>ROUND(G186*H186,6)</f>
      </c>
      <c r="L186" s="38">
        <v>0</v>
      </c>
      <c s="32">
        <f>ROUND(ROUND(L186,2)*ROUND(G186,3),2)</f>
      </c>
      <c s="36" t="s">
        <v>90</v>
      </c>
      <c>
        <f>(M186*21)/100</f>
      </c>
      <c t="s">
        <v>28</v>
      </c>
    </row>
    <row r="187" spans="1:5" ht="12.75">
      <c r="A187" s="35" t="s">
        <v>56</v>
      </c>
      <c r="E187" s="39" t="s">
        <v>3400</v>
      </c>
    </row>
    <row r="188" spans="1:5" ht="12.75">
      <c r="A188" s="35" t="s">
        <v>57</v>
      </c>
      <c r="E188" s="40" t="s">
        <v>5</v>
      </c>
    </row>
    <row r="189" spans="1:5" ht="12.75">
      <c r="A189" t="s">
        <v>58</v>
      </c>
      <c r="E189" s="39" t="s">
        <v>5</v>
      </c>
    </row>
    <row r="190" spans="1:16" ht="12.75">
      <c r="A190" t="s">
        <v>50</v>
      </c>
      <c s="34" t="s">
        <v>243</v>
      </c>
      <c s="34" t="s">
        <v>3401</v>
      </c>
      <c s="35" t="s">
        <v>5</v>
      </c>
      <c s="6" t="s">
        <v>3402</v>
      </c>
      <c s="36" t="s">
        <v>89</v>
      </c>
      <c s="37">
        <v>6</v>
      </c>
      <c s="36">
        <v>0</v>
      </c>
      <c s="36">
        <f>ROUND(G190*H190,6)</f>
      </c>
      <c r="L190" s="38">
        <v>0</v>
      </c>
      <c s="32">
        <f>ROUND(ROUND(L190,2)*ROUND(G190,3),2)</f>
      </c>
      <c s="36" t="s">
        <v>291</v>
      </c>
      <c>
        <f>(M190*21)/100</f>
      </c>
      <c t="s">
        <v>28</v>
      </c>
    </row>
    <row r="191" spans="1:5" ht="12.75">
      <c r="A191" s="35" t="s">
        <v>56</v>
      </c>
      <c r="E191" s="39" t="s">
        <v>3402</v>
      </c>
    </row>
    <row r="192" spans="1:5" ht="12.75">
      <c r="A192" s="35" t="s">
        <v>57</v>
      </c>
      <c r="E192" s="40" t="s">
        <v>5</v>
      </c>
    </row>
    <row r="193" spans="1:5" ht="12.75">
      <c r="A193" t="s">
        <v>58</v>
      </c>
      <c r="E193" s="39" t="s">
        <v>5</v>
      </c>
    </row>
    <row r="194" spans="1:13" ht="12.75">
      <c r="A194" t="s">
        <v>47</v>
      </c>
      <c r="C194" s="31" t="s">
        <v>2076</v>
      </c>
      <c r="E194" s="33" t="s">
        <v>2077</v>
      </c>
      <c r="J194" s="32">
        <f>0</f>
      </c>
      <c s="32">
        <f>0</f>
      </c>
      <c s="32">
        <f>0+L195+L199+L203+L207+L211+L215+L219</f>
      </c>
      <c s="32">
        <f>0+M195+M199+M203+M207+M211+M215+M219</f>
      </c>
    </row>
    <row r="195" spans="1:16" ht="12.75">
      <c r="A195" t="s">
        <v>50</v>
      </c>
      <c s="34" t="s">
        <v>246</v>
      </c>
      <c s="34" t="s">
        <v>3403</v>
      </c>
      <c s="35" t="s">
        <v>5</v>
      </c>
      <c s="6" t="s">
        <v>3404</v>
      </c>
      <c s="36" t="s">
        <v>89</v>
      </c>
      <c s="37">
        <v>73</v>
      </c>
      <c s="36">
        <v>0</v>
      </c>
      <c s="36">
        <f>ROUND(G195*H195,6)</f>
      </c>
      <c r="L195" s="38">
        <v>0</v>
      </c>
      <c s="32">
        <f>ROUND(ROUND(L195,2)*ROUND(G195,3),2)</f>
      </c>
      <c s="36" t="s">
        <v>90</v>
      </c>
      <c>
        <f>(M195*21)/100</f>
      </c>
      <c t="s">
        <v>28</v>
      </c>
    </row>
    <row r="196" spans="1:5" ht="12.75">
      <c r="A196" s="35" t="s">
        <v>56</v>
      </c>
      <c r="E196" s="39" t="s">
        <v>3404</v>
      </c>
    </row>
    <row r="197" spans="1:5" ht="12.75">
      <c r="A197" s="35" t="s">
        <v>57</v>
      </c>
      <c r="E197" s="40" t="s">
        <v>5</v>
      </c>
    </row>
    <row r="198" spans="1:5" ht="12.75">
      <c r="A198" t="s">
        <v>58</v>
      </c>
      <c r="E198" s="39" t="s">
        <v>5</v>
      </c>
    </row>
    <row r="199" spans="1:16" ht="25.5">
      <c r="A199" t="s">
        <v>50</v>
      </c>
      <c s="34" t="s">
        <v>249</v>
      </c>
      <c s="34" t="s">
        <v>3405</v>
      </c>
      <c s="35" t="s">
        <v>5</v>
      </c>
      <c s="6" t="s">
        <v>3406</v>
      </c>
      <c s="36" t="s">
        <v>89</v>
      </c>
      <c s="37">
        <v>28</v>
      </c>
      <c s="36">
        <v>0</v>
      </c>
      <c s="36">
        <f>ROUND(G199*H199,6)</f>
      </c>
      <c r="L199" s="38">
        <v>0</v>
      </c>
      <c s="32">
        <f>ROUND(ROUND(L199,2)*ROUND(G199,3),2)</f>
      </c>
      <c s="36" t="s">
        <v>55</v>
      </c>
      <c>
        <f>(M199*21)/100</f>
      </c>
      <c t="s">
        <v>28</v>
      </c>
    </row>
    <row r="200" spans="1:5" ht="25.5">
      <c r="A200" s="35" t="s">
        <v>56</v>
      </c>
      <c r="E200" s="39" t="s">
        <v>3406</v>
      </c>
    </row>
    <row r="201" spans="1:5" ht="12.75">
      <c r="A201" s="35" t="s">
        <v>57</v>
      </c>
      <c r="E201" s="40" t="s">
        <v>5</v>
      </c>
    </row>
    <row r="202" spans="1:5" ht="12.75">
      <c r="A202" t="s">
        <v>58</v>
      </c>
      <c r="E202" s="39" t="s">
        <v>5</v>
      </c>
    </row>
    <row r="203" spans="1:16" ht="25.5">
      <c r="A203" t="s">
        <v>50</v>
      </c>
      <c s="34" t="s">
        <v>252</v>
      </c>
      <c s="34" t="s">
        <v>3407</v>
      </c>
      <c s="35" t="s">
        <v>5</v>
      </c>
      <c s="6" t="s">
        <v>3408</v>
      </c>
      <c s="36" t="s">
        <v>89</v>
      </c>
      <c s="37">
        <v>29</v>
      </c>
      <c s="36">
        <v>0</v>
      </c>
      <c s="36">
        <f>ROUND(G203*H203,6)</f>
      </c>
      <c r="L203" s="38">
        <v>0</v>
      </c>
      <c s="32">
        <f>ROUND(ROUND(L203,2)*ROUND(G203,3),2)</f>
      </c>
      <c s="36" t="s">
        <v>55</v>
      </c>
      <c>
        <f>(M203*21)/100</f>
      </c>
      <c t="s">
        <v>28</v>
      </c>
    </row>
    <row r="204" spans="1:5" ht="25.5">
      <c r="A204" s="35" t="s">
        <v>56</v>
      </c>
      <c r="E204" s="39" t="s">
        <v>3408</v>
      </c>
    </row>
    <row r="205" spans="1:5" ht="12.75">
      <c r="A205" s="35" t="s">
        <v>57</v>
      </c>
      <c r="E205" s="40" t="s">
        <v>5</v>
      </c>
    </row>
    <row r="206" spans="1:5" ht="12.75">
      <c r="A206" t="s">
        <v>58</v>
      </c>
      <c r="E206" s="39" t="s">
        <v>5</v>
      </c>
    </row>
    <row r="207" spans="1:16" ht="12.75">
      <c r="A207" t="s">
        <v>50</v>
      </c>
      <c s="34" t="s">
        <v>255</v>
      </c>
      <c s="34" t="s">
        <v>3409</v>
      </c>
      <c s="35" t="s">
        <v>5</v>
      </c>
      <c s="6" t="s">
        <v>3410</v>
      </c>
      <c s="36" t="s">
        <v>89</v>
      </c>
      <c s="37">
        <v>8</v>
      </c>
      <c s="36">
        <v>0</v>
      </c>
      <c s="36">
        <f>ROUND(G207*H207,6)</f>
      </c>
      <c r="L207" s="38">
        <v>0</v>
      </c>
      <c s="32">
        <f>ROUND(ROUND(L207,2)*ROUND(G207,3),2)</f>
      </c>
      <c s="36" t="s">
        <v>55</v>
      </c>
      <c>
        <f>(M207*21)/100</f>
      </c>
      <c t="s">
        <v>28</v>
      </c>
    </row>
    <row r="208" spans="1:5" ht="12.75">
      <c r="A208" s="35" t="s">
        <v>56</v>
      </c>
      <c r="E208" s="39" t="s">
        <v>3410</v>
      </c>
    </row>
    <row r="209" spans="1:5" ht="12.75">
      <c r="A209" s="35" t="s">
        <v>57</v>
      </c>
      <c r="E209" s="40" t="s">
        <v>5</v>
      </c>
    </row>
    <row r="210" spans="1:5" ht="12.75">
      <c r="A210" t="s">
        <v>58</v>
      </c>
      <c r="E210" s="39" t="s">
        <v>5</v>
      </c>
    </row>
    <row r="211" spans="1:16" ht="25.5">
      <c r="A211" t="s">
        <v>50</v>
      </c>
      <c s="34" t="s">
        <v>258</v>
      </c>
      <c s="34" t="s">
        <v>3411</v>
      </c>
      <c s="35" t="s">
        <v>5</v>
      </c>
      <c s="6" t="s">
        <v>3412</v>
      </c>
      <c s="36" t="s">
        <v>89</v>
      </c>
      <c s="37">
        <v>8</v>
      </c>
      <c s="36">
        <v>0</v>
      </c>
      <c s="36">
        <f>ROUND(G211*H211,6)</f>
      </c>
      <c r="L211" s="38">
        <v>0</v>
      </c>
      <c s="32">
        <f>ROUND(ROUND(L211,2)*ROUND(G211,3),2)</f>
      </c>
      <c s="36" t="s">
        <v>55</v>
      </c>
      <c>
        <f>(M211*21)/100</f>
      </c>
      <c t="s">
        <v>28</v>
      </c>
    </row>
    <row r="212" spans="1:5" ht="25.5">
      <c r="A212" s="35" t="s">
        <v>56</v>
      </c>
      <c r="E212" s="39" t="s">
        <v>3412</v>
      </c>
    </row>
    <row r="213" spans="1:5" ht="12.75">
      <c r="A213" s="35" t="s">
        <v>57</v>
      </c>
      <c r="E213" s="40" t="s">
        <v>5</v>
      </c>
    </row>
    <row r="214" spans="1:5" ht="12.75">
      <c r="A214" t="s">
        <v>58</v>
      </c>
      <c r="E214" s="39" t="s">
        <v>5</v>
      </c>
    </row>
    <row r="215" spans="1:16" ht="25.5">
      <c r="A215" t="s">
        <v>50</v>
      </c>
      <c s="34" t="s">
        <v>261</v>
      </c>
      <c s="34" t="s">
        <v>3413</v>
      </c>
      <c s="35" t="s">
        <v>5</v>
      </c>
      <c s="6" t="s">
        <v>3414</v>
      </c>
      <c s="36" t="s">
        <v>455</v>
      </c>
      <c s="37">
        <v>1</v>
      </c>
      <c s="36">
        <v>0</v>
      </c>
      <c s="36">
        <f>ROUND(G215*H215,6)</f>
      </c>
      <c r="L215" s="38">
        <v>0</v>
      </c>
      <c s="32">
        <f>ROUND(ROUND(L215,2)*ROUND(G215,3),2)</f>
      </c>
      <c s="36" t="s">
        <v>90</v>
      </c>
      <c>
        <f>(M215*21)/100</f>
      </c>
      <c t="s">
        <v>28</v>
      </c>
    </row>
    <row r="216" spans="1:5" ht="25.5">
      <c r="A216" s="35" t="s">
        <v>56</v>
      </c>
      <c r="E216" s="39" t="s">
        <v>3414</v>
      </c>
    </row>
    <row r="217" spans="1:5" ht="12.75">
      <c r="A217" s="35" t="s">
        <v>57</v>
      </c>
      <c r="E217" s="40" t="s">
        <v>5</v>
      </c>
    </row>
    <row r="218" spans="1:5" ht="12.75">
      <c r="A218" t="s">
        <v>58</v>
      </c>
      <c r="E218" s="39" t="s">
        <v>5</v>
      </c>
    </row>
    <row r="219" spans="1:16" ht="12.75">
      <c r="A219" t="s">
        <v>50</v>
      </c>
      <c s="34" t="s">
        <v>264</v>
      </c>
      <c s="34" t="s">
        <v>3415</v>
      </c>
      <c s="35" t="s">
        <v>5</v>
      </c>
      <c s="6" t="s">
        <v>2091</v>
      </c>
      <c s="36" t="s">
        <v>455</v>
      </c>
      <c s="37">
        <v>1</v>
      </c>
      <c s="36">
        <v>0</v>
      </c>
      <c s="36">
        <f>ROUND(G219*H219,6)</f>
      </c>
      <c r="L219" s="38">
        <v>0</v>
      </c>
      <c s="32">
        <f>ROUND(ROUND(L219,2)*ROUND(G219,3),2)</f>
      </c>
      <c s="36" t="s">
        <v>90</v>
      </c>
      <c>
        <f>(M219*21)/100</f>
      </c>
      <c t="s">
        <v>28</v>
      </c>
    </row>
    <row r="220" spans="1:5" ht="12.75">
      <c r="A220" s="35" t="s">
        <v>56</v>
      </c>
      <c r="E220" s="39" t="s">
        <v>2091</v>
      </c>
    </row>
    <row r="221" spans="1:5" ht="12.75">
      <c r="A221" s="35" t="s">
        <v>57</v>
      </c>
      <c r="E221" s="40" t="s">
        <v>5</v>
      </c>
    </row>
    <row r="222" spans="1:5" ht="12.75">
      <c r="A222" t="s">
        <v>58</v>
      </c>
      <c r="E222" s="39" t="s">
        <v>5</v>
      </c>
    </row>
    <row r="223" spans="1:13" ht="12.75">
      <c r="A223" t="s">
        <v>47</v>
      </c>
      <c r="C223" s="31" t="s">
        <v>278</v>
      </c>
      <c r="E223" s="33" t="s">
        <v>279</v>
      </c>
      <c r="J223" s="32">
        <f>0</f>
      </c>
      <c s="32">
        <f>0</f>
      </c>
      <c s="32">
        <f>0+L224+L228+L232</f>
      </c>
      <c s="32">
        <f>0+M224+M228+M232</f>
      </c>
    </row>
    <row r="224" spans="1:16" ht="12.75">
      <c r="A224" t="s">
        <v>50</v>
      </c>
      <c s="34" t="s">
        <v>267</v>
      </c>
      <c s="34" t="s">
        <v>3416</v>
      </c>
      <c s="35" t="s">
        <v>5</v>
      </c>
      <c s="6" t="s">
        <v>3417</v>
      </c>
      <c s="36" t="s">
        <v>290</v>
      </c>
      <c s="37">
        <v>1</v>
      </c>
      <c s="36">
        <v>0.0099</v>
      </c>
      <c s="36">
        <f>ROUND(G224*H224,6)</f>
      </c>
      <c r="L224" s="38">
        <v>0</v>
      </c>
      <c s="32">
        <f>ROUND(ROUND(L224,2)*ROUND(G224,3),2)</f>
      </c>
      <c s="36" t="s">
        <v>90</v>
      </c>
      <c>
        <f>(M224*21)/100</f>
      </c>
      <c t="s">
        <v>28</v>
      </c>
    </row>
    <row r="225" spans="1:5" ht="12.75">
      <c r="A225" s="35" t="s">
        <v>56</v>
      </c>
      <c r="E225" s="39" t="s">
        <v>3417</v>
      </c>
    </row>
    <row r="226" spans="1:5" ht="12.75">
      <c r="A226" s="35" t="s">
        <v>57</v>
      </c>
      <c r="E226" s="40" t="s">
        <v>5</v>
      </c>
    </row>
    <row r="227" spans="1:5" ht="12.75">
      <c r="A227" t="s">
        <v>58</v>
      </c>
      <c r="E227" s="39" t="s">
        <v>5</v>
      </c>
    </row>
    <row r="228" spans="1:16" ht="12.75">
      <c r="A228" t="s">
        <v>50</v>
      </c>
      <c s="34" t="s">
        <v>272</v>
      </c>
      <c s="34" t="s">
        <v>3418</v>
      </c>
      <c s="35" t="s">
        <v>5</v>
      </c>
      <c s="6" t="s">
        <v>282</v>
      </c>
      <c s="36" t="s">
        <v>283</v>
      </c>
      <c s="37">
        <v>800</v>
      </c>
      <c s="36">
        <v>0</v>
      </c>
      <c s="36">
        <f>ROUND(G228*H228,6)</f>
      </c>
      <c r="L228" s="38">
        <v>0</v>
      </c>
      <c s="32">
        <f>ROUND(ROUND(L228,2)*ROUND(G228,3),2)</f>
      </c>
      <c s="36" t="s">
        <v>291</v>
      </c>
      <c>
        <f>(M228*21)/100</f>
      </c>
      <c t="s">
        <v>28</v>
      </c>
    </row>
    <row r="229" spans="1:5" ht="12.75">
      <c r="A229" s="35" t="s">
        <v>56</v>
      </c>
      <c r="E229" s="39" t="s">
        <v>282</v>
      </c>
    </row>
    <row r="230" spans="1:5" ht="12.75">
      <c r="A230" s="35" t="s">
        <v>57</v>
      </c>
      <c r="E230" s="40" t="s">
        <v>5</v>
      </c>
    </row>
    <row r="231" spans="1:5" ht="12.75">
      <c r="A231" t="s">
        <v>58</v>
      </c>
      <c r="E231" s="39" t="s">
        <v>5</v>
      </c>
    </row>
    <row r="232" spans="1:16" ht="25.5">
      <c r="A232" t="s">
        <v>50</v>
      </c>
      <c s="34" t="s">
        <v>275</v>
      </c>
      <c s="34" t="s">
        <v>285</v>
      </c>
      <c s="35" t="s">
        <v>5</v>
      </c>
      <c s="6" t="s">
        <v>286</v>
      </c>
      <c s="36" t="s">
        <v>283</v>
      </c>
      <c s="37">
        <v>800</v>
      </c>
      <c s="36">
        <v>0</v>
      </c>
      <c s="36">
        <f>ROUND(G232*H232,6)</f>
      </c>
      <c r="L232" s="38">
        <v>0</v>
      </c>
      <c s="32">
        <f>ROUND(ROUND(L232,2)*ROUND(G232,3),2)</f>
      </c>
      <c s="36" t="s">
        <v>90</v>
      </c>
      <c>
        <f>(M232*21)/100</f>
      </c>
      <c t="s">
        <v>28</v>
      </c>
    </row>
    <row r="233" spans="1:5" ht="25.5">
      <c r="A233" s="35" t="s">
        <v>56</v>
      </c>
      <c r="E233" s="39" t="s">
        <v>286</v>
      </c>
    </row>
    <row r="234" spans="1:5" ht="12.75">
      <c r="A234" s="35" t="s">
        <v>57</v>
      </c>
      <c r="E234" s="40" t="s">
        <v>5</v>
      </c>
    </row>
    <row r="235" spans="1:5" ht="12.75">
      <c r="A235" t="s">
        <v>58</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COUNTIFS(L8:L180,"=0",A8:A180,"P")+COUNTIFS(L8:L180,"",A8:A180,"P")+SUM(Q8:Q180)</f>
      </c>
    </row>
    <row r="8" spans="1:13" ht="12.75">
      <c r="A8" t="s">
        <v>45</v>
      </c>
      <c r="C8" s="28" t="s">
        <v>3421</v>
      </c>
      <c r="E8" s="30" t="s">
        <v>3420</v>
      </c>
      <c r="J8" s="29">
        <f>0+J9+J22+J151</f>
      </c>
      <c s="29">
        <f>0+K9+K22+K151</f>
      </c>
      <c s="29">
        <f>0+L9+L22+L151</f>
      </c>
      <c s="29">
        <f>0+M9+M22+M151</f>
      </c>
    </row>
    <row r="9" spans="1:13" ht="12.75">
      <c r="A9" t="s">
        <v>47</v>
      </c>
      <c r="C9" s="31" t="s">
        <v>85</v>
      </c>
      <c r="E9" s="33" t="s">
        <v>86</v>
      </c>
      <c r="J9" s="32">
        <f>0</f>
      </c>
      <c s="32">
        <f>0</f>
      </c>
      <c s="32">
        <f>0+L10+L14+L18</f>
      </c>
      <c s="32">
        <f>0+M10+M14+M18</f>
      </c>
    </row>
    <row r="10" spans="1:16" ht="12.75">
      <c r="A10" t="s">
        <v>50</v>
      </c>
      <c s="34" t="s">
        <v>51</v>
      </c>
      <c s="34" t="s">
        <v>2103</v>
      </c>
      <c s="35" t="s">
        <v>5</v>
      </c>
      <c s="6" t="s">
        <v>2104</v>
      </c>
      <c s="36" t="s">
        <v>89</v>
      </c>
      <c s="37">
        <v>9</v>
      </c>
      <c s="36">
        <v>0</v>
      </c>
      <c s="36">
        <f>ROUND(G10*H10,6)</f>
      </c>
      <c r="L10" s="38">
        <v>0</v>
      </c>
      <c s="32">
        <f>ROUND(ROUND(L10,2)*ROUND(G10,3),2)</f>
      </c>
      <c s="36" t="s">
        <v>90</v>
      </c>
      <c>
        <f>(M10*21)/100</f>
      </c>
      <c t="s">
        <v>28</v>
      </c>
    </row>
    <row r="11" spans="1:5" ht="12.75">
      <c r="A11" s="35" t="s">
        <v>56</v>
      </c>
      <c r="E11" s="39" t="s">
        <v>2104</v>
      </c>
    </row>
    <row r="12" spans="1:5" ht="12.75">
      <c r="A12" s="35" t="s">
        <v>57</v>
      </c>
      <c r="E12" s="40" t="s">
        <v>5</v>
      </c>
    </row>
    <row r="13" spans="1:5" ht="12.75">
      <c r="A13" t="s">
        <v>58</v>
      </c>
      <c r="E13" s="39" t="s">
        <v>5</v>
      </c>
    </row>
    <row r="14" spans="1:16" ht="25.5">
      <c r="A14" t="s">
        <v>50</v>
      </c>
      <c s="34" t="s">
        <v>28</v>
      </c>
      <c s="34" t="s">
        <v>2105</v>
      </c>
      <c s="35" t="s">
        <v>5</v>
      </c>
      <c s="6" t="s">
        <v>2106</v>
      </c>
      <c s="36" t="s">
        <v>89</v>
      </c>
      <c s="37">
        <v>1</v>
      </c>
      <c s="36">
        <v>0</v>
      </c>
      <c s="36">
        <f>ROUND(G14*H14,6)</f>
      </c>
      <c r="L14" s="38">
        <v>0</v>
      </c>
      <c s="32">
        <f>ROUND(ROUND(L14,2)*ROUND(G14,3),2)</f>
      </c>
      <c s="36" t="s">
        <v>90</v>
      </c>
      <c>
        <f>(M14*21)/100</f>
      </c>
      <c t="s">
        <v>28</v>
      </c>
    </row>
    <row r="15" spans="1:5" ht="25.5">
      <c r="A15" s="35" t="s">
        <v>56</v>
      </c>
      <c r="E15" s="39" t="s">
        <v>2106</v>
      </c>
    </row>
    <row r="16" spans="1:5" ht="12.75">
      <c r="A16" s="35" t="s">
        <v>57</v>
      </c>
      <c r="E16" s="40" t="s">
        <v>5</v>
      </c>
    </row>
    <row r="17" spans="1:5" ht="12.75">
      <c r="A17" t="s">
        <v>58</v>
      </c>
      <c r="E17" s="39" t="s">
        <v>5</v>
      </c>
    </row>
    <row r="18" spans="1:16" ht="25.5">
      <c r="A18" t="s">
        <v>50</v>
      </c>
      <c s="34" t="s">
        <v>26</v>
      </c>
      <c s="34" t="s">
        <v>94</v>
      </c>
      <c s="35" t="s">
        <v>5</v>
      </c>
      <c s="6" t="s">
        <v>95</v>
      </c>
      <c s="36" t="s">
        <v>89</v>
      </c>
      <c s="37">
        <v>1</v>
      </c>
      <c s="36">
        <v>0</v>
      </c>
      <c s="36">
        <f>ROUND(G18*H18,6)</f>
      </c>
      <c r="L18" s="38">
        <v>0</v>
      </c>
      <c s="32">
        <f>ROUND(ROUND(L18,2)*ROUND(G18,3),2)</f>
      </c>
      <c s="36" t="s">
        <v>90</v>
      </c>
      <c>
        <f>(M18*21)/100</f>
      </c>
      <c t="s">
        <v>28</v>
      </c>
    </row>
    <row r="19" spans="1:5" ht="51">
      <c r="A19" s="35" t="s">
        <v>56</v>
      </c>
      <c r="E19" s="39" t="s">
        <v>96</v>
      </c>
    </row>
    <row r="20" spans="1:5" ht="12.75">
      <c r="A20" s="35" t="s">
        <v>57</v>
      </c>
      <c r="E20" s="40" t="s">
        <v>5</v>
      </c>
    </row>
    <row r="21" spans="1:5" ht="12.75">
      <c r="A21" t="s">
        <v>58</v>
      </c>
      <c r="E21" s="39" t="s">
        <v>5</v>
      </c>
    </row>
    <row r="22" spans="1:13" ht="12.75">
      <c r="A22" t="s">
        <v>47</v>
      </c>
      <c r="C22" s="31" t="s">
        <v>118</v>
      </c>
      <c r="E22" s="33" t="s">
        <v>119</v>
      </c>
      <c r="J22" s="32">
        <f>0</f>
      </c>
      <c s="32">
        <f>0</f>
      </c>
      <c s="32">
        <f>0+L23+L27+L31+L35+L39+L43+L47+L51+L55+L59+L63+L67+L71+L75+L79+L83+L87+L91+L95+L99+L103+L107+L111+L115+L119+L123+L127+L131+L135+L139+L143+L147</f>
      </c>
      <c s="32">
        <f>0+M23+M27+M31+M35+M39+M43+M47+M51+M55+M59+M63+M67+M71+M75+M79+M83+M87+M91+M95+M99+M103+M107+M111+M115+M119+M123+M127+M131+M135+M139+M143+M147</f>
      </c>
    </row>
    <row r="23" spans="1:16" ht="38.25">
      <c r="A23" t="s">
        <v>50</v>
      </c>
      <c s="34" t="s">
        <v>79</v>
      </c>
      <c s="34" t="s">
        <v>3422</v>
      </c>
      <c s="35" t="s">
        <v>5</v>
      </c>
      <c s="6" t="s">
        <v>3423</v>
      </c>
      <c s="36" t="s">
        <v>74</v>
      </c>
      <c s="37">
        <v>220.5</v>
      </c>
      <c s="36">
        <v>0</v>
      </c>
      <c s="36">
        <f>ROUND(G23*H23,6)</f>
      </c>
      <c r="L23" s="38">
        <v>0</v>
      </c>
      <c s="32">
        <f>ROUND(ROUND(L23,2)*ROUND(G23,3),2)</f>
      </c>
      <c s="36" t="s">
        <v>291</v>
      </c>
      <c>
        <f>(M23*21)/100</f>
      </c>
      <c t="s">
        <v>28</v>
      </c>
    </row>
    <row r="24" spans="1:5" ht="38.25">
      <c r="A24" s="35" t="s">
        <v>56</v>
      </c>
      <c r="E24" s="39" t="s">
        <v>3424</v>
      </c>
    </row>
    <row r="25" spans="1:5" ht="25.5">
      <c r="A25" s="35" t="s">
        <v>57</v>
      </c>
      <c r="E25" s="40" t="s">
        <v>3425</v>
      </c>
    </row>
    <row r="26" spans="1:5" ht="12.75">
      <c r="A26" t="s">
        <v>58</v>
      </c>
      <c r="E26" s="39" t="s">
        <v>5</v>
      </c>
    </row>
    <row r="27" spans="1:16" ht="12.75">
      <c r="A27" t="s">
        <v>50</v>
      </c>
      <c s="34" t="s">
        <v>101</v>
      </c>
      <c s="34" t="s">
        <v>2116</v>
      </c>
      <c s="35" t="s">
        <v>5</v>
      </c>
      <c s="6" t="s">
        <v>2117</v>
      </c>
      <c s="36" t="s">
        <v>74</v>
      </c>
      <c s="37">
        <v>210</v>
      </c>
      <c s="36">
        <v>0</v>
      </c>
      <c s="36">
        <f>ROUND(G27*H27,6)</f>
      </c>
      <c r="L27" s="38">
        <v>0</v>
      </c>
      <c s="32">
        <f>ROUND(ROUND(L27,2)*ROUND(G27,3),2)</f>
      </c>
      <c s="36" t="s">
        <v>90</v>
      </c>
      <c>
        <f>(M27*21)/100</f>
      </c>
      <c t="s">
        <v>28</v>
      </c>
    </row>
    <row r="28" spans="1:5" ht="12.75">
      <c r="A28" s="35" t="s">
        <v>56</v>
      </c>
      <c r="E28" s="39" t="s">
        <v>2117</v>
      </c>
    </row>
    <row r="29" spans="1:5" ht="12.75">
      <c r="A29" s="35" t="s">
        <v>57</v>
      </c>
      <c r="E29" s="40" t="s">
        <v>5</v>
      </c>
    </row>
    <row r="30" spans="1:5" ht="12.75">
      <c r="A30" t="s">
        <v>58</v>
      </c>
      <c r="E30" s="39" t="s">
        <v>5</v>
      </c>
    </row>
    <row r="31" spans="1:16" ht="25.5">
      <c r="A31" t="s">
        <v>50</v>
      </c>
      <c s="34" t="s">
        <v>27</v>
      </c>
      <c s="34" t="s">
        <v>2118</v>
      </c>
      <c s="35" t="s">
        <v>5</v>
      </c>
      <c s="6" t="s">
        <v>2119</v>
      </c>
      <c s="36" t="s">
        <v>89</v>
      </c>
      <c s="37">
        <v>14</v>
      </c>
      <c s="36">
        <v>0</v>
      </c>
      <c s="36">
        <f>ROUND(G31*H31,6)</f>
      </c>
      <c r="L31" s="38">
        <v>0</v>
      </c>
      <c s="32">
        <f>ROUND(ROUND(L31,2)*ROUND(G31,3),2)</f>
      </c>
      <c s="36" t="s">
        <v>55</v>
      </c>
      <c>
        <f>(M31*21)/100</f>
      </c>
      <c t="s">
        <v>28</v>
      </c>
    </row>
    <row r="32" spans="1:5" ht="38.25">
      <c r="A32" s="35" t="s">
        <v>56</v>
      </c>
      <c r="E32" s="39" t="s">
        <v>2120</v>
      </c>
    </row>
    <row r="33" spans="1:5" ht="12.75">
      <c r="A33" s="35" t="s">
        <v>57</v>
      </c>
      <c r="E33" s="40" t="s">
        <v>5</v>
      </c>
    </row>
    <row r="34" spans="1:5" ht="12.75">
      <c r="A34" t="s">
        <v>58</v>
      </c>
      <c r="E34" s="39" t="s">
        <v>5</v>
      </c>
    </row>
    <row r="35" spans="1:16" ht="25.5">
      <c r="A35" t="s">
        <v>50</v>
      </c>
      <c s="34" t="s">
        <v>106</v>
      </c>
      <c s="34" t="s">
        <v>3426</v>
      </c>
      <c s="35" t="s">
        <v>5</v>
      </c>
      <c s="6" t="s">
        <v>2127</v>
      </c>
      <c s="36" t="s">
        <v>89</v>
      </c>
      <c s="37">
        <v>14</v>
      </c>
      <c s="36">
        <v>0</v>
      </c>
      <c s="36">
        <f>ROUND(G35*H35,6)</f>
      </c>
      <c r="L35" s="38">
        <v>0</v>
      </c>
      <c s="32">
        <f>ROUND(ROUND(L35,2)*ROUND(G35,3),2)</f>
      </c>
      <c s="36" t="s">
        <v>291</v>
      </c>
      <c>
        <f>(M35*21)/100</f>
      </c>
      <c t="s">
        <v>28</v>
      </c>
    </row>
    <row r="36" spans="1:5" ht="25.5">
      <c r="A36" s="35" t="s">
        <v>56</v>
      </c>
      <c r="E36" s="39" t="s">
        <v>2127</v>
      </c>
    </row>
    <row r="37" spans="1:5" ht="12.75">
      <c r="A37" s="35" t="s">
        <v>57</v>
      </c>
      <c r="E37" s="40" t="s">
        <v>5</v>
      </c>
    </row>
    <row r="38" spans="1:5" ht="12.75">
      <c r="A38" t="s">
        <v>58</v>
      </c>
      <c r="E38" s="39" t="s">
        <v>5</v>
      </c>
    </row>
    <row r="39" spans="1:16" ht="25.5">
      <c r="A39" t="s">
        <v>50</v>
      </c>
      <c s="34" t="s">
        <v>111</v>
      </c>
      <c s="34" t="s">
        <v>3427</v>
      </c>
      <c s="35" t="s">
        <v>5</v>
      </c>
      <c s="6" t="s">
        <v>3428</v>
      </c>
      <c s="36" t="s">
        <v>89</v>
      </c>
      <c s="37">
        <v>14</v>
      </c>
      <c s="36">
        <v>0</v>
      </c>
      <c s="36">
        <f>ROUND(G39*H39,6)</f>
      </c>
      <c r="L39" s="38">
        <v>0</v>
      </c>
      <c s="32">
        <f>ROUND(ROUND(L39,2)*ROUND(G39,3),2)</f>
      </c>
      <c s="36" t="s">
        <v>55</v>
      </c>
      <c>
        <f>(M39*21)/100</f>
      </c>
      <c t="s">
        <v>28</v>
      </c>
    </row>
    <row r="40" spans="1:5" ht="25.5">
      <c r="A40" s="35" t="s">
        <v>56</v>
      </c>
      <c r="E40" s="39" t="s">
        <v>3428</v>
      </c>
    </row>
    <row r="41" spans="1:5" ht="12.75">
      <c r="A41" s="35" t="s">
        <v>57</v>
      </c>
      <c r="E41" s="40" t="s">
        <v>5</v>
      </c>
    </row>
    <row r="42" spans="1:5" ht="12.75">
      <c r="A42" t="s">
        <v>58</v>
      </c>
      <c r="E42" s="39" t="s">
        <v>5</v>
      </c>
    </row>
    <row r="43" spans="1:16" ht="12.75">
      <c r="A43" t="s">
        <v>50</v>
      </c>
      <c s="34" t="s">
        <v>114</v>
      </c>
      <c s="34" t="s">
        <v>2124</v>
      </c>
      <c s="35" t="s">
        <v>5</v>
      </c>
      <c s="6" t="s">
        <v>2125</v>
      </c>
      <c s="36" t="s">
        <v>89</v>
      </c>
      <c s="37">
        <v>14</v>
      </c>
      <c s="36">
        <v>0</v>
      </c>
      <c s="36">
        <f>ROUND(G43*H43,6)</f>
      </c>
      <c r="L43" s="38">
        <v>0</v>
      </c>
      <c s="32">
        <f>ROUND(ROUND(L43,2)*ROUND(G43,3),2)</f>
      </c>
      <c s="36" t="s">
        <v>90</v>
      </c>
      <c>
        <f>(M43*21)/100</f>
      </c>
      <c t="s">
        <v>28</v>
      </c>
    </row>
    <row r="44" spans="1:5" ht="12.75">
      <c r="A44" s="35" t="s">
        <v>56</v>
      </c>
      <c r="E44" s="39" t="s">
        <v>2125</v>
      </c>
    </row>
    <row r="45" spans="1:5" ht="12.75">
      <c r="A45" s="35" t="s">
        <v>57</v>
      </c>
      <c r="E45" s="40" t="s">
        <v>5</v>
      </c>
    </row>
    <row r="46" spans="1:5" ht="12.75">
      <c r="A46" t="s">
        <v>58</v>
      </c>
      <c r="E46" s="39" t="s">
        <v>5</v>
      </c>
    </row>
    <row r="47" spans="1:16" ht="25.5">
      <c r="A47" t="s">
        <v>50</v>
      </c>
      <c s="34" t="s">
        <v>120</v>
      </c>
      <c s="34" t="s">
        <v>2138</v>
      </c>
      <c s="35" t="s">
        <v>5</v>
      </c>
      <c s="6" t="s">
        <v>2139</v>
      </c>
      <c s="36" t="s">
        <v>89</v>
      </c>
      <c s="37">
        <v>42</v>
      </c>
      <c s="36">
        <v>0</v>
      </c>
      <c s="36">
        <f>ROUND(G47*H47,6)</f>
      </c>
      <c r="L47" s="38">
        <v>0</v>
      </c>
      <c s="32">
        <f>ROUND(ROUND(L47,2)*ROUND(G47,3),2)</f>
      </c>
      <c s="36" t="s">
        <v>55</v>
      </c>
      <c>
        <f>(M47*21)/100</f>
      </c>
      <c t="s">
        <v>28</v>
      </c>
    </row>
    <row r="48" spans="1:5" ht="25.5">
      <c r="A48" s="35" t="s">
        <v>56</v>
      </c>
      <c r="E48" s="39" t="s">
        <v>2139</v>
      </c>
    </row>
    <row r="49" spans="1:5" ht="12.75">
      <c r="A49" s="35" t="s">
        <v>57</v>
      </c>
      <c r="E49" s="40" t="s">
        <v>5</v>
      </c>
    </row>
    <row r="50" spans="1:5" ht="12.75">
      <c r="A50" t="s">
        <v>58</v>
      </c>
      <c r="E50" s="39" t="s">
        <v>5</v>
      </c>
    </row>
    <row r="51" spans="1:16" ht="38.25">
      <c r="A51" t="s">
        <v>50</v>
      </c>
      <c s="34" t="s">
        <v>124</v>
      </c>
      <c s="34" t="s">
        <v>3429</v>
      </c>
      <c s="35" t="s">
        <v>5</v>
      </c>
      <c s="6" t="s">
        <v>3430</v>
      </c>
      <c s="36" t="s">
        <v>89</v>
      </c>
      <c s="37">
        <v>140</v>
      </c>
      <c s="36">
        <v>0</v>
      </c>
      <c s="36">
        <f>ROUND(G51*H51,6)</f>
      </c>
      <c r="L51" s="38">
        <v>0</v>
      </c>
      <c s="32">
        <f>ROUND(ROUND(L51,2)*ROUND(G51,3),2)</f>
      </c>
      <c s="36" t="s">
        <v>291</v>
      </c>
      <c>
        <f>(M51*21)/100</f>
      </c>
      <c t="s">
        <v>28</v>
      </c>
    </row>
    <row r="52" spans="1:5" ht="38.25">
      <c r="A52" s="35" t="s">
        <v>56</v>
      </c>
      <c r="E52" s="39" t="s">
        <v>3431</v>
      </c>
    </row>
    <row r="53" spans="1:5" ht="12.75">
      <c r="A53" s="35" t="s">
        <v>57</v>
      </c>
      <c r="E53" s="40" t="s">
        <v>5</v>
      </c>
    </row>
    <row r="54" spans="1:5" ht="12.75">
      <c r="A54" t="s">
        <v>58</v>
      </c>
      <c r="E54" s="39" t="s">
        <v>5</v>
      </c>
    </row>
    <row r="55" spans="1:16" ht="12.75">
      <c r="A55" t="s">
        <v>50</v>
      </c>
      <c s="34" t="s">
        <v>127</v>
      </c>
      <c s="34" t="s">
        <v>2178</v>
      </c>
      <c s="35" t="s">
        <v>5</v>
      </c>
      <c s="6" t="s">
        <v>2179</v>
      </c>
      <c s="36" t="s">
        <v>89</v>
      </c>
      <c s="37">
        <v>14</v>
      </c>
      <c s="36">
        <v>0.0069</v>
      </c>
      <c s="36">
        <f>ROUND(G55*H55,6)</f>
      </c>
      <c r="L55" s="38">
        <v>0</v>
      </c>
      <c s="32">
        <f>ROUND(ROUND(L55,2)*ROUND(G55,3),2)</f>
      </c>
      <c s="36" t="s">
        <v>90</v>
      </c>
      <c>
        <f>(M55*21)/100</f>
      </c>
      <c t="s">
        <v>28</v>
      </c>
    </row>
    <row r="56" spans="1:5" ht="12.75">
      <c r="A56" s="35" t="s">
        <v>56</v>
      </c>
      <c r="E56" s="39" t="s">
        <v>2179</v>
      </c>
    </row>
    <row r="57" spans="1:5" ht="12.75">
      <c r="A57" s="35" t="s">
        <v>57</v>
      </c>
      <c r="E57" s="40" t="s">
        <v>5</v>
      </c>
    </row>
    <row r="58" spans="1:5" ht="12.75">
      <c r="A58" t="s">
        <v>58</v>
      </c>
      <c r="E58" s="39" t="s">
        <v>5</v>
      </c>
    </row>
    <row r="59" spans="1:16" ht="12.75">
      <c r="A59" t="s">
        <v>50</v>
      </c>
      <c s="34" t="s">
        <v>130</v>
      </c>
      <c s="34" t="s">
        <v>2180</v>
      </c>
      <c s="35" t="s">
        <v>5</v>
      </c>
      <c s="6" t="s">
        <v>2181</v>
      </c>
      <c s="36" t="s">
        <v>89</v>
      </c>
      <c s="37">
        <v>14</v>
      </c>
      <c s="36">
        <v>0</v>
      </c>
      <c s="36">
        <f>ROUND(G59*H59,6)</f>
      </c>
      <c r="L59" s="38">
        <v>0</v>
      </c>
      <c s="32">
        <f>ROUND(ROUND(L59,2)*ROUND(G59,3),2)</f>
      </c>
      <c s="36" t="s">
        <v>90</v>
      </c>
      <c>
        <f>(M59*21)/100</f>
      </c>
      <c t="s">
        <v>28</v>
      </c>
    </row>
    <row r="60" spans="1:5" ht="12.75">
      <c r="A60" s="35" t="s">
        <v>56</v>
      </c>
      <c r="E60" s="39" t="s">
        <v>2181</v>
      </c>
    </row>
    <row r="61" spans="1:5" ht="12.75">
      <c r="A61" s="35" t="s">
        <v>57</v>
      </c>
      <c r="E61" s="40" t="s">
        <v>5</v>
      </c>
    </row>
    <row r="62" spans="1:5" ht="12.75">
      <c r="A62" t="s">
        <v>58</v>
      </c>
      <c r="E62" s="39" t="s">
        <v>5</v>
      </c>
    </row>
    <row r="63" spans="1:16" ht="25.5">
      <c r="A63" t="s">
        <v>50</v>
      </c>
      <c s="34" t="s">
        <v>133</v>
      </c>
      <c s="34" t="s">
        <v>2170</v>
      </c>
      <c s="35" t="s">
        <v>5</v>
      </c>
      <c s="6" t="s">
        <v>2171</v>
      </c>
      <c s="36" t="s">
        <v>1721</v>
      </c>
      <c s="37">
        <v>14</v>
      </c>
      <c s="36">
        <v>0</v>
      </c>
      <c s="36">
        <f>ROUND(G63*H63,6)</f>
      </c>
      <c r="L63" s="38">
        <v>0</v>
      </c>
      <c s="32">
        <f>ROUND(ROUND(L63,2)*ROUND(G63,3),2)</f>
      </c>
      <c s="36" t="s">
        <v>55</v>
      </c>
      <c>
        <f>(M63*21)/100</f>
      </c>
      <c t="s">
        <v>28</v>
      </c>
    </row>
    <row r="64" spans="1:5" ht="25.5">
      <c r="A64" s="35" t="s">
        <v>56</v>
      </c>
      <c r="E64" s="39" t="s">
        <v>2171</v>
      </c>
    </row>
    <row r="65" spans="1:5" ht="12.75">
      <c r="A65" s="35" t="s">
        <v>57</v>
      </c>
      <c r="E65" s="40" t="s">
        <v>5</v>
      </c>
    </row>
    <row r="66" spans="1:5" ht="12.75">
      <c r="A66" t="s">
        <v>58</v>
      </c>
      <c r="E66" s="39" t="s">
        <v>5</v>
      </c>
    </row>
    <row r="67" spans="1:16" ht="25.5">
      <c r="A67" t="s">
        <v>50</v>
      </c>
      <c s="34" t="s">
        <v>136</v>
      </c>
      <c s="34" t="s">
        <v>2172</v>
      </c>
      <c s="35" t="s">
        <v>5</v>
      </c>
      <c s="6" t="s">
        <v>2173</v>
      </c>
      <c s="36" t="s">
        <v>74</v>
      </c>
      <c s="37">
        <v>14</v>
      </c>
      <c s="36">
        <v>0</v>
      </c>
      <c s="36">
        <f>ROUND(G67*H67,6)</f>
      </c>
      <c r="L67" s="38">
        <v>0</v>
      </c>
      <c s="32">
        <f>ROUND(ROUND(L67,2)*ROUND(G67,3),2)</f>
      </c>
      <c s="36" t="s">
        <v>90</v>
      </c>
      <c>
        <f>(M67*21)/100</f>
      </c>
      <c t="s">
        <v>28</v>
      </c>
    </row>
    <row r="68" spans="1:5" ht="25.5">
      <c r="A68" s="35" t="s">
        <v>56</v>
      </c>
      <c r="E68" s="39" t="s">
        <v>2173</v>
      </c>
    </row>
    <row r="69" spans="1:5" ht="12.75">
      <c r="A69" s="35" t="s">
        <v>57</v>
      </c>
      <c r="E69" s="40" t="s">
        <v>5</v>
      </c>
    </row>
    <row r="70" spans="1:5" ht="12.75">
      <c r="A70" t="s">
        <v>58</v>
      </c>
      <c r="E70" s="39" t="s">
        <v>5</v>
      </c>
    </row>
    <row r="71" spans="1:16" ht="25.5">
      <c r="A71" t="s">
        <v>50</v>
      </c>
      <c s="34" t="s">
        <v>139</v>
      </c>
      <c s="34" t="s">
        <v>3432</v>
      </c>
      <c s="35" t="s">
        <v>5</v>
      </c>
      <c s="6" t="s">
        <v>3433</v>
      </c>
      <c s="36" t="s">
        <v>89</v>
      </c>
      <c s="37">
        <v>42</v>
      </c>
      <c s="36">
        <v>0</v>
      </c>
      <c s="36">
        <f>ROUND(G71*H71,6)</f>
      </c>
      <c r="L71" s="38">
        <v>0</v>
      </c>
      <c s="32">
        <f>ROUND(ROUND(L71,2)*ROUND(G71,3),2)</f>
      </c>
      <c s="36" t="s">
        <v>291</v>
      </c>
      <c>
        <f>(M71*21)/100</f>
      </c>
      <c t="s">
        <v>28</v>
      </c>
    </row>
    <row r="72" spans="1:5" ht="25.5">
      <c r="A72" s="35" t="s">
        <v>56</v>
      </c>
      <c r="E72" s="39" t="s">
        <v>3433</v>
      </c>
    </row>
    <row r="73" spans="1:5" ht="12.75">
      <c r="A73" s="35" t="s">
        <v>57</v>
      </c>
      <c r="E73" s="40" t="s">
        <v>5</v>
      </c>
    </row>
    <row r="74" spans="1:5" ht="12.75">
      <c r="A74" t="s">
        <v>58</v>
      </c>
      <c r="E74" s="39" t="s">
        <v>5</v>
      </c>
    </row>
    <row r="75" spans="1:16" ht="12.75">
      <c r="A75" t="s">
        <v>50</v>
      </c>
      <c s="34" t="s">
        <v>142</v>
      </c>
      <c s="34" t="s">
        <v>2192</v>
      </c>
      <c s="35" t="s">
        <v>5</v>
      </c>
      <c s="6" t="s">
        <v>2193</v>
      </c>
      <c s="36" t="s">
        <v>283</v>
      </c>
      <c s="37">
        <v>525</v>
      </c>
      <c s="36">
        <v>0.001</v>
      </c>
      <c s="36">
        <f>ROUND(G75*H75,6)</f>
      </c>
      <c r="L75" s="38">
        <v>0</v>
      </c>
      <c s="32">
        <f>ROUND(ROUND(L75,2)*ROUND(G75,3),2)</f>
      </c>
      <c s="36" t="s">
        <v>90</v>
      </c>
      <c>
        <f>(M75*21)/100</f>
      </c>
      <c t="s">
        <v>28</v>
      </c>
    </row>
    <row r="76" spans="1:5" ht="12.75">
      <c r="A76" s="35" t="s">
        <v>56</v>
      </c>
      <c r="E76" s="39" t="s">
        <v>2193</v>
      </c>
    </row>
    <row r="77" spans="1:5" ht="25.5">
      <c r="A77" s="35" t="s">
        <v>57</v>
      </c>
      <c r="E77" s="40" t="s">
        <v>3434</v>
      </c>
    </row>
    <row r="78" spans="1:5" ht="12.75">
      <c r="A78" t="s">
        <v>58</v>
      </c>
      <c r="E78" s="39" t="s">
        <v>5</v>
      </c>
    </row>
    <row r="79" spans="1:16" ht="25.5">
      <c r="A79" t="s">
        <v>50</v>
      </c>
      <c s="34" t="s">
        <v>145</v>
      </c>
      <c s="34" t="s">
        <v>2195</v>
      </c>
      <c s="35" t="s">
        <v>5</v>
      </c>
      <c s="6" t="s">
        <v>2196</v>
      </c>
      <c s="36" t="s">
        <v>74</v>
      </c>
      <c s="37">
        <v>500</v>
      </c>
      <c s="36">
        <v>0</v>
      </c>
      <c s="36">
        <f>ROUND(G79*H79,6)</f>
      </c>
      <c r="L79" s="38">
        <v>0</v>
      </c>
      <c s="32">
        <f>ROUND(ROUND(L79,2)*ROUND(G79,3),2)</f>
      </c>
      <c s="36" t="s">
        <v>90</v>
      </c>
      <c>
        <f>(M79*21)/100</f>
      </c>
      <c t="s">
        <v>28</v>
      </c>
    </row>
    <row r="80" spans="1:5" ht="25.5">
      <c r="A80" s="35" t="s">
        <v>56</v>
      </c>
      <c r="E80" s="39" t="s">
        <v>2196</v>
      </c>
    </row>
    <row r="81" spans="1:5" ht="12.75">
      <c r="A81" s="35" t="s">
        <v>57</v>
      </c>
      <c r="E81" s="40" t="s">
        <v>5</v>
      </c>
    </row>
    <row r="82" spans="1:5" ht="12.75">
      <c r="A82" t="s">
        <v>58</v>
      </c>
      <c r="E82" s="39" t="s">
        <v>5</v>
      </c>
    </row>
    <row r="83" spans="1:16" ht="12.75">
      <c r="A83" t="s">
        <v>50</v>
      </c>
      <c s="34" t="s">
        <v>149</v>
      </c>
      <c s="34" t="s">
        <v>3435</v>
      </c>
      <c s="35" t="s">
        <v>5</v>
      </c>
      <c s="6" t="s">
        <v>2198</v>
      </c>
      <c s="36" t="s">
        <v>89</v>
      </c>
      <c s="37">
        <v>150</v>
      </c>
      <c s="36">
        <v>0</v>
      </c>
      <c s="36">
        <f>ROUND(G83*H83,6)</f>
      </c>
      <c r="L83" s="38">
        <v>0</v>
      </c>
      <c s="32">
        <f>ROUND(ROUND(L83,2)*ROUND(G83,3),2)</f>
      </c>
      <c s="36" t="s">
        <v>291</v>
      </c>
      <c>
        <f>(M83*21)/100</f>
      </c>
      <c t="s">
        <v>28</v>
      </c>
    </row>
    <row r="84" spans="1:5" ht="12.75">
      <c r="A84" s="35" t="s">
        <v>56</v>
      </c>
      <c r="E84" s="39" t="s">
        <v>2198</v>
      </c>
    </row>
    <row r="85" spans="1:5" ht="12.75">
      <c r="A85" s="35" t="s">
        <v>57</v>
      </c>
      <c r="E85" s="40" t="s">
        <v>5</v>
      </c>
    </row>
    <row r="86" spans="1:5" ht="12.75">
      <c r="A86" t="s">
        <v>58</v>
      </c>
      <c r="E86" s="39" t="s">
        <v>5</v>
      </c>
    </row>
    <row r="87" spans="1:16" ht="25.5">
      <c r="A87" t="s">
        <v>50</v>
      </c>
      <c s="34" t="s">
        <v>152</v>
      </c>
      <c s="34" t="s">
        <v>2199</v>
      </c>
      <c s="35" t="s">
        <v>5</v>
      </c>
      <c s="6" t="s">
        <v>2200</v>
      </c>
      <c s="36" t="s">
        <v>89</v>
      </c>
      <c s="37">
        <v>14</v>
      </c>
      <c s="36">
        <v>0</v>
      </c>
      <c s="36">
        <f>ROUND(G87*H87,6)</f>
      </c>
      <c r="L87" s="38">
        <v>0</v>
      </c>
      <c s="32">
        <f>ROUND(ROUND(L87,2)*ROUND(G87,3),2)</f>
      </c>
      <c s="36" t="s">
        <v>55</v>
      </c>
      <c>
        <f>(M87*21)/100</f>
      </c>
      <c t="s">
        <v>28</v>
      </c>
    </row>
    <row r="88" spans="1:5" ht="25.5">
      <c r="A88" s="35" t="s">
        <v>56</v>
      </c>
      <c r="E88" s="39" t="s">
        <v>2200</v>
      </c>
    </row>
    <row r="89" spans="1:5" ht="12.75">
      <c r="A89" s="35" t="s">
        <v>57</v>
      </c>
      <c r="E89" s="40" t="s">
        <v>5</v>
      </c>
    </row>
    <row r="90" spans="1:5" ht="12.75">
      <c r="A90" t="s">
        <v>58</v>
      </c>
      <c r="E90" s="39" t="s">
        <v>5</v>
      </c>
    </row>
    <row r="91" spans="1:16" ht="12.75">
      <c r="A91" t="s">
        <v>50</v>
      </c>
      <c s="34" t="s">
        <v>155</v>
      </c>
      <c s="34" t="s">
        <v>3436</v>
      </c>
      <c s="35" t="s">
        <v>5</v>
      </c>
      <c s="6" t="s">
        <v>2187</v>
      </c>
      <c s="36" t="s">
        <v>89</v>
      </c>
      <c s="37">
        <v>14</v>
      </c>
      <c s="36">
        <v>0.00026</v>
      </c>
      <c s="36">
        <f>ROUND(G91*H91,6)</f>
      </c>
      <c r="L91" s="38">
        <v>0</v>
      </c>
      <c s="32">
        <f>ROUND(ROUND(L91,2)*ROUND(G91,3),2)</f>
      </c>
      <c s="36" t="s">
        <v>291</v>
      </c>
      <c>
        <f>(M91*21)/100</f>
      </c>
      <c t="s">
        <v>28</v>
      </c>
    </row>
    <row r="92" spans="1:5" ht="12.75">
      <c r="A92" s="35" t="s">
        <v>56</v>
      </c>
      <c r="E92" s="39" t="s">
        <v>2187</v>
      </c>
    </row>
    <row r="93" spans="1:5" ht="12.75">
      <c r="A93" s="35" t="s">
        <v>57</v>
      </c>
      <c r="E93" s="40" t="s">
        <v>5</v>
      </c>
    </row>
    <row r="94" spans="1:5" ht="12.75">
      <c r="A94" t="s">
        <v>58</v>
      </c>
      <c r="E94" s="39" t="s">
        <v>5</v>
      </c>
    </row>
    <row r="95" spans="1:16" ht="12.75">
      <c r="A95" t="s">
        <v>50</v>
      </c>
      <c s="34" t="s">
        <v>159</v>
      </c>
      <c s="34" t="s">
        <v>2201</v>
      </c>
      <c s="35" t="s">
        <v>5</v>
      </c>
      <c s="6" t="s">
        <v>2202</v>
      </c>
      <c s="36" t="s">
        <v>89</v>
      </c>
      <c s="37">
        <v>228</v>
      </c>
      <c s="36">
        <v>0</v>
      </c>
      <c s="36">
        <f>ROUND(G95*H95,6)</f>
      </c>
      <c r="L95" s="38">
        <v>0</v>
      </c>
      <c s="32">
        <f>ROUND(ROUND(L95,2)*ROUND(G95,3),2)</f>
      </c>
      <c s="36" t="s">
        <v>90</v>
      </c>
      <c>
        <f>(M95*21)/100</f>
      </c>
      <c t="s">
        <v>28</v>
      </c>
    </row>
    <row r="96" spans="1:5" ht="12.75">
      <c r="A96" s="35" t="s">
        <v>56</v>
      </c>
      <c r="E96" s="39" t="s">
        <v>2202</v>
      </c>
    </row>
    <row r="97" spans="1:5" ht="12.75">
      <c r="A97" s="35" t="s">
        <v>57</v>
      </c>
      <c r="E97" s="40" t="s">
        <v>5</v>
      </c>
    </row>
    <row r="98" spans="1:5" ht="12.75">
      <c r="A98" t="s">
        <v>58</v>
      </c>
      <c r="E98" s="39" t="s">
        <v>5</v>
      </c>
    </row>
    <row r="99" spans="1:16" ht="25.5">
      <c r="A99" t="s">
        <v>50</v>
      </c>
      <c s="34" t="s">
        <v>162</v>
      </c>
      <c s="34" t="s">
        <v>2205</v>
      </c>
      <c s="35" t="s">
        <v>5</v>
      </c>
      <c s="6" t="s">
        <v>2206</v>
      </c>
      <c s="36" t="s">
        <v>89</v>
      </c>
      <c s="37">
        <v>200</v>
      </c>
      <c s="36">
        <v>0</v>
      </c>
      <c s="36">
        <f>ROUND(G99*H99,6)</f>
      </c>
      <c r="L99" s="38">
        <v>0</v>
      </c>
      <c s="32">
        <f>ROUND(ROUND(L99,2)*ROUND(G99,3),2)</f>
      </c>
      <c s="36" t="s">
        <v>55</v>
      </c>
      <c>
        <f>(M99*21)/100</f>
      </c>
      <c t="s">
        <v>28</v>
      </c>
    </row>
    <row r="100" spans="1:5" ht="25.5">
      <c r="A100" s="35" t="s">
        <v>56</v>
      </c>
      <c r="E100" s="39" t="s">
        <v>2206</v>
      </c>
    </row>
    <row r="101" spans="1:5" ht="12.75">
      <c r="A101" s="35" t="s">
        <v>57</v>
      </c>
      <c r="E101" s="40" t="s">
        <v>5</v>
      </c>
    </row>
    <row r="102" spans="1:5" ht="12.75">
      <c r="A102" t="s">
        <v>58</v>
      </c>
      <c r="E102" s="39" t="s">
        <v>5</v>
      </c>
    </row>
    <row r="103" spans="1:16" ht="12.75">
      <c r="A103" t="s">
        <v>50</v>
      </c>
      <c s="34" t="s">
        <v>165</v>
      </c>
      <c s="34" t="s">
        <v>2207</v>
      </c>
      <c s="35" t="s">
        <v>5</v>
      </c>
      <c s="6" t="s">
        <v>2208</v>
      </c>
      <c s="36" t="s">
        <v>89</v>
      </c>
      <c s="37">
        <v>14</v>
      </c>
      <c s="36">
        <v>0</v>
      </c>
      <c s="36">
        <f>ROUND(G103*H103,6)</f>
      </c>
      <c r="L103" s="38">
        <v>0</v>
      </c>
      <c s="32">
        <f>ROUND(ROUND(L103,2)*ROUND(G103,3),2)</f>
      </c>
      <c s="36" t="s">
        <v>90</v>
      </c>
      <c>
        <f>(M103*21)/100</f>
      </c>
      <c t="s">
        <v>28</v>
      </c>
    </row>
    <row r="104" spans="1:5" ht="12.75">
      <c r="A104" s="35" t="s">
        <v>56</v>
      </c>
      <c r="E104" s="39" t="s">
        <v>2208</v>
      </c>
    </row>
    <row r="105" spans="1:5" ht="12.75">
      <c r="A105" s="35" t="s">
        <v>57</v>
      </c>
      <c r="E105" s="40" t="s">
        <v>5</v>
      </c>
    </row>
    <row r="106" spans="1:5" ht="12.75">
      <c r="A106" t="s">
        <v>58</v>
      </c>
      <c r="E106" s="39" t="s">
        <v>5</v>
      </c>
    </row>
    <row r="107" spans="1:16" ht="12.75">
      <c r="A107" t="s">
        <v>50</v>
      </c>
      <c s="34" t="s">
        <v>168</v>
      </c>
      <c s="34" t="s">
        <v>2210</v>
      </c>
      <c s="35" t="s">
        <v>5</v>
      </c>
      <c s="6" t="s">
        <v>2211</v>
      </c>
      <c s="36" t="s">
        <v>89</v>
      </c>
      <c s="37">
        <v>18</v>
      </c>
      <c s="36">
        <v>0</v>
      </c>
      <c s="36">
        <f>ROUND(G107*H107,6)</f>
      </c>
      <c r="L107" s="38">
        <v>0</v>
      </c>
      <c s="32">
        <f>ROUND(ROUND(L107,2)*ROUND(G107,3),2)</f>
      </c>
      <c s="36" t="s">
        <v>90</v>
      </c>
      <c>
        <f>(M107*21)/100</f>
      </c>
      <c t="s">
        <v>28</v>
      </c>
    </row>
    <row r="108" spans="1:5" ht="12.75">
      <c r="A108" s="35" t="s">
        <v>56</v>
      </c>
      <c r="E108" s="39" t="s">
        <v>2211</v>
      </c>
    </row>
    <row r="109" spans="1:5" ht="12.75">
      <c r="A109" s="35" t="s">
        <v>57</v>
      </c>
      <c r="E109" s="40" t="s">
        <v>5</v>
      </c>
    </row>
    <row r="110" spans="1:5" ht="12.75">
      <c r="A110" t="s">
        <v>58</v>
      </c>
      <c r="E110" s="39" t="s">
        <v>5</v>
      </c>
    </row>
    <row r="111" spans="1:16" ht="12.75">
      <c r="A111" t="s">
        <v>50</v>
      </c>
      <c s="34" t="s">
        <v>171</v>
      </c>
      <c s="34" t="s">
        <v>3437</v>
      </c>
      <c s="35" t="s">
        <v>5</v>
      </c>
      <c s="6" t="s">
        <v>3438</v>
      </c>
      <c s="36" t="s">
        <v>89</v>
      </c>
      <c s="37">
        <v>7</v>
      </c>
      <c s="36">
        <v>0</v>
      </c>
      <c s="36">
        <f>ROUND(G111*H111,6)</f>
      </c>
      <c r="L111" s="38">
        <v>0</v>
      </c>
      <c s="32">
        <f>ROUND(ROUND(L111,2)*ROUND(G111,3),2)</f>
      </c>
      <c s="36" t="s">
        <v>55</v>
      </c>
      <c>
        <f>(M111*21)/100</f>
      </c>
      <c t="s">
        <v>28</v>
      </c>
    </row>
    <row r="112" spans="1:5" ht="12.75">
      <c r="A112" s="35" t="s">
        <v>56</v>
      </c>
      <c r="E112" s="39" t="s">
        <v>3438</v>
      </c>
    </row>
    <row r="113" spans="1:5" ht="12.75">
      <c r="A113" s="35" t="s">
        <v>57</v>
      </c>
      <c r="E113" s="40" t="s">
        <v>5</v>
      </c>
    </row>
    <row r="114" spans="1:5" ht="12.75">
      <c r="A114" t="s">
        <v>58</v>
      </c>
      <c r="E114" s="39" t="s">
        <v>5</v>
      </c>
    </row>
    <row r="115" spans="1:16" ht="12.75">
      <c r="A115" t="s">
        <v>50</v>
      </c>
      <c s="34" t="s">
        <v>174</v>
      </c>
      <c s="34" t="s">
        <v>3439</v>
      </c>
      <c s="35" t="s">
        <v>5</v>
      </c>
      <c s="6" t="s">
        <v>3440</v>
      </c>
      <c s="36" t="s">
        <v>89</v>
      </c>
      <c s="37">
        <v>2</v>
      </c>
      <c s="36">
        <v>0</v>
      </c>
      <c s="36">
        <f>ROUND(G115*H115,6)</f>
      </c>
      <c r="L115" s="38">
        <v>0</v>
      </c>
      <c s="32">
        <f>ROUND(ROUND(L115,2)*ROUND(G115,3),2)</f>
      </c>
      <c s="36" t="s">
        <v>55</v>
      </c>
      <c>
        <f>(M115*21)/100</f>
      </c>
      <c t="s">
        <v>28</v>
      </c>
    </row>
    <row r="116" spans="1:5" ht="12.75">
      <c r="A116" s="35" t="s">
        <v>56</v>
      </c>
      <c r="E116" s="39" t="s">
        <v>3440</v>
      </c>
    </row>
    <row r="117" spans="1:5" ht="12.75">
      <c r="A117" s="35" t="s">
        <v>57</v>
      </c>
      <c r="E117" s="40" t="s">
        <v>5</v>
      </c>
    </row>
    <row r="118" spans="1:5" ht="12.75">
      <c r="A118" t="s">
        <v>58</v>
      </c>
      <c r="E118" s="39" t="s">
        <v>5</v>
      </c>
    </row>
    <row r="119" spans="1:16" ht="12.75">
      <c r="A119" t="s">
        <v>50</v>
      </c>
      <c s="34" t="s">
        <v>177</v>
      </c>
      <c s="34" t="s">
        <v>3441</v>
      </c>
      <c s="35" t="s">
        <v>5</v>
      </c>
      <c s="6" t="s">
        <v>3442</v>
      </c>
      <c s="36" t="s">
        <v>89</v>
      </c>
      <c s="37">
        <v>2</v>
      </c>
      <c s="36">
        <v>0</v>
      </c>
      <c s="36">
        <f>ROUND(G119*H119,6)</f>
      </c>
      <c r="L119" s="38">
        <v>0</v>
      </c>
      <c s="32">
        <f>ROUND(ROUND(L119,2)*ROUND(G119,3),2)</f>
      </c>
      <c s="36" t="s">
        <v>55</v>
      </c>
      <c>
        <f>(M119*21)/100</f>
      </c>
      <c t="s">
        <v>28</v>
      </c>
    </row>
    <row r="120" spans="1:5" ht="12.75">
      <c r="A120" s="35" t="s">
        <v>56</v>
      </c>
      <c r="E120" s="39" t="s">
        <v>3442</v>
      </c>
    </row>
    <row r="121" spans="1:5" ht="12.75">
      <c r="A121" s="35" t="s">
        <v>57</v>
      </c>
      <c r="E121" s="40" t="s">
        <v>5</v>
      </c>
    </row>
    <row r="122" spans="1:5" ht="12.75">
      <c r="A122" t="s">
        <v>58</v>
      </c>
      <c r="E122" s="39" t="s">
        <v>5</v>
      </c>
    </row>
    <row r="123" spans="1:16" ht="12.75">
      <c r="A123" t="s">
        <v>50</v>
      </c>
      <c s="34" t="s">
        <v>181</v>
      </c>
      <c s="34" t="s">
        <v>3443</v>
      </c>
      <c s="35" t="s">
        <v>5</v>
      </c>
      <c s="6" t="s">
        <v>3444</v>
      </c>
      <c s="36" t="s">
        <v>89</v>
      </c>
      <c s="37">
        <v>2</v>
      </c>
      <c s="36">
        <v>0</v>
      </c>
      <c s="36">
        <f>ROUND(G123*H123,6)</f>
      </c>
      <c r="L123" s="38">
        <v>0</v>
      </c>
      <c s="32">
        <f>ROUND(ROUND(L123,2)*ROUND(G123,3),2)</f>
      </c>
      <c s="36" t="s">
        <v>55</v>
      </c>
      <c>
        <f>(M123*21)/100</f>
      </c>
      <c t="s">
        <v>28</v>
      </c>
    </row>
    <row r="124" spans="1:5" ht="12.75">
      <c r="A124" s="35" t="s">
        <v>56</v>
      </c>
      <c r="E124" s="39" t="s">
        <v>3444</v>
      </c>
    </row>
    <row r="125" spans="1:5" ht="12.75">
      <c r="A125" s="35" t="s">
        <v>57</v>
      </c>
      <c r="E125" s="40" t="s">
        <v>5</v>
      </c>
    </row>
    <row r="126" spans="1:5" ht="12.75">
      <c r="A126" t="s">
        <v>58</v>
      </c>
      <c r="E126" s="39" t="s">
        <v>5</v>
      </c>
    </row>
    <row r="127" spans="1:16" ht="12.75">
      <c r="A127" t="s">
        <v>50</v>
      </c>
      <c s="34" t="s">
        <v>187</v>
      </c>
      <c s="34" t="s">
        <v>3445</v>
      </c>
      <c s="35" t="s">
        <v>5</v>
      </c>
      <c s="6" t="s">
        <v>3446</v>
      </c>
      <c s="36" t="s">
        <v>89</v>
      </c>
      <c s="37">
        <v>1</v>
      </c>
      <c s="36">
        <v>0</v>
      </c>
      <c s="36">
        <f>ROUND(G127*H127,6)</f>
      </c>
      <c r="L127" s="38">
        <v>0</v>
      </c>
      <c s="32">
        <f>ROUND(ROUND(L127,2)*ROUND(G127,3),2)</f>
      </c>
      <c s="36" t="s">
        <v>55</v>
      </c>
      <c>
        <f>(M127*21)/100</f>
      </c>
      <c t="s">
        <v>28</v>
      </c>
    </row>
    <row r="128" spans="1:5" ht="12.75">
      <c r="A128" s="35" t="s">
        <v>56</v>
      </c>
      <c r="E128" s="39" t="s">
        <v>3446</v>
      </c>
    </row>
    <row r="129" spans="1:5" ht="12.75">
      <c r="A129" s="35" t="s">
        <v>57</v>
      </c>
      <c r="E129" s="40" t="s">
        <v>5</v>
      </c>
    </row>
    <row r="130" spans="1:5" ht="12.75">
      <c r="A130" t="s">
        <v>58</v>
      </c>
      <c r="E130" s="39" t="s">
        <v>5</v>
      </c>
    </row>
    <row r="131" spans="1:16" ht="12.75">
      <c r="A131" t="s">
        <v>50</v>
      </c>
      <c s="34" t="s">
        <v>191</v>
      </c>
      <c s="34" t="s">
        <v>3447</v>
      </c>
      <c s="35" t="s">
        <v>5</v>
      </c>
      <c s="6" t="s">
        <v>3448</v>
      </c>
      <c s="36" t="s">
        <v>89</v>
      </c>
      <c s="37">
        <v>1</v>
      </c>
      <c s="36">
        <v>0</v>
      </c>
      <c s="36">
        <f>ROUND(G131*H131,6)</f>
      </c>
      <c r="L131" s="38">
        <v>0</v>
      </c>
      <c s="32">
        <f>ROUND(ROUND(L131,2)*ROUND(G131,3),2)</f>
      </c>
      <c s="36" t="s">
        <v>55</v>
      </c>
      <c>
        <f>(M131*21)/100</f>
      </c>
      <c t="s">
        <v>28</v>
      </c>
    </row>
    <row r="132" spans="1:5" ht="12.75">
      <c r="A132" s="35" t="s">
        <v>56</v>
      </c>
      <c r="E132" s="39" t="s">
        <v>3448</v>
      </c>
    </row>
    <row r="133" spans="1:5" ht="12.75">
      <c r="A133" s="35" t="s">
        <v>57</v>
      </c>
      <c r="E133" s="40" t="s">
        <v>5</v>
      </c>
    </row>
    <row r="134" spans="1:5" ht="12.75">
      <c r="A134" t="s">
        <v>58</v>
      </c>
      <c r="E134" s="39" t="s">
        <v>5</v>
      </c>
    </row>
    <row r="135" spans="1:16" ht="12.75">
      <c r="A135" t="s">
        <v>50</v>
      </c>
      <c s="34" t="s">
        <v>194</v>
      </c>
      <c s="34" t="s">
        <v>3449</v>
      </c>
      <c s="35" t="s">
        <v>5</v>
      </c>
      <c s="6" t="s">
        <v>3450</v>
      </c>
      <c s="36" t="s">
        <v>89</v>
      </c>
      <c s="37">
        <v>1</v>
      </c>
      <c s="36">
        <v>0</v>
      </c>
      <c s="36">
        <f>ROUND(G135*H135,6)</f>
      </c>
      <c r="L135" s="38">
        <v>0</v>
      </c>
      <c s="32">
        <f>ROUND(ROUND(L135,2)*ROUND(G135,3),2)</f>
      </c>
      <c s="36" t="s">
        <v>55</v>
      </c>
      <c>
        <f>(M135*21)/100</f>
      </c>
      <c t="s">
        <v>28</v>
      </c>
    </row>
    <row r="136" spans="1:5" ht="12.75">
      <c r="A136" s="35" t="s">
        <v>56</v>
      </c>
      <c r="E136" s="39" t="s">
        <v>3450</v>
      </c>
    </row>
    <row r="137" spans="1:5" ht="12.75">
      <c r="A137" s="35" t="s">
        <v>57</v>
      </c>
      <c r="E137" s="40" t="s">
        <v>5</v>
      </c>
    </row>
    <row r="138" spans="1:5" ht="12.75">
      <c r="A138" t="s">
        <v>58</v>
      </c>
      <c r="E138" s="39" t="s">
        <v>5</v>
      </c>
    </row>
    <row r="139" spans="1:16" ht="12.75">
      <c r="A139" t="s">
        <v>50</v>
      </c>
      <c s="34" t="s">
        <v>198</v>
      </c>
      <c s="34" t="s">
        <v>3451</v>
      </c>
      <c s="35" t="s">
        <v>5</v>
      </c>
      <c s="6" t="s">
        <v>3452</v>
      </c>
      <c s="36" t="s">
        <v>89</v>
      </c>
      <c s="37">
        <v>1</v>
      </c>
      <c s="36">
        <v>0</v>
      </c>
      <c s="36">
        <f>ROUND(G139*H139,6)</f>
      </c>
      <c r="L139" s="38">
        <v>0</v>
      </c>
      <c s="32">
        <f>ROUND(ROUND(L139,2)*ROUND(G139,3),2)</f>
      </c>
      <c s="36" t="s">
        <v>55</v>
      </c>
      <c>
        <f>(M139*21)/100</f>
      </c>
      <c t="s">
        <v>28</v>
      </c>
    </row>
    <row r="140" spans="1:5" ht="12.75">
      <c r="A140" s="35" t="s">
        <v>56</v>
      </c>
      <c r="E140" s="39" t="s">
        <v>3452</v>
      </c>
    </row>
    <row r="141" spans="1:5" ht="12.75">
      <c r="A141" s="35" t="s">
        <v>57</v>
      </c>
      <c r="E141" s="40" t="s">
        <v>5</v>
      </c>
    </row>
    <row r="142" spans="1:5" ht="12.75">
      <c r="A142" t="s">
        <v>58</v>
      </c>
      <c r="E142" s="39" t="s">
        <v>5</v>
      </c>
    </row>
    <row r="143" spans="1:16" ht="12.75">
      <c r="A143" t="s">
        <v>50</v>
      </c>
      <c s="34" t="s">
        <v>201</v>
      </c>
      <c s="34" t="s">
        <v>3453</v>
      </c>
      <c s="35" t="s">
        <v>5</v>
      </c>
      <c s="6" t="s">
        <v>3454</v>
      </c>
      <c s="36" t="s">
        <v>89</v>
      </c>
      <c s="37">
        <v>1</v>
      </c>
      <c s="36">
        <v>0</v>
      </c>
      <c s="36">
        <f>ROUND(G143*H143,6)</f>
      </c>
      <c r="L143" s="38">
        <v>0</v>
      </c>
      <c s="32">
        <f>ROUND(ROUND(L143,2)*ROUND(G143,3),2)</f>
      </c>
      <c s="36" t="s">
        <v>55</v>
      </c>
      <c>
        <f>(M143*21)/100</f>
      </c>
      <c t="s">
        <v>28</v>
      </c>
    </row>
    <row r="144" spans="1:5" ht="12.75">
      <c r="A144" s="35" t="s">
        <v>56</v>
      </c>
      <c r="E144" s="39" t="s">
        <v>3454</v>
      </c>
    </row>
    <row r="145" spans="1:5" ht="12.75">
      <c r="A145" s="35" t="s">
        <v>57</v>
      </c>
      <c r="E145" s="40" t="s">
        <v>5</v>
      </c>
    </row>
    <row r="146" spans="1:5" ht="12.75">
      <c r="A146" t="s">
        <v>58</v>
      </c>
      <c r="E146" s="39" t="s">
        <v>5</v>
      </c>
    </row>
    <row r="147" spans="1:16" ht="12.75">
      <c r="A147" t="s">
        <v>50</v>
      </c>
      <c s="34" t="s">
        <v>205</v>
      </c>
      <c s="34" t="s">
        <v>3455</v>
      </c>
      <c s="35" t="s">
        <v>5</v>
      </c>
      <c s="6" t="s">
        <v>2578</v>
      </c>
      <c s="36" t="s">
        <v>54</v>
      </c>
      <c s="37">
        <v>1</v>
      </c>
      <c s="36">
        <v>0</v>
      </c>
      <c s="36">
        <f>ROUND(G147*H147,6)</f>
      </c>
      <c r="L147" s="38">
        <v>0</v>
      </c>
      <c s="32">
        <f>ROUND(ROUND(L147,2)*ROUND(G147,3),2)</f>
      </c>
      <c s="36" t="s">
        <v>291</v>
      </c>
      <c>
        <f>(M147*21)/100</f>
      </c>
      <c t="s">
        <v>28</v>
      </c>
    </row>
    <row r="148" spans="1:5" ht="12.75">
      <c r="A148" s="35" t="s">
        <v>56</v>
      </c>
      <c r="E148" s="39" t="s">
        <v>2578</v>
      </c>
    </row>
    <row r="149" spans="1:5" ht="12.75">
      <c r="A149" s="35" t="s">
        <v>57</v>
      </c>
      <c r="E149" s="40" t="s">
        <v>5</v>
      </c>
    </row>
    <row r="150" spans="1:5" ht="12.75">
      <c r="A150" t="s">
        <v>58</v>
      </c>
      <c r="E150" s="39" t="s">
        <v>5</v>
      </c>
    </row>
    <row r="151" spans="1:13" ht="12.75">
      <c r="A151" t="s">
        <v>47</v>
      </c>
      <c r="C151" s="31" t="s">
        <v>278</v>
      </c>
      <c r="E151" s="33" t="s">
        <v>279</v>
      </c>
      <c r="J151" s="32">
        <f>0</f>
      </c>
      <c s="32">
        <f>0</f>
      </c>
      <c s="32">
        <f>0+L152+L156+L160+L164+L168+L172+L176+L180</f>
      </c>
      <c s="32">
        <f>0+M152+M156+M160+M164+M168+M172+M176+M180</f>
      </c>
    </row>
    <row r="152" spans="1:16" ht="12.75">
      <c r="A152" t="s">
        <v>50</v>
      </c>
      <c s="34" t="s">
        <v>209</v>
      </c>
      <c s="34" t="s">
        <v>3456</v>
      </c>
      <c s="35" t="s">
        <v>5</v>
      </c>
      <c s="6" t="s">
        <v>2223</v>
      </c>
      <c s="36" t="s">
        <v>54</v>
      </c>
      <c s="37">
        <v>1</v>
      </c>
      <c s="36">
        <v>0</v>
      </c>
      <c s="36">
        <f>ROUND(G152*H152,6)</f>
      </c>
      <c r="L152" s="38">
        <v>0</v>
      </c>
      <c s="32">
        <f>ROUND(ROUND(L152,2)*ROUND(G152,3),2)</f>
      </c>
      <c s="36" t="s">
        <v>55</v>
      </c>
      <c>
        <f>(M152*21)/100</f>
      </c>
      <c t="s">
        <v>28</v>
      </c>
    </row>
    <row r="153" spans="1:5" ht="12.75">
      <c r="A153" s="35" t="s">
        <v>56</v>
      </c>
      <c r="E153" s="39" t="s">
        <v>2223</v>
      </c>
    </row>
    <row r="154" spans="1:5" ht="12.75">
      <c r="A154" s="35" t="s">
        <v>57</v>
      </c>
      <c r="E154" s="40" t="s">
        <v>5</v>
      </c>
    </row>
    <row r="155" spans="1:5" ht="12.75">
      <c r="A155" t="s">
        <v>58</v>
      </c>
      <c r="E155" s="39" t="s">
        <v>5</v>
      </c>
    </row>
    <row r="156" spans="1:16" ht="12.75">
      <c r="A156" t="s">
        <v>50</v>
      </c>
      <c s="34" t="s">
        <v>212</v>
      </c>
      <c s="34" t="s">
        <v>2394</v>
      </c>
      <c s="35" t="s">
        <v>5</v>
      </c>
      <c s="6" t="s">
        <v>2395</v>
      </c>
      <c s="36" t="s">
        <v>283</v>
      </c>
      <c s="37">
        <v>70</v>
      </c>
      <c s="36">
        <v>0.001</v>
      </c>
      <c s="36">
        <f>ROUND(G156*H156,6)</f>
      </c>
      <c r="L156" s="38">
        <v>0</v>
      </c>
      <c s="32">
        <f>ROUND(ROUND(L156,2)*ROUND(G156,3),2)</f>
      </c>
      <c s="36" t="s">
        <v>90</v>
      </c>
      <c>
        <f>(M156*21)/100</f>
      </c>
      <c t="s">
        <v>28</v>
      </c>
    </row>
    <row r="157" spans="1:5" ht="12.75">
      <c r="A157" s="35" t="s">
        <v>56</v>
      </c>
      <c r="E157" s="39" t="s">
        <v>2395</v>
      </c>
    </row>
    <row r="158" spans="1:5" ht="12.75">
      <c r="A158" s="35" t="s">
        <v>57</v>
      </c>
      <c r="E158" s="40" t="s">
        <v>5</v>
      </c>
    </row>
    <row r="159" spans="1:5" ht="12.75">
      <c r="A159" t="s">
        <v>58</v>
      </c>
      <c r="E159" s="39" t="s">
        <v>5</v>
      </c>
    </row>
    <row r="160" spans="1:16" ht="25.5">
      <c r="A160" t="s">
        <v>50</v>
      </c>
      <c s="34" t="s">
        <v>216</v>
      </c>
      <c s="34" t="s">
        <v>3457</v>
      </c>
      <c s="35" t="s">
        <v>5</v>
      </c>
      <c s="6" t="s">
        <v>3458</v>
      </c>
      <c s="36" t="s">
        <v>74</v>
      </c>
      <c s="37">
        <v>70</v>
      </c>
      <c s="36">
        <v>0</v>
      </c>
      <c s="36">
        <f>ROUND(G160*H160,6)</f>
      </c>
      <c r="L160" s="38">
        <v>0</v>
      </c>
      <c s="32">
        <f>ROUND(ROUND(L160,2)*ROUND(G160,3),2)</f>
      </c>
      <c s="36" t="s">
        <v>90</v>
      </c>
      <c>
        <f>(M160*21)/100</f>
      </c>
      <c t="s">
        <v>28</v>
      </c>
    </row>
    <row r="161" spans="1:5" ht="25.5">
      <c r="A161" s="35" t="s">
        <v>56</v>
      </c>
      <c r="E161" s="39" t="s">
        <v>3458</v>
      </c>
    </row>
    <row r="162" spans="1:5" ht="12.75">
      <c r="A162" s="35" t="s">
        <v>57</v>
      </c>
      <c r="E162" s="40" t="s">
        <v>5</v>
      </c>
    </row>
    <row r="163" spans="1:5" ht="12.75">
      <c r="A163" t="s">
        <v>58</v>
      </c>
      <c r="E163" s="39" t="s">
        <v>5</v>
      </c>
    </row>
    <row r="164" spans="1:16" ht="12.75">
      <c r="A164" t="s">
        <v>50</v>
      </c>
      <c s="34" t="s">
        <v>219</v>
      </c>
      <c s="34" t="s">
        <v>3459</v>
      </c>
      <c s="35" t="s">
        <v>5</v>
      </c>
      <c s="6" t="s">
        <v>3460</v>
      </c>
      <c s="36" t="s">
        <v>283</v>
      </c>
      <c s="37">
        <v>20</v>
      </c>
      <c s="36">
        <v>0.001</v>
      </c>
      <c s="36">
        <f>ROUND(G164*H164,6)</f>
      </c>
      <c r="L164" s="38">
        <v>0</v>
      </c>
      <c s="32">
        <f>ROUND(ROUND(L164,2)*ROUND(G164,3),2)</f>
      </c>
      <c s="36" t="s">
        <v>90</v>
      </c>
      <c>
        <f>(M164*21)/100</f>
      </c>
      <c t="s">
        <v>28</v>
      </c>
    </row>
    <row r="165" spans="1:5" ht="12.75">
      <c r="A165" s="35" t="s">
        <v>56</v>
      </c>
      <c r="E165" s="39" t="s">
        <v>3460</v>
      </c>
    </row>
    <row r="166" spans="1:5" ht="12.75">
      <c r="A166" s="35" t="s">
        <v>57</v>
      </c>
      <c r="E166" s="40" t="s">
        <v>5</v>
      </c>
    </row>
    <row r="167" spans="1:5" ht="12.75">
      <c r="A167" t="s">
        <v>58</v>
      </c>
      <c r="E167" s="39" t="s">
        <v>5</v>
      </c>
    </row>
    <row r="168" spans="1:16" ht="25.5">
      <c r="A168" t="s">
        <v>50</v>
      </c>
      <c s="34" t="s">
        <v>223</v>
      </c>
      <c s="34" t="s">
        <v>3461</v>
      </c>
      <c s="35" t="s">
        <v>5</v>
      </c>
      <c s="6" t="s">
        <v>3462</v>
      </c>
      <c s="36" t="s">
        <v>74</v>
      </c>
      <c s="37">
        <v>20</v>
      </c>
      <c s="36">
        <v>0</v>
      </c>
      <c s="36">
        <f>ROUND(G168*H168,6)</f>
      </c>
      <c r="L168" s="38">
        <v>0</v>
      </c>
      <c s="32">
        <f>ROUND(ROUND(L168,2)*ROUND(G168,3),2)</f>
      </c>
      <c s="36" t="s">
        <v>90</v>
      </c>
      <c>
        <f>(M168*21)/100</f>
      </c>
      <c t="s">
        <v>28</v>
      </c>
    </row>
    <row r="169" spans="1:5" ht="25.5">
      <c r="A169" s="35" t="s">
        <v>56</v>
      </c>
      <c r="E169" s="39" t="s">
        <v>3462</v>
      </c>
    </row>
    <row r="170" spans="1:5" ht="12.75">
      <c r="A170" s="35" t="s">
        <v>57</v>
      </c>
      <c r="E170" s="40" t="s">
        <v>5</v>
      </c>
    </row>
    <row r="171" spans="1:5" ht="12.75">
      <c r="A171" t="s">
        <v>58</v>
      </c>
      <c r="E171" s="39" t="s">
        <v>5</v>
      </c>
    </row>
    <row r="172" spans="1:16" ht="12.75">
      <c r="A172" t="s">
        <v>50</v>
      </c>
      <c s="34" t="s">
        <v>226</v>
      </c>
      <c s="34" t="s">
        <v>3463</v>
      </c>
      <c s="35" t="s">
        <v>5</v>
      </c>
      <c s="6" t="s">
        <v>3464</v>
      </c>
      <c s="36" t="s">
        <v>89</v>
      </c>
      <c s="37">
        <v>1</v>
      </c>
      <c s="36">
        <v>0</v>
      </c>
      <c s="36">
        <f>ROUND(G172*H172,6)</f>
      </c>
      <c r="L172" s="38">
        <v>0</v>
      </c>
      <c s="32">
        <f>ROUND(ROUND(L172,2)*ROUND(G172,3),2)</f>
      </c>
      <c s="36" t="s">
        <v>55</v>
      </c>
      <c>
        <f>(M172*21)/100</f>
      </c>
      <c t="s">
        <v>28</v>
      </c>
    </row>
    <row r="173" spans="1:5" ht="12.75">
      <c r="A173" s="35" t="s">
        <v>56</v>
      </c>
      <c r="E173" s="39" t="s">
        <v>3464</v>
      </c>
    </row>
    <row r="174" spans="1:5" ht="12.75">
      <c r="A174" s="35" t="s">
        <v>57</v>
      </c>
      <c r="E174" s="40" t="s">
        <v>5</v>
      </c>
    </row>
    <row r="175" spans="1:5" ht="12.75">
      <c r="A175" t="s">
        <v>58</v>
      </c>
      <c r="E175" s="39" t="s">
        <v>5</v>
      </c>
    </row>
    <row r="176" spans="1:16" ht="25.5">
      <c r="A176" t="s">
        <v>50</v>
      </c>
      <c s="34" t="s">
        <v>230</v>
      </c>
      <c s="34" t="s">
        <v>3465</v>
      </c>
      <c s="35" t="s">
        <v>5</v>
      </c>
      <c s="6" t="s">
        <v>2013</v>
      </c>
      <c s="36" t="s">
        <v>89</v>
      </c>
      <c s="37">
        <v>1</v>
      </c>
      <c s="36">
        <v>0</v>
      </c>
      <c s="36">
        <f>ROUND(G176*H176,6)</f>
      </c>
      <c r="L176" s="38">
        <v>0</v>
      </c>
      <c s="32">
        <f>ROUND(ROUND(L176,2)*ROUND(G176,3),2)</f>
      </c>
      <c s="36" t="s">
        <v>291</v>
      </c>
      <c>
        <f>(M176*21)/100</f>
      </c>
      <c t="s">
        <v>28</v>
      </c>
    </row>
    <row r="177" spans="1:5" ht="38.25">
      <c r="A177" s="35" t="s">
        <v>56</v>
      </c>
      <c r="E177" s="39" t="s">
        <v>2014</v>
      </c>
    </row>
    <row r="178" spans="1:5" ht="12.75">
      <c r="A178" s="35" t="s">
        <v>57</v>
      </c>
      <c r="E178" s="40" t="s">
        <v>5</v>
      </c>
    </row>
    <row r="179" spans="1:5" ht="12.75">
      <c r="A179" t="s">
        <v>58</v>
      </c>
      <c r="E179" s="39" t="s">
        <v>5</v>
      </c>
    </row>
    <row r="180" spans="1:16" ht="25.5">
      <c r="A180" t="s">
        <v>50</v>
      </c>
      <c s="34" t="s">
        <v>234</v>
      </c>
      <c s="34" t="s">
        <v>3466</v>
      </c>
      <c s="35" t="s">
        <v>5</v>
      </c>
      <c s="6" t="s">
        <v>3467</v>
      </c>
      <c s="36" t="s">
        <v>89</v>
      </c>
      <c s="37">
        <v>50</v>
      </c>
      <c s="36">
        <v>0</v>
      </c>
      <c s="36">
        <f>ROUND(G180*H180,6)</f>
      </c>
      <c r="L180" s="38">
        <v>0</v>
      </c>
      <c s="32">
        <f>ROUND(ROUND(L180,2)*ROUND(G180,3),2)</f>
      </c>
      <c s="36" t="s">
        <v>55</v>
      </c>
      <c>
        <f>(M180*21)/100</f>
      </c>
      <c t="s">
        <v>28</v>
      </c>
    </row>
    <row r="181" spans="1:5" ht="25.5">
      <c r="A181" s="35" t="s">
        <v>56</v>
      </c>
      <c r="E181" s="39" t="s">
        <v>3467</v>
      </c>
    </row>
    <row r="182" spans="1:5" ht="12.75">
      <c r="A182" s="35" t="s">
        <v>57</v>
      </c>
      <c r="E182" s="40" t="s">
        <v>5</v>
      </c>
    </row>
    <row r="183" spans="1:5" ht="12.75">
      <c r="A183" t="s">
        <v>58</v>
      </c>
      <c r="E18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3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COUNTIFS(L8:L329,"=0",A8:A329,"P")+COUNTIFS(L8:L329,"",A8:A329,"P")+SUM(Q8:Q329)</f>
      </c>
    </row>
    <row r="8" spans="1:13" ht="12.75">
      <c r="A8" t="s">
        <v>45</v>
      </c>
      <c r="C8" s="28" t="s">
        <v>3470</v>
      </c>
      <c r="E8" s="30" t="s">
        <v>3469</v>
      </c>
      <c r="J8" s="29">
        <f>0+J9+J106+J123+J136+J141+J154+J159+J192+J205+J210+J287+J324</f>
      </c>
      <c s="29">
        <f>0+K9+K106+K123+K136+K141+K154+K159+K192+K205+K210+K287+K324</f>
      </c>
      <c s="29">
        <f>0+L9+L106+L123+L136+L141+L154+L159+L192+L205+L210+L287+L324</f>
      </c>
      <c s="29">
        <f>0+M9+M106+M123+M136+M141+M154+M159+M192+M205+M210+M287+M324</f>
      </c>
    </row>
    <row r="9" spans="1:13" ht="12.75">
      <c r="A9" t="s">
        <v>47</v>
      </c>
      <c r="C9" s="31" t="s">
        <v>51</v>
      </c>
      <c r="E9" s="33" t="s">
        <v>398</v>
      </c>
      <c r="J9" s="32">
        <f>0</f>
      </c>
      <c s="32">
        <f>0</f>
      </c>
      <c s="32">
        <f>0+L10+L14+L18+L22+L26+L30+L34+L38+L42+L46+L50+L54+L58+L62+L66+L70+L74+L78+L82+L86+L90+L94+L98+L102</f>
      </c>
      <c s="32">
        <f>0+M10+M14+M18+M22+M26+M30+M34+M38+M42+M46+M50+M54+M58+M62+M66+M70+M74+M78+M82+M86+M90+M94+M98+M102</f>
      </c>
    </row>
    <row r="10" spans="1:16" ht="25.5">
      <c r="A10" t="s">
        <v>50</v>
      </c>
      <c s="34" t="s">
        <v>51</v>
      </c>
      <c s="34" t="s">
        <v>3471</v>
      </c>
      <c s="35" t="s">
        <v>5</v>
      </c>
      <c s="6" t="s">
        <v>3472</v>
      </c>
      <c s="36" t="s">
        <v>423</v>
      </c>
      <c s="37">
        <v>139.72</v>
      </c>
      <c s="36">
        <v>0</v>
      </c>
      <c s="36">
        <f>ROUND(G10*H10,6)</f>
      </c>
      <c r="L10" s="38">
        <v>0</v>
      </c>
      <c s="32">
        <f>ROUND(ROUND(L10,2)*ROUND(G10,3),2)</f>
      </c>
      <c s="36" t="s">
        <v>90</v>
      </c>
      <c>
        <f>(M10*21)/100</f>
      </c>
      <c t="s">
        <v>28</v>
      </c>
    </row>
    <row r="11" spans="1:5" ht="38.25">
      <c r="A11" s="35" t="s">
        <v>56</v>
      </c>
      <c r="E11" s="39" t="s">
        <v>3473</v>
      </c>
    </row>
    <row r="12" spans="1:5" ht="38.25">
      <c r="A12" s="35" t="s">
        <v>57</v>
      </c>
      <c r="E12" s="40" t="s">
        <v>3474</v>
      </c>
    </row>
    <row r="13" spans="1:5" ht="12.75">
      <c r="A13" t="s">
        <v>58</v>
      </c>
      <c r="E13" s="39" t="s">
        <v>5</v>
      </c>
    </row>
    <row r="14" spans="1:16" ht="25.5">
      <c r="A14" t="s">
        <v>50</v>
      </c>
      <c s="34" t="s">
        <v>28</v>
      </c>
      <c s="34" t="s">
        <v>3475</v>
      </c>
      <c s="35" t="s">
        <v>5</v>
      </c>
      <c s="6" t="s">
        <v>3472</v>
      </c>
      <c s="36" t="s">
        <v>423</v>
      </c>
      <c s="37">
        <v>139.72</v>
      </c>
      <c s="36">
        <v>0</v>
      </c>
      <c s="36">
        <f>ROUND(G14*H14,6)</f>
      </c>
      <c r="L14" s="38">
        <v>0</v>
      </c>
      <c s="32">
        <f>ROUND(ROUND(L14,2)*ROUND(G14,3),2)</f>
      </c>
      <c s="36" t="s">
        <v>90</v>
      </c>
      <c>
        <f>(M14*21)/100</f>
      </c>
      <c t="s">
        <v>28</v>
      </c>
    </row>
    <row r="15" spans="1:5" ht="38.25">
      <c r="A15" s="35" t="s">
        <v>56</v>
      </c>
      <c r="E15" s="39" t="s">
        <v>3476</v>
      </c>
    </row>
    <row r="16" spans="1:5" ht="38.25">
      <c r="A16" s="35" t="s">
        <v>57</v>
      </c>
      <c r="E16" s="40" t="s">
        <v>3474</v>
      </c>
    </row>
    <row r="17" spans="1:5" ht="12.75">
      <c r="A17" t="s">
        <v>58</v>
      </c>
      <c r="E17" s="39" t="s">
        <v>5</v>
      </c>
    </row>
    <row r="18" spans="1:16" ht="25.5">
      <c r="A18" t="s">
        <v>50</v>
      </c>
      <c s="34" t="s">
        <v>26</v>
      </c>
      <c s="34" t="s">
        <v>3477</v>
      </c>
      <c s="35" t="s">
        <v>5</v>
      </c>
      <c s="6" t="s">
        <v>3478</v>
      </c>
      <c s="36" t="s">
        <v>184</v>
      </c>
      <c s="37">
        <v>40</v>
      </c>
      <c s="36">
        <v>3E-05</v>
      </c>
      <c s="36">
        <f>ROUND(G18*H18,6)</f>
      </c>
      <c r="L18" s="38">
        <v>0</v>
      </c>
      <c s="32">
        <f>ROUND(ROUND(L18,2)*ROUND(G18,3),2)</f>
      </c>
      <c s="36" t="s">
        <v>90</v>
      </c>
      <c>
        <f>(M18*21)/100</f>
      </c>
      <c t="s">
        <v>28</v>
      </c>
    </row>
    <row r="19" spans="1:5" ht="25.5">
      <c r="A19" s="35" t="s">
        <v>56</v>
      </c>
      <c r="E19" s="39" t="s">
        <v>3478</v>
      </c>
    </row>
    <row r="20" spans="1:5" ht="12.75">
      <c r="A20" s="35" t="s">
        <v>57</v>
      </c>
      <c r="E20" s="40" t="s">
        <v>5</v>
      </c>
    </row>
    <row r="21" spans="1:5" ht="12.75">
      <c r="A21" t="s">
        <v>58</v>
      </c>
      <c r="E21" s="39" t="s">
        <v>5</v>
      </c>
    </row>
    <row r="22" spans="1:16" ht="25.5">
      <c r="A22" t="s">
        <v>50</v>
      </c>
      <c s="34" t="s">
        <v>79</v>
      </c>
      <c s="34" t="s">
        <v>3479</v>
      </c>
      <c s="35" t="s">
        <v>5</v>
      </c>
      <c s="6" t="s">
        <v>3480</v>
      </c>
      <c s="36" t="s">
        <v>2623</v>
      </c>
      <c s="37">
        <v>30</v>
      </c>
      <c s="36">
        <v>0</v>
      </c>
      <c s="36">
        <f>ROUND(G22*H22,6)</f>
      </c>
      <c r="L22" s="38">
        <v>0</v>
      </c>
      <c s="32">
        <f>ROUND(ROUND(L22,2)*ROUND(G22,3),2)</f>
      </c>
      <c s="36" t="s">
        <v>90</v>
      </c>
      <c>
        <f>(M22*21)/100</f>
      </c>
      <c t="s">
        <v>28</v>
      </c>
    </row>
    <row r="23" spans="1:5" ht="25.5">
      <c r="A23" s="35" t="s">
        <v>56</v>
      </c>
      <c r="E23" s="39" t="s">
        <v>3480</v>
      </c>
    </row>
    <row r="24" spans="1:5" ht="12.75">
      <c r="A24" s="35" t="s">
        <v>57</v>
      </c>
      <c r="E24" s="40" t="s">
        <v>5</v>
      </c>
    </row>
    <row r="25" spans="1:5" ht="12.75">
      <c r="A25" t="s">
        <v>58</v>
      </c>
      <c r="E25" s="39" t="s">
        <v>5</v>
      </c>
    </row>
    <row r="26" spans="1:16" ht="25.5">
      <c r="A26" t="s">
        <v>50</v>
      </c>
      <c s="34" t="s">
        <v>101</v>
      </c>
      <c s="34" t="s">
        <v>3481</v>
      </c>
      <c s="35" t="s">
        <v>5</v>
      </c>
      <c s="6" t="s">
        <v>3482</v>
      </c>
      <c s="36" t="s">
        <v>74</v>
      </c>
      <c s="37">
        <v>6</v>
      </c>
      <c s="36">
        <v>0.00868</v>
      </c>
      <c s="36">
        <f>ROUND(G26*H26,6)</f>
      </c>
      <c r="L26" s="38">
        <v>0</v>
      </c>
      <c s="32">
        <f>ROUND(ROUND(L26,2)*ROUND(G26,3),2)</f>
      </c>
      <c s="36" t="s">
        <v>90</v>
      </c>
      <c>
        <f>(M26*21)/100</f>
      </c>
      <c t="s">
        <v>28</v>
      </c>
    </row>
    <row r="27" spans="1:5" ht="63.75">
      <c r="A27" s="35" t="s">
        <v>56</v>
      </c>
      <c r="E27" s="39" t="s">
        <v>3483</v>
      </c>
    </row>
    <row r="28" spans="1:5" ht="12.75">
      <c r="A28" s="35" t="s">
        <v>57</v>
      </c>
      <c r="E28" s="40" t="s">
        <v>5</v>
      </c>
    </row>
    <row r="29" spans="1:5" ht="12.75">
      <c r="A29" t="s">
        <v>58</v>
      </c>
      <c r="E29" s="39" t="s">
        <v>5</v>
      </c>
    </row>
    <row r="30" spans="1:16" ht="25.5">
      <c r="A30" t="s">
        <v>50</v>
      </c>
      <c s="34" t="s">
        <v>27</v>
      </c>
      <c s="34" t="s">
        <v>3484</v>
      </c>
      <c s="35" t="s">
        <v>5</v>
      </c>
      <c s="6" t="s">
        <v>3482</v>
      </c>
      <c s="36" t="s">
        <v>74</v>
      </c>
      <c s="37">
        <v>5</v>
      </c>
      <c s="36">
        <v>0.0369</v>
      </c>
      <c s="36">
        <f>ROUND(G30*H30,6)</f>
      </c>
      <c r="L30" s="38">
        <v>0</v>
      </c>
      <c s="32">
        <f>ROUND(ROUND(L30,2)*ROUND(G30,3),2)</f>
      </c>
      <c s="36" t="s">
        <v>90</v>
      </c>
      <c>
        <f>(M30*21)/100</f>
      </c>
      <c t="s">
        <v>28</v>
      </c>
    </row>
    <row r="31" spans="1:5" ht="63.75">
      <c r="A31" s="35" t="s">
        <v>56</v>
      </c>
      <c r="E31" s="39" t="s">
        <v>3485</v>
      </c>
    </row>
    <row r="32" spans="1:5" ht="12.75">
      <c r="A32" s="35" t="s">
        <v>57</v>
      </c>
      <c r="E32" s="40" t="s">
        <v>5</v>
      </c>
    </row>
    <row r="33" spans="1:5" ht="12.75">
      <c r="A33" t="s">
        <v>58</v>
      </c>
      <c r="E33" s="39" t="s">
        <v>5</v>
      </c>
    </row>
    <row r="34" spans="1:16" ht="25.5">
      <c r="A34" t="s">
        <v>50</v>
      </c>
      <c s="34" t="s">
        <v>106</v>
      </c>
      <c s="34" t="s">
        <v>1895</v>
      </c>
      <c s="35" t="s">
        <v>5</v>
      </c>
      <c s="6" t="s">
        <v>1896</v>
      </c>
      <c s="36" t="s">
        <v>401</v>
      </c>
      <c s="37">
        <v>33</v>
      </c>
      <c s="36">
        <v>0</v>
      </c>
      <c s="36">
        <f>ROUND(G34*H34,6)</f>
      </c>
      <c r="L34" s="38">
        <v>0</v>
      </c>
      <c s="32">
        <f>ROUND(ROUND(L34,2)*ROUND(G34,3),2)</f>
      </c>
      <c s="36" t="s">
        <v>90</v>
      </c>
      <c>
        <f>(M34*21)/100</f>
      </c>
      <c t="s">
        <v>28</v>
      </c>
    </row>
    <row r="35" spans="1:5" ht="25.5">
      <c r="A35" s="35" t="s">
        <v>56</v>
      </c>
      <c r="E35" s="39" t="s">
        <v>1896</v>
      </c>
    </row>
    <row r="36" spans="1:5" ht="25.5">
      <c r="A36" s="35" t="s">
        <v>57</v>
      </c>
      <c r="E36" s="40" t="s">
        <v>3486</v>
      </c>
    </row>
    <row r="37" spans="1:5" ht="12.75">
      <c r="A37" t="s">
        <v>58</v>
      </c>
      <c r="E37" s="39" t="s">
        <v>5</v>
      </c>
    </row>
    <row r="38" spans="1:16" ht="25.5">
      <c r="A38" t="s">
        <v>50</v>
      </c>
      <c s="34" t="s">
        <v>111</v>
      </c>
      <c s="34" t="s">
        <v>3487</v>
      </c>
      <c s="35" t="s">
        <v>5</v>
      </c>
      <c s="6" t="s">
        <v>3488</v>
      </c>
      <c s="36" t="s">
        <v>401</v>
      </c>
      <c s="37">
        <v>1.5</v>
      </c>
      <c s="36">
        <v>0</v>
      </c>
      <c s="36">
        <f>ROUND(G38*H38,6)</f>
      </c>
      <c r="L38" s="38">
        <v>0</v>
      </c>
      <c s="32">
        <f>ROUND(ROUND(L38,2)*ROUND(G38,3),2)</f>
      </c>
      <c s="36" t="s">
        <v>90</v>
      </c>
      <c>
        <f>(M38*21)/100</f>
      </c>
      <c t="s">
        <v>28</v>
      </c>
    </row>
    <row r="39" spans="1:5" ht="38.25">
      <c r="A39" s="35" t="s">
        <v>56</v>
      </c>
      <c r="E39" s="39" t="s">
        <v>3489</v>
      </c>
    </row>
    <row r="40" spans="1:5" ht="12.75">
      <c r="A40" s="35" t="s">
        <v>57</v>
      </c>
      <c r="E40" s="40" t="s">
        <v>5</v>
      </c>
    </row>
    <row r="41" spans="1:5" ht="12.75">
      <c r="A41" t="s">
        <v>58</v>
      </c>
      <c r="E41" s="39" t="s">
        <v>5</v>
      </c>
    </row>
    <row r="42" spans="1:16" ht="12.75">
      <c r="A42" t="s">
        <v>50</v>
      </c>
      <c s="34" t="s">
        <v>114</v>
      </c>
      <c s="34" t="s">
        <v>1900</v>
      </c>
      <c s="35" t="s">
        <v>5</v>
      </c>
      <c s="6" t="s">
        <v>1901</v>
      </c>
      <c s="36" t="s">
        <v>401</v>
      </c>
      <c s="37">
        <v>285.002</v>
      </c>
      <c s="36">
        <v>0</v>
      </c>
      <c s="36">
        <f>ROUND(G42*H42,6)</f>
      </c>
      <c r="L42" s="38">
        <v>0</v>
      </c>
      <c s="32">
        <f>ROUND(ROUND(L42,2)*ROUND(G42,3),2)</f>
      </c>
      <c s="36" t="s">
        <v>90</v>
      </c>
      <c>
        <f>(M42*21)/100</f>
      </c>
      <c t="s">
        <v>28</v>
      </c>
    </row>
    <row r="43" spans="1:5" ht="12.75">
      <c r="A43" s="35" t="s">
        <v>56</v>
      </c>
      <c r="E43" s="39" t="s">
        <v>1901</v>
      </c>
    </row>
    <row r="44" spans="1:5" ht="165.75">
      <c r="A44" s="35" t="s">
        <v>57</v>
      </c>
      <c r="E44" s="40" t="s">
        <v>3490</v>
      </c>
    </row>
    <row r="45" spans="1:5" ht="12.75">
      <c r="A45" t="s">
        <v>58</v>
      </c>
      <c r="E45" s="39" t="s">
        <v>5</v>
      </c>
    </row>
    <row r="46" spans="1:16" ht="12.75">
      <c r="A46" t="s">
        <v>50</v>
      </c>
      <c s="34" t="s">
        <v>120</v>
      </c>
      <c s="34" t="s">
        <v>3491</v>
      </c>
      <c s="35" t="s">
        <v>5</v>
      </c>
      <c s="6" t="s">
        <v>3492</v>
      </c>
      <c s="36" t="s">
        <v>401</v>
      </c>
      <c s="37">
        <v>285.002</v>
      </c>
      <c s="36">
        <v>0</v>
      </c>
      <c s="36">
        <f>ROUND(G46*H46,6)</f>
      </c>
      <c r="L46" s="38">
        <v>0</v>
      </c>
      <c s="32">
        <f>ROUND(ROUND(L46,2)*ROUND(G46,3),2)</f>
      </c>
      <c s="36" t="s">
        <v>90</v>
      </c>
      <c>
        <f>(M46*21)/100</f>
      </c>
      <c t="s">
        <v>28</v>
      </c>
    </row>
    <row r="47" spans="1:5" ht="12.75">
      <c r="A47" s="35" t="s">
        <v>56</v>
      </c>
      <c r="E47" s="39" t="s">
        <v>3492</v>
      </c>
    </row>
    <row r="48" spans="1:5" ht="12.75">
      <c r="A48" s="35" t="s">
        <v>57</v>
      </c>
      <c r="E48" s="40" t="s">
        <v>5</v>
      </c>
    </row>
    <row r="49" spans="1:5" ht="12.75">
      <c r="A49" t="s">
        <v>58</v>
      </c>
      <c r="E49" s="39" t="s">
        <v>5</v>
      </c>
    </row>
    <row r="50" spans="1:16" ht="12.75">
      <c r="A50" t="s">
        <v>50</v>
      </c>
      <c s="34" t="s">
        <v>124</v>
      </c>
      <c s="34" t="s">
        <v>3493</v>
      </c>
      <c s="35" t="s">
        <v>5</v>
      </c>
      <c s="6" t="s">
        <v>3494</v>
      </c>
      <c s="36" t="s">
        <v>401</v>
      </c>
      <c s="37">
        <v>5.4</v>
      </c>
      <c s="36">
        <v>0</v>
      </c>
      <c s="36">
        <f>ROUND(G50*H50,6)</f>
      </c>
      <c r="L50" s="38">
        <v>0</v>
      </c>
      <c s="32">
        <f>ROUND(ROUND(L50,2)*ROUND(G50,3),2)</f>
      </c>
      <c s="36" t="s">
        <v>90</v>
      </c>
      <c>
        <f>(M50*21)/100</f>
      </c>
      <c t="s">
        <v>28</v>
      </c>
    </row>
    <row r="51" spans="1:5" ht="12.75">
      <c r="A51" s="35" t="s">
        <v>56</v>
      </c>
      <c r="E51" s="39" t="s">
        <v>3494</v>
      </c>
    </row>
    <row r="52" spans="1:5" ht="38.25">
      <c r="A52" s="35" t="s">
        <v>57</v>
      </c>
      <c r="E52" s="40" t="s">
        <v>3495</v>
      </c>
    </row>
    <row r="53" spans="1:5" ht="12.75">
      <c r="A53" t="s">
        <v>58</v>
      </c>
      <c r="E53" s="39" t="s">
        <v>5</v>
      </c>
    </row>
    <row r="54" spans="1:16" ht="25.5">
      <c r="A54" t="s">
        <v>50</v>
      </c>
      <c s="34" t="s">
        <v>127</v>
      </c>
      <c s="34" t="s">
        <v>3496</v>
      </c>
      <c s="35" t="s">
        <v>5</v>
      </c>
      <c s="6" t="s">
        <v>3497</v>
      </c>
      <c s="36" t="s">
        <v>401</v>
      </c>
      <c s="37">
        <v>5.4</v>
      </c>
      <c s="36">
        <v>0</v>
      </c>
      <c s="36">
        <f>ROUND(G54*H54,6)</f>
      </c>
      <c r="L54" s="38">
        <v>0</v>
      </c>
      <c s="32">
        <f>ROUND(ROUND(L54,2)*ROUND(G54,3),2)</f>
      </c>
      <c s="36" t="s">
        <v>90</v>
      </c>
      <c>
        <f>(M54*21)/100</f>
      </c>
      <c t="s">
        <v>28</v>
      </c>
    </row>
    <row r="55" spans="1:5" ht="25.5">
      <c r="A55" s="35" t="s">
        <v>56</v>
      </c>
      <c r="E55" s="39" t="s">
        <v>3497</v>
      </c>
    </row>
    <row r="56" spans="1:5" ht="12.75">
      <c r="A56" s="35" t="s">
        <v>57</v>
      </c>
      <c r="E56" s="40" t="s">
        <v>5</v>
      </c>
    </row>
    <row r="57" spans="1:5" ht="12.75">
      <c r="A57" t="s">
        <v>58</v>
      </c>
      <c r="E57" s="39" t="s">
        <v>5</v>
      </c>
    </row>
    <row r="58" spans="1:16" ht="25.5">
      <c r="A58" t="s">
        <v>50</v>
      </c>
      <c s="34" t="s">
        <v>130</v>
      </c>
      <c s="34" t="s">
        <v>3498</v>
      </c>
      <c s="35" t="s">
        <v>5</v>
      </c>
      <c s="6" t="s">
        <v>3499</v>
      </c>
      <c s="36" t="s">
        <v>74</v>
      </c>
      <c s="37">
        <v>3</v>
      </c>
      <c s="36">
        <v>0</v>
      </c>
      <c s="36">
        <f>ROUND(G58*H58,6)</f>
      </c>
      <c r="L58" s="38">
        <v>0</v>
      </c>
      <c s="32">
        <f>ROUND(ROUND(L58,2)*ROUND(G58,3),2)</f>
      </c>
      <c s="36" t="s">
        <v>90</v>
      </c>
      <c>
        <f>(M58*21)/100</f>
      </c>
      <c t="s">
        <v>28</v>
      </c>
    </row>
    <row r="59" spans="1:5" ht="25.5">
      <c r="A59" s="35" t="s">
        <v>56</v>
      </c>
      <c r="E59" s="39" t="s">
        <v>3499</v>
      </c>
    </row>
    <row r="60" spans="1:5" ht="12.75">
      <c r="A60" s="35" t="s">
        <v>57</v>
      </c>
      <c r="E60" s="40" t="s">
        <v>5</v>
      </c>
    </row>
    <row r="61" spans="1:5" ht="12.75">
      <c r="A61" t="s">
        <v>58</v>
      </c>
      <c r="E61" s="39" t="s">
        <v>5</v>
      </c>
    </row>
    <row r="62" spans="1:16" ht="25.5">
      <c r="A62" t="s">
        <v>50</v>
      </c>
      <c s="34" t="s">
        <v>133</v>
      </c>
      <c s="34" t="s">
        <v>1902</v>
      </c>
      <c s="35" t="s">
        <v>5</v>
      </c>
      <c s="6" t="s">
        <v>1903</v>
      </c>
      <c s="36" t="s">
        <v>423</v>
      </c>
      <c s="37">
        <v>535.084</v>
      </c>
      <c s="36">
        <v>0.00084</v>
      </c>
      <c s="36">
        <f>ROUND(G62*H62,6)</f>
      </c>
      <c r="L62" s="38">
        <v>0</v>
      </c>
      <c s="32">
        <f>ROUND(ROUND(L62,2)*ROUND(G62,3),2)</f>
      </c>
      <c s="36" t="s">
        <v>90</v>
      </c>
      <c>
        <f>(M62*21)/100</f>
      </c>
      <c t="s">
        <v>28</v>
      </c>
    </row>
    <row r="63" spans="1:5" ht="25.5">
      <c r="A63" s="35" t="s">
        <v>56</v>
      </c>
      <c r="E63" s="39" t="s">
        <v>1903</v>
      </c>
    </row>
    <row r="64" spans="1:5" ht="102">
      <c r="A64" s="35" t="s">
        <v>57</v>
      </c>
      <c r="E64" s="40" t="s">
        <v>3500</v>
      </c>
    </row>
    <row r="65" spans="1:5" ht="12.75">
      <c r="A65" t="s">
        <v>58</v>
      </c>
      <c r="E65" s="39" t="s">
        <v>5</v>
      </c>
    </row>
    <row r="66" spans="1:16" ht="25.5">
      <c r="A66" t="s">
        <v>50</v>
      </c>
      <c s="34" t="s">
        <v>136</v>
      </c>
      <c s="34" t="s">
        <v>1904</v>
      </c>
      <c s="35" t="s">
        <v>5</v>
      </c>
      <c s="6" t="s">
        <v>1905</v>
      </c>
      <c s="36" t="s">
        <v>423</v>
      </c>
      <c s="37">
        <v>535.084</v>
      </c>
      <c s="36">
        <v>0</v>
      </c>
      <c s="36">
        <f>ROUND(G66*H66,6)</f>
      </c>
      <c r="L66" s="38">
        <v>0</v>
      </c>
      <c s="32">
        <f>ROUND(ROUND(L66,2)*ROUND(G66,3),2)</f>
      </c>
      <c s="36" t="s">
        <v>90</v>
      </c>
      <c>
        <f>(M66*21)/100</f>
      </c>
      <c t="s">
        <v>28</v>
      </c>
    </row>
    <row r="67" spans="1:5" ht="25.5">
      <c r="A67" s="35" t="s">
        <v>56</v>
      </c>
      <c r="E67" s="39" t="s">
        <v>1905</v>
      </c>
    </row>
    <row r="68" spans="1:5" ht="12.75">
      <c r="A68" s="35" t="s">
        <v>57</v>
      </c>
      <c r="E68" s="40" t="s">
        <v>5</v>
      </c>
    </row>
    <row r="69" spans="1:5" ht="12.75">
      <c r="A69" t="s">
        <v>58</v>
      </c>
      <c r="E69" s="39" t="s">
        <v>5</v>
      </c>
    </row>
    <row r="70" spans="1:16" ht="25.5">
      <c r="A70" t="s">
        <v>50</v>
      </c>
      <c s="34" t="s">
        <v>139</v>
      </c>
      <c s="34" t="s">
        <v>3501</v>
      </c>
      <c s="35" t="s">
        <v>5</v>
      </c>
      <c s="6" t="s">
        <v>3502</v>
      </c>
      <c s="36" t="s">
        <v>401</v>
      </c>
      <c s="37">
        <v>156.75</v>
      </c>
      <c s="36">
        <v>0</v>
      </c>
      <c s="36">
        <f>ROUND(G70*H70,6)</f>
      </c>
      <c r="L70" s="38">
        <v>0</v>
      </c>
      <c s="32">
        <f>ROUND(ROUND(L70,2)*ROUND(G70,3),2)</f>
      </c>
      <c s="36" t="s">
        <v>90</v>
      </c>
      <c>
        <f>(M70*21)/100</f>
      </c>
      <c t="s">
        <v>28</v>
      </c>
    </row>
    <row r="71" spans="1:5" ht="25.5">
      <c r="A71" s="35" t="s">
        <v>56</v>
      </c>
      <c r="E71" s="39" t="s">
        <v>3502</v>
      </c>
    </row>
    <row r="72" spans="1:5" ht="25.5">
      <c r="A72" s="35" t="s">
        <v>57</v>
      </c>
      <c r="E72" s="40" t="s">
        <v>3503</v>
      </c>
    </row>
    <row r="73" spans="1:5" ht="12.75">
      <c r="A73" t="s">
        <v>58</v>
      </c>
      <c r="E73" s="39" t="s">
        <v>5</v>
      </c>
    </row>
    <row r="74" spans="1:16" ht="12.75">
      <c r="A74" t="s">
        <v>50</v>
      </c>
      <c s="34" t="s">
        <v>142</v>
      </c>
      <c s="34" t="s">
        <v>3504</v>
      </c>
      <c s="35" t="s">
        <v>5</v>
      </c>
      <c s="6" t="s">
        <v>1907</v>
      </c>
      <c s="36" t="s">
        <v>401</v>
      </c>
      <c s="37">
        <v>285</v>
      </c>
      <c s="36">
        <v>0</v>
      </c>
      <c s="36">
        <f>ROUND(G74*H74,6)</f>
      </c>
      <c r="L74" s="38">
        <v>0</v>
      </c>
      <c s="32">
        <f>ROUND(ROUND(L74,2)*ROUND(G74,3),2)</f>
      </c>
      <c s="36" t="s">
        <v>291</v>
      </c>
      <c>
        <f>(M74*21)/100</f>
      </c>
      <c t="s">
        <v>28</v>
      </c>
    </row>
    <row r="75" spans="1:5" ht="12.75">
      <c r="A75" s="35" t="s">
        <v>56</v>
      </c>
      <c r="E75" s="39" t="s">
        <v>1907</v>
      </c>
    </row>
    <row r="76" spans="1:5" ht="12.75">
      <c r="A76" s="35" t="s">
        <v>57</v>
      </c>
      <c r="E76" s="40" t="s">
        <v>5</v>
      </c>
    </row>
    <row r="77" spans="1:5" ht="12.75">
      <c r="A77" t="s">
        <v>58</v>
      </c>
      <c r="E77" s="39" t="s">
        <v>5</v>
      </c>
    </row>
    <row r="78" spans="1:16" ht="12.75">
      <c r="A78" t="s">
        <v>50</v>
      </c>
      <c s="34" t="s">
        <v>145</v>
      </c>
      <c s="34" t="s">
        <v>3505</v>
      </c>
      <c s="35" t="s">
        <v>5</v>
      </c>
      <c s="6" t="s">
        <v>1909</v>
      </c>
      <c s="36" t="s">
        <v>401</v>
      </c>
      <c s="37">
        <v>285</v>
      </c>
      <c s="36">
        <v>0</v>
      </c>
      <c s="36">
        <f>ROUND(G78*H78,6)</f>
      </c>
      <c r="L78" s="38">
        <v>0</v>
      </c>
      <c s="32">
        <f>ROUND(ROUND(L78,2)*ROUND(G78,3),2)</f>
      </c>
      <c s="36" t="s">
        <v>291</v>
      </c>
      <c>
        <f>(M78*21)/100</f>
      </c>
      <c t="s">
        <v>28</v>
      </c>
    </row>
    <row r="79" spans="1:5" ht="12.75">
      <c r="A79" s="35" t="s">
        <v>56</v>
      </c>
      <c r="E79" s="39" t="s">
        <v>1909</v>
      </c>
    </row>
    <row r="80" spans="1:5" ht="12.75">
      <c r="A80" s="35" t="s">
        <v>57</v>
      </c>
      <c r="E80" s="40" t="s">
        <v>5</v>
      </c>
    </row>
    <row r="81" spans="1:5" ht="12.75">
      <c r="A81" t="s">
        <v>58</v>
      </c>
      <c r="E81" s="39" t="s">
        <v>5</v>
      </c>
    </row>
    <row r="82" spans="1:16" ht="12.75">
      <c r="A82" t="s">
        <v>50</v>
      </c>
      <c s="34" t="s">
        <v>149</v>
      </c>
      <c s="34" t="s">
        <v>3506</v>
      </c>
      <c s="35" t="s">
        <v>5</v>
      </c>
      <c s="6" t="s">
        <v>3507</v>
      </c>
      <c s="36" t="s">
        <v>409</v>
      </c>
      <c s="37">
        <v>513</v>
      </c>
      <c s="36">
        <v>0</v>
      </c>
      <c s="36">
        <f>ROUND(G82*H82,6)</f>
      </c>
      <c r="L82" s="38">
        <v>0</v>
      </c>
      <c s="32">
        <f>ROUND(ROUND(L82,2)*ROUND(G82,3),2)</f>
      </c>
      <c s="36" t="s">
        <v>90</v>
      </c>
      <c>
        <f>(M82*21)/100</f>
      </c>
      <c t="s">
        <v>28</v>
      </c>
    </row>
    <row r="83" spans="1:5" ht="12.75">
      <c r="A83" s="35" t="s">
        <v>56</v>
      </c>
      <c r="E83" s="39" t="s">
        <v>3507</v>
      </c>
    </row>
    <row r="84" spans="1:5" ht="25.5">
      <c r="A84" s="35" t="s">
        <v>57</v>
      </c>
      <c r="E84" s="40" t="s">
        <v>3508</v>
      </c>
    </row>
    <row r="85" spans="1:5" ht="12.75">
      <c r="A85" t="s">
        <v>58</v>
      </c>
      <c r="E85" s="39" t="s">
        <v>5</v>
      </c>
    </row>
    <row r="86" spans="1:16" ht="25.5">
      <c r="A86" t="s">
        <v>50</v>
      </c>
      <c s="34" t="s">
        <v>152</v>
      </c>
      <c s="34" t="s">
        <v>3509</v>
      </c>
      <c s="35" t="s">
        <v>5</v>
      </c>
      <c s="6" t="s">
        <v>403</v>
      </c>
      <c s="36" t="s">
        <v>401</v>
      </c>
      <c s="37">
        <v>186.968</v>
      </c>
      <c s="36">
        <v>0</v>
      </c>
      <c s="36">
        <f>ROUND(G86*H86,6)</f>
      </c>
      <c r="L86" s="38">
        <v>0</v>
      </c>
      <c s="32">
        <f>ROUND(ROUND(L86,2)*ROUND(G86,3),2)</f>
      </c>
      <c s="36" t="s">
        <v>291</v>
      </c>
      <c>
        <f>(M86*21)/100</f>
      </c>
      <c t="s">
        <v>28</v>
      </c>
    </row>
    <row r="87" spans="1:5" ht="25.5">
      <c r="A87" s="35" t="s">
        <v>56</v>
      </c>
      <c r="E87" s="39" t="s">
        <v>403</v>
      </c>
    </row>
    <row r="88" spans="1:5" ht="153">
      <c r="A88" s="35" t="s">
        <v>57</v>
      </c>
      <c r="E88" s="40" t="s">
        <v>3510</v>
      </c>
    </row>
    <row r="89" spans="1:5" ht="12.75">
      <c r="A89" t="s">
        <v>58</v>
      </c>
      <c r="E89" s="39" t="s">
        <v>5</v>
      </c>
    </row>
    <row r="90" spans="1:16" ht="12.75">
      <c r="A90" t="s">
        <v>50</v>
      </c>
      <c s="34" t="s">
        <v>155</v>
      </c>
      <c s="34" t="s">
        <v>3511</v>
      </c>
      <c s="35" t="s">
        <v>5</v>
      </c>
      <c s="6" t="s">
        <v>3512</v>
      </c>
      <c s="36" t="s">
        <v>409</v>
      </c>
      <c s="37">
        <v>299.152</v>
      </c>
      <c s="36">
        <v>0</v>
      </c>
      <c s="36">
        <f>ROUND(G90*H90,6)</f>
      </c>
      <c r="L90" s="38">
        <v>0</v>
      </c>
      <c s="32">
        <f>ROUND(ROUND(L90,2)*ROUND(G90,3),2)</f>
      </c>
      <c s="36" t="s">
        <v>90</v>
      </c>
      <c>
        <f>(M90*21)/100</f>
      </c>
      <c t="s">
        <v>28</v>
      </c>
    </row>
    <row r="91" spans="1:5" ht="12.75">
      <c r="A91" s="35" t="s">
        <v>56</v>
      </c>
      <c r="E91" s="39" t="s">
        <v>3512</v>
      </c>
    </row>
    <row r="92" spans="1:5" ht="25.5">
      <c r="A92" s="35" t="s">
        <v>57</v>
      </c>
      <c r="E92" s="40" t="s">
        <v>3513</v>
      </c>
    </row>
    <row r="93" spans="1:5" ht="12.75">
      <c r="A93" t="s">
        <v>58</v>
      </c>
      <c r="E93" s="39" t="s">
        <v>5</v>
      </c>
    </row>
    <row r="94" spans="1:16" ht="12.75">
      <c r="A94" t="s">
        <v>50</v>
      </c>
      <c s="34" t="s">
        <v>159</v>
      </c>
      <c s="34" t="s">
        <v>407</v>
      </c>
      <c s="35" t="s">
        <v>5</v>
      </c>
      <c s="6" t="s">
        <v>408</v>
      </c>
      <c s="36" t="s">
        <v>409</v>
      </c>
      <c s="37">
        <v>135.043</v>
      </c>
      <c s="36">
        <v>1</v>
      </c>
      <c s="36">
        <f>ROUND(G94*H94,6)</f>
      </c>
      <c r="L94" s="38">
        <v>0</v>
      </c>
      <c s="32">
        <f>ROUND(ROUND(L94,2)*ROUND(G94,3),2)</f>
      </c>
      <c s="36" t="s">
        <v>90</v>
      </c>
      <c>
        <f>(M94*21)/100</f>
      </c>
      <c t="s">
        <v>28</v>
      </c>
    </row>
    <row r="95" spans="1:5" ht="12.75">
      <c r="A95" s="35" t="s">
        <v>56</v>
      </c>
      <c r="E95" s="39" t="s">
        <v>408</v>
      </c>
    </row>
    <row r="96" spans="1:5" ht="25.5">
      <c r="A96" s="35" t="s">
        <v>57</v>
      </c>
      <c r="E96" s="40" t="s">
        <v>3514</v>
      </c>
    </row>
    <row r="97" spans="1:5" ht="12.75">
      <c r="A97" t="s">
        <v>58</v>
      </c>
      <c r="E97" s="39" t="s">
        <v>5</v>
      </c>
    </row>
    <row r="98" spans="1:16" ht="25.5">
      <c r="A98" t="s">
        <v>50</v>
      </c>
      <c s="34" t="s">
        <v>162</v>
      </c>
      <c s="34" t="s">
        <v>404</v>
      </c>
      <c s="35" t="s">
        <v>5</v>
      </c>
      <c s="6" t="s">
        <v>405</v>
      </c>
      <c s="36" t="s">
        <v>401</v>
      </c>
      <c s="37">
        <v>80.864</v>
      </c>
      <c s="36">
        <v>0</v>
      </c>
      <c s="36">
        <f>ROUND(G98*H98,6)</f>
      </c>
      <c r="L98" s="38">
        <v>0</v>
      </c>
      <c s="32">
        <f>ROUND(ROUND(L98,2)*ROUND(G98,3),2)</f>
      </c>
      <c s="36" t="s">
        <v>90</v>
      </c>
      <c>
        <f>(M98*21)/100</f>
      </c>
      <c t="s">
        <v>28</v>
      </c>
    </row>
    <row r="99" spans="1:5" ht="38.25">
      <c r="A99" s="35" t="s">
        <v>56</v>
      </c>
      <c r="E99" s="39" t="s">
        <v>406</v>
      </c>
    </row>
    <row r="100" spans="1:5" ht="127.5">
      <c r="A100" s="35" t="s">
        <v>57</v>
      </c>
      <c r="E100" s="40" t="s">
        <v>3515</v>
      </c>
    </row>
    <row r="101" spans="1:5" ht="12.75">
      <c r="A101" t="s">
        <v>58</v>
      </c>
      <c r="E101" s="39" t="s">
        <v>5</v>
      </c>
    </row>
    <row r="102" spans="1:16" ht="25.5">
      <c r="A102" t="s">
        <v>50</v>
      </c>
      <c s="34" t="s">
        <v>165</v>
      </c>
      <c s="34" t="s">
        <v>3516</v>
      </c>
      <c s="35" t="s">
        <v>5</v>
      </c>
      <c s="6" t="s">
        <v>3517</v>
      </c>
      <c s="36" t="s">
        <v>423</v>
      </c>
      <c s="37">
        <v>295</v>
      </c>
      <c s="36">
        <v>0</v>
      </c>
      <c s="36">
        <f>ROUND(G102*H102,6)</f>
      </c>
      <c r="L102" s="38">
        <v>0</v>
      </c>
      <c s="32">
        <f>ROUND(ROUND(L102,2)*ROUND(G102,3),2)</f>
      </c>
      <c s="36" t="s">
        <v>90</v>
      </c>
      <c>
        <f>(M102*21)/100</f>
      </c>
      <c t="s">
        <v>28</v>
      </c>
    </row>
    <row r="103" spans="1:5" ht="38.25">
      <c r="A103" s="35" t="s">
        <v>56</v>
      </c>
      <c r="E103" s="39" t="s">
        <v>3518</v>
      </c>
    </row>
    <row r="104" spans="1:5" ht="25.5">
      <c r="A104" s="35" t="s">
        <v>57</v>
      </c>
      <c r="E104" s="40" t="s">
        <v>3519</v>
      </c>
    </row>
    <row r="105" spans="1:5" ht="12.75">
      <c r="A105" t="s">
        <v>58</v>
      </c>
      <c r="E105" s="39" t="s">
        <v>5</v>
      </c>
    </row>
    <row r="106" spans="1:13" ht="12.75">
      <c r="A106" t="s">
        <v>47</v>
      </c>
      <c r="C106" s="31" t="s">
        <v>26</v>
      </c>
      <c r="E106" s="33" t="s">
        <v>650</v>
      </c>
      <c r="J106" s="32">
        <f>0</f>
      </c>
      <c s="32">
        <f>0</f>
      </c>
      <c s="32">
        <f>0+L107+L111+L115+L119</f>
      </c>
      <c s="32">
        <f>0+M107+M111+M115+M119</f>
      </c>
    </row>
    <row r="107" spans="1:16" ht="25.5">
      <c r="A107" t="s">
        <v>50</v>
      </c>
      <c s="34" t="s">
        <v>168</v>
      </c>
      <c s="34" t="s">
        <v>3520</v>
      </c>
      <c s="35" t="s">
        <v>5</v>
      </c>
      <c s="6" t="s">
        <v>3521</v>
      </c>
      <c s="36" t="s">
        <v>401</v>
      </c>
      <c s="37">
        <v>9.064</v>
      </c>
      <c s="36">
        <v>0</v>
      </c>
      <c s="36">
        <f>ROUND(G107*H107,6)</f>
      </c>
      <c r="L107" s="38">
        <v>0</v>
      </c>
      <c s="32">
        <f>ROUND(ROUND(L107,2)*ROUND(G107,3),2)</f>
      </c>
      <c s="36" t="s">
        <v>90</v>
      </c>
      <c>
        <f>(M107*21)/100</f>
      </c>
      <c t="s">
        <v>28</v>
      </c>
    </row>
    <row r="108" spans="1:5" ht="25.5">
      <c r="A108" s="35" t="s">
        <v>56</v>
      </c>
      <c r="E108" s="39" t="s">
        <v>3521</v>
      </c>
    </row>
    <row r="109" spans="1:5" ht="25.5">
      <c r="A109" s="35" t="s">
        <v>57</v>
      </c>
      <c r="E109" s="40" t="s">
        <v>3522</v>
      </c>
    </row>
    <row r="110" spans="1:5" ht="12.75">
      <c r="A110" t="s">
        <v>58</v>
      </c>
      <c r="E110" s="39" t="s">
        <v>5</v>
      </c>
    </row>
    <row r="111" spans="1:16" ht="12.75">
      <c r="A111" t="s">
        <v>50</v>
      </c>
      <c s="34" t="s">
        <v>171</v>
      </c>
      <c s="34" t="s">
        <v>3523</v>
      </c>
      <c s="35" t="s">
        <v>5</v>
      </c>
      <c s="6" t="s">
        <v>3524</v>
      </c>
      <c s="36" t="s">
        <v>74</v>
      </c>
      <c s="37">
        <v>82.7</v>
      </c>
      <c s="36">
        <v>0</v>
      </c>
      <c s="36">
        <f>ROUND(G111*H111,6)</f>
      </c>
      <c r="L111" s="38">
        <v>0</v>
      </c>
      <c s="32">
        <f>ROUND(ROUND(L111,2)*ROUND(G111,3),2)</f>
      </c>
      <c s="36" t="s">
        <v>90</v>
      </c>
      <c>
        <f>(M111*21)/100</f>
      </c>
      <c t="s">
        <v>28</v>
      </c>
    </row>
    <row r="112" spans="1:5" ht="12.75">
      <c r="A112" s="35" t="s">
        <v>56</v>
      </c>
      <c r="E112" s="39" t="s">
        <v>3524</v>
      </c>
    </row>
    <row r="113" spans="1:5" ht="38.25">
      <c r="A113" s="35" t="s">
        <v>57</v>
      </c>
      <c r="E113" s="40" t="s">
        <v>3525</v>
      </c>
    </row>
    <row r="114" spans="1:5" ht="12.75">
      <c r="A114" t="s">
        <v>58</v>
      </c>
      <c r="E114" s="39" t="s">
        <v>5</v>
      </c>
    </row>
    <row r="115" spans="1:16" ht="12.75">
      <c r="A115" t="s">
        <v>50</v>
      </c>
      <c s="34" t="s">
        <v>174</v>
      </c>
      <c s="34" t="s">
        <v>3526</v>
      </c>
      <c s="35" t="s">
        <v>5</v>
      </c>
      <c s="6" t="s">
        <v>3527</v>
      </c>
      <c s="36" t="s">
        <v>89</v>
      </c>
      <c s="37">
        <v>1</v>
      </c>
      <c s="36">
        <v>0</v>
      </c>
      <c s="36">
        <f>ROUND(G115*H115,6)</f>
      </c>
      <c r="L115" s="38">
        <v>0</v>
      </c>
      <c s="32">
        <f>ROUND(ROUND(L115,2)*ROUND(G115,3),2)</f>
      </c>
      <c s="36" t="s">
        <v>90</v>
      </c>
      <c>
        <f>(M115*21)/100</f>
      </c>
      <c t="s">
        <v>28</v>
      </c>
    </row>
    <row r="116" spans="1:5" ht="12.75">
      <c r="A116" s="35" t="s">
        <v>56</v>
      </c>
      <c r="E116" s="39" t="s">
        <v>3527</v>
      </c>
    </row>
    <row r="117" spans="1:5" ht="12.75">
      <c r="A117" s="35" t="s">
        <v>57</v>
      </c>
      <c r="E117" s="40" t="s">
        <v>5</v>
      </c>
    </row>
    <row r="118" spans="1:5" ht="12.75">
      <c r="A118" t="s">
        <v>58</v>
      </c>
      <c r="E118" s="39" t="s">
        <v>5</v>
      </c>
    </row>
    <row r="119" spans="1:16" ht="12.75">
      <c r="A119" t="s">
        <v>50</v>
      </c>
      <c s="34" t="s">
        <v>177</v>
      </c>
      <c s="34" t="s">
        <v>3528</v>
      </c>
      <c s="35" t="s">
        <v>5</v>
      </c>
      <c s="6" t="s">
        <v>3529</v>
      </c>
      <c s="36" t="s">
        <v>89</v>
      </c>
      <c s="37">
        <v>1</v>
      </c>
      <c s="36">
        <v>0</v>
      </c>
      <c s="36">
        <f>ROUND(G119*H119,6)</f>
      </c>
      <c r="L119" s="38">
        <v>0</v>
      </c>
      <c s="32">
        <f>ROUND(ROUND(L119,2)*ROUND(G119,3),2)</f>
      </c>
      <c s="36" t="s">
        <v>90</v>
      </c>
      <c>
        <f>(M119*21)/100</f>
      </c>
      <c t="s">
        <v>28</v>
      </c>
    </row>
    <row r="120" spans="1:5" ht="12.75">
      <c r="A120" s="35" t="s">
        <v>56</v>
      </c>
      <c r="E120" s="39" t="s">
        <v>3529</v>
      </c>
    </row>
    <row r="121" spans="1:5" ht="12.75">
      <c r="A121" s="35" t="s">
        <v>57</v>
      </c>
      <c r="E121" s="40" t="s">
        <v>5</v>
      </c>
    </row>
    <row r="122" spans="1:5" ht="12.75">
      <c r="A122" t="s">
        <v>58</v>
      </c>
      <c r="E122" s="39" t="s">
        <v>5</v>
      </c>
    </row>
    <row r="123" spans="1:13" ht="12.75">
      <c r="A123" t="s">
        <v>47</v>
      </c>
      <c r="C123" s="31" t="s">
        <v>79</v>
      </c>
      <c r="E123" s="33" t="s">
        <v>411</v>
      </c>
      <c r="J123" s="32">
        <f>0</f>
      </c>
      <c s="32">
        <f>0</f>
      </c>
      <c s="32">
        <f>0+L124+L128+L132</f>
      </c>
      <c s="32">
        <f>0+M124+M128+M132</f>
      </c>
    </row>
    <row r="124" spans="1:16" ht="25.5">
      <c r="A124" t="s">
        <v>50</v>
      </c>
      <c s="34" t="s">
        <v>181</v>
      </c>
      <c s="34" t="s">
        <v>3530</v>
      </c>
      <c s="35" t="s">
        <v>5</v>
      </c>
      <c s="6" t="s">
        <v>413</v>
      </c>
      <c s="36" t="s">
        <v>401</v>
      </c>
      <c s="37">
        <v>17.252</v>
      </c>
      <c s="36">
        <v>1.89077</v>
      </c>
      <c s="36">
        <f>ROUND(G124*H124,6)</f>
      </c>
      <c r="L124" s="38">
        <v>0</v>
      </c>
      <c s="32">
        <f>ROUND(ROUND(L124,2)*ROUND(G124,3),2)</f>
      </c>
      <c s="36" t="s">
        <v>291</v>
      </c>
      <c>
        <f>(M124*21)/100</f>
      </c>
      <c t="s">
        <v>28</v>
      </c>
    </row>
    <row r="125" spans="1:5" ht="25.5">
      <c r="A125" s="35" t="s">
        <v>56</v>
      </c>
      <c r="E125" s="39" t="s">
        <v>413</v>
      </c>
    </row>
    <row r="126" spans="1:5" ht="63.75">
      <c r="A126" s="35" t="s">
        <v>57</v>
      </c>
      <c r="E126" s="40" t="s">
        <v>3531</v>
      </c>
    </row>
    <row r="127" spans="1:5" ht="12.75">
      <c r="A127" t="s">
        <v>58</v>
      </c>
      <c r="E127" s="39" t="s">
        <v>5</v>
      </c>
    </row>
    <row r="128" spans="1:16" ht="12.75">
      <c r="A128" t="s">
        <v>50</v>
      </c>
      <c s="34" t="s">
        <v>187</v>
      </c>
      <c s="34" t="s">
        <v>3532</v>
      </c>
      <c s="35" t="s">
        <v>5</v>
      </c>
      <c s="6" t="s">
        <v>3533</v>
      </c>
      <c s="36" t="s">
        <v>89</v>
      </c>
      <c s="37">
        <v>1</v>
      </c>
      <c s="36">
        <v>0</v>
      </c>
      <c s="36">
        <f>ROUND(G128*H128,6)</f>
      </c>
      <c r="L128" s="38">
        <v>0</v>
      </c>
      <c s="32">
        <f>ROUND(ROUND(L128,2)*ROUND(G128,3),2)</f>
      </c>
      <c s="36" t="s">
        <v>90</v>
      </c>
      <c>
        <f>(M128*21)/100</f>
      </c>
      <c t="s">
        <v>28</v>
      </c>
    </row>
    <row r="129" spans="1:5" ht="12.75">
      <c r="A129" s="35" t="s">
        <v>56</v>
      </c>
      <c r="E129" s="39" t="s">
        <v>3533</v>
      </c>
    </row>
    <row r="130" spans="1:5" ht="12.75">
      <c r="A130" s="35" t="s">
        <v>57</v>
      </c>
      <c r="E130" s="40" t="s">
        <v>5</v>
      </c>
    </row>
    <row r="131" spans="1:5" ht="12.75">
      <c r="A131" t="s">
        <v>58</v>
      </c>
      <c r="E131" s="39" t="s">
        <v>5</v>
      </c>
    </row>
    <row r="132" spans="1:16" ht="38.25">
      <c r="A132" t="s">
        <v>50</v>
      </c>
      <c s="34" t="s">
        <v>191</v>
      </c>
      <c s="34" t="s">
        <v>3534</v>
      </c>
      <c s="35" t="s">
        <v>5</v>
      </c>
      <c s="6" t="s">
        <v>3535</v>
      </c>
      <c s="36" t="s">
        <v>401</v>
      </c>
      <c s="37">
        <v>0.6</v>
      </c>
      <c s="36">
        <v>2.30102</v>
      </c>
      <c s="36">
        <f>ROUND(G132*H132,6)</f>
      </c>
      <c r="L132" s="38">
        <v>0</v>
      </c>
      <c s="32">
        <f>ROUND(ROUND(L132,2)*ROUND(G132,3),2)</f>
      </c>
      <c s="36" t="s">
        <v>90</v>
      </c>
      <c>
        <f>(M132*21)/100</f>
      </c>
      <c t="s">
        <v>28</v>
      </c>
    </row>
    <row r="133" spans="1:5" ht="38.25">
      <c r="A133" s="35" t="s">
        <v>56</v>
      </c>
      <c r="E133" s="39" t="s">
        <v>3536</v>
      </c>
    </row>
    <row r="134" spans="1:5" ht="25.5">
      <c r="A134" s="35" t="s">
        <v>57</v>
      </c>
      <c r="E134" s="40" t="s">
        <v>3537</v>
      </c>
    </row>
    <row r="135" spans="1:5" ht="12.75">
      <c r="A135" t="s">
        <v>58</v>
      </c>
      <c r="E135" s="39" t="s">
        <v>5</v>
      </c>
    </row>
    <row r="136" spans="1:13" ht="12.75">
      <c r="A136" t="s">
        <v>47</v>
      </c>
      <c r="C136" s="31" t="s">
        <v>3538</v>
      </c>
      <c r="E136" s="33" t="s">
        <v>3539</v>
      </c>
      <c r="J136" s="32">
        <f>0</f>
      </c>
      <c s="32">
        <f>0</f>
      </c>
      <c s="32">
        <f>0+L137</f>
      </c>
      <c s="32">
        <f>0+M137</f>
      </c>
    </row>
    <row r="137" spans="1:16" ht="12.75">
      <c r="A137" t="s">
        <v>50</v>
      </c>
      <c s="34" t="s">
        <v>855</v>
      </c>
      <c s="34" t="s">
        <v>3540</v>
      </c>
      <c s="35" t="s">
        <v>5</v>
      </c>
      <c s="6" t="s">
        <v>3417</v>
      </c>
      <c s="36" t="s">
        <v>3541</v>
      </c>
      <c s="37">
        <v>0.2</v>
      </c>
      <c s="36">
        <v>0.0099</v>
      </c>
      <c s="36">
        <f>ROUND(G137*H137,6)</f>
      </c>
      <c r="L137" s="38">
        <v>0</v>
      </c>
      <c s="32">
        <f>ROUND(ROUND(L137,2)*ROUND(G137,3),2)</f>
      </c>
      <c s="36" t="s">
        <v>90</v>
      </c>
      <c>
        <f>(M137*21)/100</f>
      </c>
      <c t="s">
        <v>28</v>
      </c>
    </row>
    <row r="138" spans="1:5" ht="12.75">
      <c r="A138" s="35" t="s">
        <v>56</v>
      </c>
      <c r="E138" s="39" t="s">
        <v>3417</v>
      </c>
    </row>
    <row r="139" spans="1:5" ht="12.75">
      <c r="A139" s="35" t="s">
        <v>57</v>
      </c>
      <c r="E139" s="40" t="s">
        <v>5</v>
      </c>
    </row>
    <row r="140" spans="1:5" ht="12.75">
      <c r="A140" t="s">
        <v>58</v>
      </c>
      <c r="E140" s="39" t="s">
        <v>5</v>
      </c>
    </row>
    <row r="141" spans="1:13" ht="12.75">
      <c r="A141" t="s">
        <v>47</v>
      </c>
      <c r="C141" s="31" t="s">
        <v>101</v>
      </c>
      <c r="E141" s="33" t="s">
        <v>3542</v>
      </c>
      <c r="J141" s="32">
        <f>0</f>
      </c>
      <c s="32">
        <f>0</f>
      </c>
      <c s="32">
        <f>0+L142+L146+L150</f>
      </c>
      <c s="32">
        <f>0+M142+M146+M150</f>
      </c>
    </row>
    <row r="142" spans="1:16" ht="25.5">
      <c r="A142" t="s">
        <v>50</v>
      </c>
      <c s="34" t="s">
        <v>194</v>
      </c>
      <c s="34" t="s">
        <v>3543</v>
      </c>
      <c s="35" t="s">
        <v>5</v>
      </c>
      <c s="6" t="s">
        <v>3544</v>
      </c>
      <c s="36" t="s">
        <v>423</v>
      </c>
      <c s="37">
        <v>23.6</v>
      </c>
      <c s="36">
        <v>0.69</v>
      </c>
      <c s="36">
        <f>ROUND(G142*H142,6)</f>
      </c>
      <c r="L142" s="38">
        <v>0</v>
      </c>
      <c s="32">
        <f>ROUND(ROUND(L142,2)*ROUND(G142,3),2)</f>
      </c>
      <c s="36" t="s">
        <v>90</v>
      </c>
      <c>
        <f>(M142*21)/100</f>
      </c>
      <c t="s">
        <v>28</v>
      </c>
    </row>
    <row r="143" spans="1:5" ht="25.5">
      <c r="A143" s="35" t="s">
        <v>56</v>
      </c>
      <c r="E143" s="39" t="s">
        <v>3544</v>
      </c>
    </row>
    <row r="144" spans="1:5" ht="51">
      <c r="A144" s="35" t="s">
        <v>57</v>
      </c>
      <c r="E144" s="40" t="s">
        <v>3545</v>
      </c>
    </row>
    <row r="145" spans="1:5" ht="12.75">
      <c r="A145" t="s">
        <v>58</v>
      </c>
      <c r="E145" s="39" t="s">
        <v>5</v>
      </c>
    </row>
    <row r="146" spans="1:16" ht="25.5">
      <c r="A146" t="s">
        <v>50</v>
      </c>
      <c s="34" t="s">
        <v>198</v>
      </c>
      <c s="34" t="s">
        <v>3546</v>
      </c>
      <c s="35" t="s">
        <v>5</v>
      </c>
      <c s="6" t="s">
        <v>3547</v>
      </c>
      <c s="36" t="s">
        <v>423</v>
      </c>
      <c s="37">
        <v>23.6</v>
      </c>
      <c s="36">
        <v>0.13188</v>
      </c>
      <c s="36">
        <f>ROUND(G146*H146,6)</f>
      </c>
      <c r="L146" s="38">
        <v>0</v>
      </c>
      <c s="32">
        <f>ROUND(ROUND(L146,2)*ROUND(G146,3),2)</f>
      </c>
      <c s="36" t="s">
        <v>90</v>
      </c>
      <c>
        <f>(M146*21)/100</f>
      </c>
      <c t="s">
        <v>28</v>
      </c>
    </row>
    <row r="147" spans="1:5" ht="25.5">
      <c r="A147" s="35" t="s">
        <v>56</v>
      </c>
      <c r="E147" s="39" t="s">
        <v>3547</v>
      </c>
    </row>
    <row r="148" spans="1:5" ht="12.75">
      <c r="A148" s="35" t="s">
        <v>57</v>
      </c>
      <c r="E148" s="40" t="s">
        <v>5</v>
      </c>
    </row>
    <row r="149" spans="1:5" ht="12.75">
      <c r="A149" t="s">
        <v>58</v>
      </c>
      <c r="E149" s="39" t="s">
        <v>5</v>
      </c>
    </row>
    <row r="150" spans="1:16" ht="25.5">
      <c r="A150" t="s">
        <v>50</v>
      </c>
      <c s="34" t="s">
        <v>201</v>
      </c>
      <c s="34" t="s">
        <v>3548</v>
      </c>
      <c s="35" t="s">
        <v>5</v>
      </c>
      <c s="6" t="s">
        <v>3549</v>
      </c>
      <c s="36" t="s">
        <v>423</v>
      </c>
      <c s="37">
        <v>23.6</v>
      </c>
      <c s="36">
        <v>0.12966</v>
      </c>
      <c s="36">
        <f>ROUND(G150*H150,6)</f>
      </c>
      <c r="L150" s="38">
        <v>0</v>
      </c>
      <c s="32">
        <f>ROUND(ROUND(L150,2)*ROUND(G150,3),2)</f>
      </c>
      <c s="36" t="s">
        <v>90</v>
      </c>
      <c>
        <f>(M150*21)/100</f>
      </c>
      <c t="s">
        <v>28</v>
      </c>
    </row>
    <row r="151" spans="1:5" ht="25.5">
      <c r="A151" s="35" t="s">
        <v>56</v>
      </c>
      <c r="E151" s="39" t="s">
        <v>3549</v>
      </c>
    </row>
    <row r="152" spans="1:5" ht="12.75">
      <c r="A152" s="35" t="s">
        <v>57</v>
      </c>
      <c r="E152" s="40" t="s">
        <v>5</v>
      </c>
    </row>
    <row r="153" spans="1:5" ht="12.75">
      <c r="A153" t="s">
        <v>58</v>
      </c>
      <c r="E153" s="39" t="s">
        <v>5</v>
      </c>
    </row>
    <row r="154" spans="1:13" ht="12.75">
      <c r="A154" t="s">
        <v>47</v>
      </c>
      <c r="C154" s="31" t="s">
        <v>27</v>
      </c>
      <c r="E154" s="33" t="s">
        <v>711</v>
      </c>
      <c r="J154" s="32">
        <f>0</f>
      </c>
      <c s="32">
        <f>0</f>
      </c>
      <c s="32">
        <f>0+L155</f>
      </c>
      <c s="32">
        <f>0+M155</f>
      </c>
    </row>
    <row r="155" spans="1:16" ht="25.5">
      <c r="A155" t="s">
        <v>50</v>
      </c>
      <c s="34" t="s">
        <v>205</v>
      </c>
      <c s="34" t="s">
        <v>3550</v>
      </c>
      <c s="35" t="s">
        <v>5</v>
      </c>
      <c s="6" t="s">
        <v>3551</v>
      </c>
      <c s="36" t="s">
        <v>401</v>
      </c>
      <c s="37">
        <v>0.135</v>
      </c>
      <c s="36">
        <v>2.30102</v>
      </c>
      <c s="36">
        <f>ROUND(G155*H155,6)</f>
      </c>
      <c r="L155" s="38">
        <v>0</v>
      </c>
      <c s="32">
        <f>ROUND(ROUND(L155,2)*ROUND(G155,3),2)</f>
      </c>
      <c s="36" t="s">
        <v>90</v>
      </c>
      <c>
        <f>(M155*21)/100</f>
      </c>
      <c t="s">
        <v>28</v>
      </c>
    </row>
    <row r="156" spans="1:5" ht="25.5">
      <c r="A156" s="35" t="s">
        <v>56</v>
      </c>
      <c r="E156" s="39" t="s">
        <v>3551</v>
      </c>
    </row>
    <row r="157" spans="1:5" ht="25.5">
      <c r="A157" s="35" t="s">
        <v>57</v>
      </c>
      <c r="E157" s="40" t="s">
        <v>3552</v>
      </c>
    </row>
    <row r="158" spans="1:5" ht="12.75">
      <c r="A158" t="s">
        <v>58</v>
      </c>
      <c r="E158" s="39" t="s">
        <v>5</v>
      </c>
    </row>
    <row r="159" spans="1:13" ht="12.75">
      <c r="A159" t="s">
        <v>47</v>
      </c>
      <c r="C159" s="31" t="s">
        <v>1922</v>
      </c>
      <c r="E159" s="33" t="s">
        <v>1923</v>
      </c>
      <c r="J159" s="32">
        <f>0</f>
      </c>
      <c s="32">
        <f>0</f>
      </c>
      <c s="32">
        <f>0+L160+L164+L168+L172+L176+L180+L184+L188</f>
      </c>
      <c s="32">
        <f>0+M160+M164+M168+M172+M176+M180+M184+M188</f>
      </c>
    </row>
    <row r="160" spans="1:16" ht="12.75">
      <c r="A160" t="s">
        <v>50</v>
      </c>
      <c s="34" t="s">
        <v>814</v>
      </c>
      <c s="34" t="s">
        <v>3553</v>
      </c>
      <c s="35" t="s">
        <v>5</v>
      </c>
      <c s="6" t="s">
        <v>3554</v>
      </c>
      <c s="36" t="s">
        <v>74</v>
      </c>
      <c s="37">
        <v>12</v>
      </c>
      <c s="36">
        <v>0.00168</v>
      </c>
      <c s="36">
        <f>ROUND(G160*H160,6)</f>
      </c>
      <c r="L160" s="38">
        <v>0</v>
      </c>
      <c s="32">
        <f>ROUND(ROUND(L160,2)*ROUND(G160,3),2)</f>
      </c>
      <c s="36" t="s">
        <v>90</v>
      </c>
      <c>
        <f>(M160*21)/100</f>
      </c>
      <c t="s">
        <v>28</v>
      </c>
    </row>
    <row r="161" spans="1:5" ht="12.75">
      <c r="A161" s="35" t="s">
        <v>56</v>
      </c>
      <c r="E161" s="39" t="s">
        <v>3554</v>
      </c>
    </row>
    <row r="162" spans="1:5" ht="38.25">
      <c r="A162" s="35" t="s">
        <v>57</v>
      </c>
      <c r="E162" s="40" t="s">
        <v>3555</v>
      </c>
    </row>
    <row r="163" spans="1:5" ht="12.75">
      <c r="A163" t="s">
        <v>58</v>
      </c>
      <c r="E163" s="39" t="s">
        <v>5</v>
      </c>
    </row>
    <row r="164" spans="1:16" ht="12.75">
      <c r="A164" t="s">
        <v>50</v>
      </c>
      <c s="34" t="s">
        <v>818</v>
      </c>
      <c s="34" t="s">
        <v>3556</v>
      </c>
      <c s="35" t="s">
        <v>5</v>
      </c>
      <c s="6" t="s">
        <v>3557</v>
      </c>
      <c s="36" t="s">
        <v>74</v>
      </c>
      <c s="37">
        <v>2</v>
      </c>
      <c s="36">
        <v>0.00308</v>
      </c>
      <c s="36">
        <f>ROUND(G164*H164,6)</f>
      </c>
      <c r="L164" s="38">
        <v>0</v>
      </c>
      <c s="32">
        <f>ROUND(ROUND(L164,2)*ROUND(G164,3),2)</f>
      </c>
      <c s="36" t="s">
        <v>90</v>
      </c>
      <c>
        <f>(M164*21)/100</f>
      </c>
      <c t="s">
        <v>28</v>
      </c>
    </row>
    <row r="165" spans="1:5" ht="12.75">
      <c r="A165" s="35" t="s">
        <v>56</v>
      </c>
      <c r="E165" s="39" t="s">
        <v>3557</v>
      </c>
    </row>
    <row r="166" spans="1:5" ht="12.75">
      <c r="A166" s="35" t="s">
        <v>57</v>
      </c>
      <c r="E166" s="40" t="s">
        <v>5</v>
      </c>
    </row>
    <row r="167" spans="1:5" ht="12.75">
      <c r="A167" t="s">
        <v>58</v>
      </c>
      <c r="E167" s="39" t="s">
        <v>5</v>
      </c>
    </row>
    <row r="168" spans="1:16" ht="12.75">
      <c r="A168" t="s">
        <v>50</v>
      </c>
      <c s="34" t="s">
        <v>821</v>
      </c>
      <c s="34" t="s">
        <v>3558</v>
      </c>
      <c s="35" t="s">
        <v>5</v>
      </c>
      <c s="6" t="s">
        <v>3559</v>
      </c>
      <c s="36" t="s">
        <v>74</v>
      </c>
      <c s="37">
        <v>14.2</v>
      </c>
      <c s="36">
        <v>0.00196</v>
      </c>
      <c s="36">
        <f>ROUND(G168*H168,6)</f>
      </c>
      <c r="L168" s="38">
        <v>0</v>
      </c>
      <c s="32">
        <f>ROUND(ROUND(L168,2)*ROUND(G168,3),2)</f>
      </c>
      <c s="36" t="s">
        <v>90</v>
      </c>
      <c>
        <f>(M168*21)/100</f>
      </c>
      <c t="s">
        <v>28</v>
      </c>
    </row>
    <row r="169" spans="1:5" ht="12.75">
      <c r="A169" s="35" t="s">
        <v>56</v>
      </c>
      <c r="E169" s="39" t="s">
        <v>3559</v>
      </c>
    </row>
    <row r="170" spans="1:5" ht="12.75">
      <c r="A170" s="35" t="s">
        <v>57</v>
      </c>
      <c r="E170" s="40" t="s">
        <v>5</v>
      </c>
    </row>
    <row r="171" spans="1:5" ht="12.75">
      <c r="A171" t="s">
        <v>58</v>
      </c>
      <c r="E171" s="39" t="s">
        <v>5</v>
      </c>
    </row>
    <row r="172" spans="1:16" ht="12.75">
      <c r="A172" t="s">
        <v>50</v>
      </c>
      <c s="34" t="s">
        <v>825</v>
      </c>
      <c s="34" t="s">
        <v>3560</v>
      </c>
      <c s="35" t="s">
        <v>5</v>
      </c>
      <c s="6" t="s">
        <v>3561</v>
      </c>
      <c s="36" t="s">
        <v>74</v>
      </c>
      <c s="37">
        <v>10</v>
      </c>
      <c s="36">
        <v>0.00209</v>
      </c>
      <c s="36">
        <f>ROUND(G172*H172,6)</f>
      </c>
      <c r="L172" s="38">
        <v>0</v>
      </c>
      <c s="32">
        <f>ROUND(ROUND(L172,2)*ROUND(G172,3),2)</f>
      </c>
      <c s="36" t="s">
        <v>90</v>
      </c>
      <c>
        <f>(M172*21)/100</f>
      </c>
      <c t="s">
        <v>28</v>
      </c>
    </row>
    <row r="173" spans="1:5" ht="12.75">
      <c r="A173" s="35" t="s">
        <v>56</v>
      </c>
      <c r="E173" s="39" t="s">
        <v>3561</v>
      </c>
    </row>
    <row r="174" spans="1:5" ht="12.75">
      <c r="A174" s="35" t="s">
        <v>57</v>
      </c>
      <c r="E174" s="40" t="s">
        <v>5</v>
      </c>
    </row>
    <row r="175" spans="1:5" ht="12.75">
      <c r="A175" t="s">
        <v>58</v>
      </c>
      <c r="E175" s="39" t="s">
        <v>5</v>
      </c>
    </row>
    <row r="176" spans="1:16" ht="12.75">
      <c r="A176" t="s">
        <v>50</v>
      </c>
      <c s="34" t="s">
        <v>829</v>
      </c>
      <c s="34" t="s">
        <v>3562</v>
      </c>
      <c s="35" t="s">
        <v>5</v>
      </c>
      <c s="6" t="s">
        <v>3563</v>
      </c>
      <c s="36" t="s">
        <v>89</v>
      </c>
      <c s="37">
        <v>1</v>
      </c>
      <c s="36">
        <v>0</v>
      </c>
      <c s="36">
        <f>ROUND(G176*H176,6)</f>
      </c>
      <c r="L176" s="38">
        <v>0</v>
      </c>
      <c s="32">
        <f>ROUND(ROUND(L176,2)*ROUND(G176,3),2)</f>
      </c>
      <c s="36" t="s">
        <v>90</v>
      </c>
      <c>
        <f>(M176*21)/100</f>
      </c>
      <c t="s">
        <v>28</v>
      </c>
    </row>
    <row r="177" spans="1:5" ht="12.75">
      <c r="A177" s="35" t="s">
        <v>56</v>
      </c>
      <c r="E177" s="39" t="s">
        <v>3563</v>
      </c>
    </row>
    <row r="178" spans="1:5" ht="12.75">
      <c r="A178" s="35" t="s">
        <v>57</v>
      </c>
      <c r="E178" s="40" t="s">
        <v>5</v>
      </c>
    </row>
    <row r="179" spans="1:5" ht="12.75">
      <c r="A179" t="s">
        <v>58</v>
      </c>
      <c r="E179" s="39" t="s">
        <v>5</v>
      </c>
    </row>
    <row r="180" spans="1:16" ht="25.5">
      <c r="A180" t="s">
        <v>50</v>
      </c>
      <c s="34" t="s">
        <v>833</v>
      </c>
      <c s="34" t="s">
        <v>3564</v>
      </c>
      <c s="35" t="s">
        <v>5</v>
      </c>
      <c s="6" t="s">
        <v>3565</v>
      </c>
      <c s="36" t="s">
        <v>89</v>
      </c>
      <c s="37">
        <v>9</v>
      </c>
      <c s="36">
        <v>0.0015</v>
      </c>
      <c s="36">
        <f>ROUND(G180*H180,6)</f>
      </c>
      <c r="L180" s="38">
        <v>0</v>
      </c>
      <c s="32">
        <f>ROUND(ROUND(L180,2)*ROUND(G180,3),2)</f>
      </c>
      <c s="36" t="s">
        <v>90</v>
      </c>
      <c>
        <f>(M180*21)/100</f>
      </c>
      <c t="s">
        <v>28</v>
      </c>
    </row>
    <row r="181" spans="1:5" ht="25.5">
      <c r="A181" s="35" t="s">
        <v>56</v>
      </c>
      <c r="E181" s="39" t="s">
        <v>3565</v>
      </c>
    </row>
    <row r="182" spans="1:5" ht="12.75">
      <c r="A182" s="35" t="s">
        <v>57</v>
      </c>
      <c r="E182" s="40" t="s">
        <v>5</v>
      </c>
    </row>
    <row r="183" spans="1:5" ht="12.75">
      <c r="A183" t="s">
        <v>58</v>
      </c>
      <c r="E183" s="39" t="s">
        <v>5</v>
      </c>
    </row>
    <row r="184" spans="1:16" ht="12.75">
      <c r="A184" t="s">
        <v>50</v>
      </c>
      <c s="34" t="s">
        <v>836</v>
      </c>
      <c s="34" t="s">
        <v>3566</v>
      </c>
      <c s="35" t="s">
        <v>5</v>
      </c>
      <c s="6" t="s">
        <v>3567</v>
      </c>
      <c s="36" t="s">
        <v>89</v>
      </c>
      <c s="37">
        <v>4</v>
      </c>
      <c s="36">
        <v>0</v>
      </c>
      <c s="36">
        <f>ROUND(G184*H184,6)</f>
      </c>
      <c r="L184" s="38">
        <v>0</v>
      </c>
      <c s="32">
        <f>ROUND(ROUND(L184,2)*ROUND(G184,3),2)</f>
      </c>
      <c s="36" t="s">
        <v>90</v>
      </c>
      <c>
        <f>(M184*21)/100</f>
      </c>
      <c t="s">
        <v>28</v>
      </c>
    </row>
    <row r="185" spans="1:5" ht="12.75">
      <c r="A185" s="35" t="s">
        <v>56</v>
      </c>
      <c r="E185" s="39" t="s">
        <v>3567</v>
      </c>
    </row>
    <row r="186" spans="1:5" ht="12.75">
      <c r="A186" s="35" t="s">
        <v>57</v>
      </c>
      <c r="E186" s="40" t="s">
        <v>5</v>
      </c>
    </row>
    <row r="187" spans="1:5" ht="12.75">
      <c r="A187" t="s">
        <v>58</v>
      </c>
      <c r="E187" s="39" t="s">
        <v>5</v>
      </c>
    </row>
    <row r="188" spans="1:16" ht="25.5">
      <c r="A188" t="s">
        <v>50</v>
      </c>
      <c s="34" t="s">
        <v>839</v>
      </c>
      <c s="34" t="s">
        <v>3568</v>
      </c>
      <c s="35" t="s">
        <v>5</v>
      </c>
      <c s="6" t="s">
        <v>3569</v>
      </c>
      <c s="36" t="s">
        <v>409</v>
      </c>
      <c s="37">
        <v>0.092</v>
      </c>
      <c s="36">
        <v>0</v>
      </c>
      <c s="36">
        <f>ROUND(G188*H188,6)</f>
      </c>
      <c r="L188" s="38">
        <v>0</v>
      </c>
      <c s="32">
        <f>ROUND(ROUND(L188,2)*ROUND(G188,3),2)</f>
      </c>
      <c s="36" t="s">
        <v>90</v>
      </c>
      <c>
        <f>(M188*21)/100</f>
      </c>
      <c t="s">
        <v>28</v>
      </c>
    </row>
    <row r="189" spans="1:5" ht="25.5">
      <c r="A189" s="35" t="s">
        <v>56</v>
      </c>
      <c r="E189" s="39" t="s">
        <v>3569</v>
      </c>
    </row>
    <row r="190" spans="1:5" ht="12.75">
      <c r="A190" s="35" t="s">
        <v>57</v>
      </c>
      <c r="E190" s="40" t="s">
        <v>5</v>
      </c>
    </row>
    <row r="191" spans="1:5" ht="12.75">
      <c r="A191" t="s">
        <v>58</v>
      </c>
      <c r="E191" s="39" t="s">
        <v>5</v>
      </c>
    </row>
    <row r="192" spans="1:13" ht="12.75">
      <c r="A192" t="s">
        <v>47</v>
      </c>
      <c r="C192" s="31" t="s">
        <v>495</v>
      </c>
      <c r="E192" s="33" t="s">
        <v>496</v>
      </c>
      <c r="J192" s="32">
        <f>0</f>
      </c>
      <c s="32">
        <f>0</f>
      </c>
      <c s="32">
        <f>0+L193+L197+L201</f>
      </c>
      <c s="32">
        <f>0+M193+M197+M201</f>
      </c>
    </row>
    <row r="193" spans="1:16" ht="12.75">
      <c r="A193" t="s">
        <v>50</v>
      </c>
      <c s="34" t="s">
        <v>843</v>
      </c>
      <c s="34" t="s">
        <v>3570</v>
      </c>
      <c s="35" t="s">
        <v>5</v>
      </c>
      <c s="6" t="s">
        <v>3571</v>
      </c>
      <c s="36" t="s">
        <v>74</v>
      </c>
      <c s="37">
        <v>17</v>
      </c>
      <c s="36">
        <v>0</v>
      </c>
      <c s="36">
        <f>ROUND(G193*H193,6)</f>
      </c>
      <c r="L193" s="38">
        <v>0</v>
      </c>
      <c s="32">
        <f>ROUND(ROUND(L193,2)*ROUND(G193,3),2)</f>
      </c>
      <c s="36" t="s">
        <v>90</v>
      </c>
      <c>
        <f>(M193*21)/100</f>
      </c>
      <c t="s">
        <v>28</v>
      </c>
    </row>
    <row r="194" spans="1:5" ht="12.75">
      <c r="A194" s="35" t="s">
        <v>56</v>
      </c>
      <c r="E194" s="39" t="s">
        <v>3571</v>
      </c>
    </row>
    <row r="195" spans="1:5" ht="38.25">
      <c r="A195" s="35" t="s">
        <v>57</v>
      </c>
      <c r="E195" s="40" t="s">
        <v>3572</v>
      </c>
    </row>
    <row r="196" spans="1:5" ht="12.75">
      <c r="A196" t="s">
        <v>58</v>
      </c>
      <c r="E196" s="39" t="s">
        <v>5</v>
      </c>
    </row>
    <row r="197" spans="1:16" ht="12.75">
      <c r="A197" t="s">
        <v>50</v>
      </c>
      <c s="34" t="s">
        <v>846</v>
      </c>
      <c s="34" t="s">
        <v>3573</v>
      </c>
      <c s="35" t="s">
        <v>5</v>
      </c>
      <c s="6" t="s">
        <v>3574</v>
      </c>
      <c s="36" t="s">
        <v>89</v>
      </c>
      <c s="37">
        <v>1</v>
      </c>
      <c s="36">
        <v>0</v>
      </c>
      <c s="36">
        <f>ROUND(G197*H197,6)</f>
      </c>
      <c r="L197" s="38">
        <v>0</v>
      </c>
      <c s="32">
        <f>ROUND(ROUND(L197,2)*ROUND(G197,3),2)</f>
      </c>
      <c s="36" t="s">
        <v>90</v>
      </c>
      <c>
        <f>(M197*21)/100</f>
      </c>
      <c t="s">
        <v>28</v>
      </c>
    </row>
    <row r="198" spans="1:5" ht="12.75">
      <c r="A198" s="35" t="s">
        <v>56</v>
      </c>
      <c r="E198" s="39" t="s">
        <v>3574</v>
      </c>
    </row>
    <row r="199" spans="1:5" ht="12.75">
      <c r="A199" s="35" t="s">
        <v>57</v>
      </c>
      <c r="E199" s="40" t="s">
        <v>5</v>
      </c>
    </row>
    <row r="200" spans="1:5" ht="12.75">
      <c r="A200" t="s">
        <v>58</v>
      </c>
      <c r="E200" s="39" t="s">
        <v>5</v>
      </c>
    </row>
    <row r="201" spans="1:16" ht="12.75">
      <c r="A201" t="s">
        <v>50</v>
      </c>
      <c s="34" t="s">
        <v>849</v>
      </c>
      <c s="34" t="s">
        <v>3575</v>
      </c>
      <c s="35" t="s">
        <v>5</v>
      </c>
      <c s="6" t="s">
        <v>3576</v>
      </c>
      <c s="36" t="s">
        <v>89</v>
      </c>
      <c s="37">
        <v>1</v>
      </c>
      <c s="36">
        <v>0.00052</v>
      </c>
      <c s="36">
        <f>ROUND(G201*H201,6)</f>
      </c>
      <c r="L201" s="38">
        <v>0</v>
      </c>
      <c s="32">
        <f>ROUND(ROUND(L201,2)*ROUND(G201,3),2)</f>
      </c>
      <c s="36" t="s">
        <v>90</v>
      </c>
      <c>
        <f>(M201*21)/100</f>
      </c>
      <c t="s">
        <v>28</v>
      </c>
    </row>
    <row r="202" spans="1:5" ht="12.75">
      <c r="A202" s="35" t="s">
        <v>56</v>
      </c>
      <c r="E202" s="39" t="s">
        <v>3576</v>
      </c>
    </row>
    <row r="203" spans="1:5" ht="12.75">
      <c r="A203" s="35" t="s">
        <v>57</v>
      </c>
      <c r="E203" s="40" t="s">
        <v>5</v>
      </c>
    </row>
    <row r="204" spans="1:5" ht="12.75">
      <c r="A204" t="s">
        <v>58</v>
      </c>
      <c r="E204" s="39" t="s">
        <v>5</v>
      </c>
    </row>
    <row r="205" spans="1:13" ht="12.75">
      <c r="A205" t="s">
        <v>47</v>
      </c>
      <c r="C205" s="31" t="s">
        <v>3577</v>
      </c>
      <c r="E205" s="33" t="s">
        <v>3578</v>
      </c>
      <c r="J205" s="32">
        <f>0</f>
      </c>
      <c s="32">
        <f>0</f>
      </c>
      <c s="32">
        <f>0+L206</f>
      </c>
      <c s="32">
        <f>0+M206</f>
      </c>
    </row>
    <row r="206" spans="1:16" ht="12.75">
      <c r="A206" t="s">
        <v>50</v>
      </c>
      <c s="34" t="s">
        <v>852</v>
      </c>
      <c s="34" t="s">
        <v>3579</v>
      </c>
      <c s="35" t="s">
        <v>5</v>
      </c>
      <c s="6" t="s">
        <v>3580</v>
      </c>
      <c s="36" t="s">
        <v>455</v>
      </c>
      <c s="37">
        <v>1</v>
      </c>
      <c s="36">
        <v>0</v>
      </c>
      <c s="36">
        <f>ROUND(G206*H206,6)</f>
      </c>
      <c r="L206" s="38">
        <v>0</v>
      </c>
      <c s="32">
        <f>ROUND(ROUND(L206,2)*ROUND(G206,3),2)</f>
      </c>
      <c s="36" t="s">
        <v>55</v>
      </c>
      <c>
        <f>(M206*21)/100</f>
      </c>
      <c t="s">
        <v>28</v>
      </c>
    </row>
    <row r="207" spans="1:5" ht="12.75">
      <c r="A207" s="35" t="s">
        <v>56</v>
      </c>
      <c r="E207" s="39" t="s">
        <v>3580</v>
      </c>
    </row>
    <row r="208" spans="1:5" ht="12.75">
      <c r="A208" s="35" t="s">
        <v>57</v>
      </c>
      <c r="E208" s="40" t="s">
        <v>5</v>
      </c>
    </row>
    <row r="209" spans="1:5" ht="12.75">
      <c r="A209" t="s">
        <v>58</v>
      </c>
      <c r="E209" s="39" t="s">
        <v>5</v>
      </c>
    </row>
    <row r="210" spans="1:13" ht="12.75">
      <c r="A210" t="s">
        <v>47</v>
      </c>
      <c r="C210" s="31" t="s">
        <v>111</v>
      </c>
      <c r="E210" s="33" t="s">
        <v>467</v>
      </c>
      <c r="J210" s="32">
        <f>0</f>
      </c>
      <c s="32">
        <f>0</f>
      </c>
      <c s="32">
        <f>0+L211+L215+L219+L223+L227+L231+L235+L239+L243+L247+L251+L255+L259+L263+L267+L271+L275+L279+L283</f>
      </c>
      <c s="32">
        <f>0+M211+M215+M219+M223+M227+M231+M235+M239+M243+M247+M251+M255+M259+M263+M267+M271+M275+M279+M283</f>
      </c>
    </row>
    <row r="211" spans="1:16" ht="12.75">
      <c r="A211" t="s">
        <v>50</v>
      </c>
      <c s="34" t="s">
        <v>209</v>
      </c>
      <c s="34" t="s">
        <v>3581</v>
      </c>
      <c s="35" t="s">
        <v>5</v>
      </c>
      <c s="6" t="s">
        <v>3582</v>
      </c>
      <c s="36" t="s">
        <v>89</v>
      </c>
      <c s="37">
        <v>9</v>
      </c>
      <c s="36">
        <v>0</v>
      </c>
      <c s="36">
        <f>ROUND(G211*H211,6)</f>
      </c>
      <c r="L211" s="38">
        <v>0</v>
      </c>
      <c s="32">
        <f>ROUND(ROUND(L211,2)*ROUND(G211,3),2)</f>
      </c>
      <c s="36" t="s">
        <v>90</v>
      </c>
      <c>
        <f>(M211*21)/100</f>
      </c>
      <c t="s">
        <v>28</v>
      </c>
    </row>
    <row r="212" spans="1:5" ht="12.75">
      <c r="A212" s="35" t="s">
        <v>56</v>
      </c>
      <c r="E212" s="39" t="s">
        <v>3582</v>
      </c>
    </row>
    <row r="213" spans="1:5" ht="12.75">
      <c r="A213" s="35" t="s">
        <v>57</v>
      </c>
      <c r="E213" s="40" t="s">
        <v>5</v>
      </c>
    </row>
    <row r="214" spans="1:5" ht="12.75">
      <c r="A214" t="s">
        <v>58</v>
      </c>
      <c r="E214" s="39" t="s">
        <v>5</v>
      </c>
    </row>
    <row r="215" spans="1:16" ht="25.5">
      <c r="A215" t="s">
        <v>50</v>
      </c>
      <c s="34" t="s">
        <v>212</v>
      </c>
      <c s="34" t="s">
        <v>3583</v>
      </c>
      <c s="35" t="s">
        <v>5</v>
      </c>
      <c s="6" t="s">
        <v>3584</v>
      </c>
      <c s="36" t="s">
        <v>89</v>
      </c>
      <c s="37">
        <v>1</v>
      </c>
      <c s="36">
        <v>0.001</v>
      </c>
      <c s="36">
        <f>ROUND(G215*H215,6)</f>
      </c>
      <c r="L215" s="38">
        <v>0</v>
      </c>
      <c s="32">
        <f>ROUND(ROUND(L215,2)*ROUND(G215,3),2)</f>
      </c>
      <c s="36" t="s">
        <v>90</v>
      </c>
      <c>
        <f>(M215*21)/100</f>
      </c>
      <c t="s">
        <v>28</v>
      </c>
    </row>
    <row r="216" spans="1:5" ht="38.25">
      <c r="A216" s="35" t="s">
        <v>56</v>
      </c>
      <c r="E216" s="39" t="s">
        <v>3585</v>
      </c>
    </row>
    <row r="217" spans="1:5" ht="12.75">
      <c r="A217" s="35" t="s">
        <v>57</v>
      </c>
      <c r="E217" s="40" t="s">
        <v>5</v>
      </c>
    </row>
    <row r="218" spans="1:5" ht="12.75">
      <c r="A218" t="s">
        <v>58</v>
      </c>
      <c r="E218" s="39" t="s">
        <v>5</v>
      </c>
    </row>
    <row r="219" spans="1:16" ht="25.5">
      <c r="A219" t="s">
        <v>50</v>
      </c>
      <c s="34" t="s">
        <v>216</v>
      </c>
      <c s="34" t="s">
        <v>1979</v>
      </c>
      <c s="35" t="s">
        <v>5</v>
      </c>
      <c s="6" t="s">
        <v>1980</v>
      </c>
      <c s="36" t="s">
        <v>74</v>
      </c>
      <c s="37">
        <v>25</v>
      </c>
      <c s="36">
        <v>0.00131</v>
      </c>
      <c s="36">
        <f>ROUND(G219*H219,6)</f>
      </c>
      <c r="L219" s="38">
        <v>0</v>
      </c>
      <c s="32">
        <f>ROUND(ROUND(L219,2)*ROUND(G219,3),2)</f>
      </c>
      <c s="36" t="s">
        <v>90</v>
      </c>
      <c>
        <f>(M219*21)/100</f>
      </c>
      <c t="s">
        <v>28</v>
      </c>
    </row>
    <row r="220" spans="1:5" ht="25.5">
      <c r="A220" s="35" t="s">
        <v>56</v>
      </c>
      <c r="E220" s="39" t="s">
        <v>1980</v>
      </c>
    </row>
    <row r="221" spans="1:5" ht="12.75">
      <c r="A221" s="35" t="s">
        <v>57</v>
      </c>
      <c r="E221" s="40" t="s">
        <v>5</v>
      </c>
    </row>
    <row r="222" spans="1:5" ht="12.75">
      <c r="A222" t="s">
        <v>58</v>
      </c>
      <c r="E222" s="39" t="s">
        <v>5</v>
      </c>
    </row>
    <row r="223" spans="1:16" ht="25.5">
      <c r="A223" t="s">
        <v>50</v>
      </c>
      <c s="34" t="s">
        <v>219</v>
      </c>
      <c s="34" t="s">
        <v>3586</v>
      </c>
      <c s="35" t="s">
        <v>5</v>
      </c>
      <c s="6" t="s">
        <v>3587</v>
      </c>
      <c s="36" t="s">
        <v>74</v>
      </c>
      <c s="37">
        <v>39.8</v>
      </c>
      <c s="36">
        <v>1E-05</v>
      </c>
      <c s="36">
        <f>ROUND(G223*H223,6)</f>
      </c>
      <c r="L223" s="38">
        <v>0</v>
      </c>
      <c s="32">
        <f>ROUND(ROUND(L223,2)*ROUND(G223,3),2)</f>
      </c>
      <c s="36" t="s">
        <v>90</v>
      </c>
      <c>
        <f>(M223*21)/100</f>
      </c>
      <c t="s">
        <v>28</v>
      </c>
    </row>
    <row r="224" spans="1:5" ht="25.5">
      <c r="A224" s="35" t="s">
        <v>56</v>
      </c>
      <c r="E224" s="39" t="s">
        <v>3587</v>
      </c>
    </row>
    <row r="225" spans="1:5" ht="12.75">
      <c r="A225" s="35" t="s">
        <v>57</v>
      </c>
      <c r="E225" s="40" t="s">
        <v>5</v>
      </c>
    </row>
    <row r="226" spans="1:5" ht="12.75">
      <c r="A226" t="s">
        <v>58</v>
      </c>
      <c r="E226" s="39" t="s">
        <v>5</v>
      </c>
    </row>
    <row r="227" spans="1:16" ht="12.75">
      <c r="A227" t="s">
        <v>50</v>
      </c>
      <c s="34" t="s">
        <v>223</v>
      </c>
      <c s="34" t="s">
        <v>3588</v>
      </c>
      <c s="35" t="s">
        <v>5</v>
      </c>
      <c s="6" t="s">
        <v>3589</v>
      </c>
      <c s="36" t="s">
        <v>89</v>
      </c>
      <c s="37">
        <v>21.89</v>
      </c>
      <c s="36">
        <v>0</v>
      </c>
      <c s="36">
        <f>ROUND(G227*H227,6)</f>
      </c>
      <c r="L227" s="38">
        <v>0</v>
      </c>
      <c s="32">
        <f>ROUND(ROUND(L227,2)*ROUND(G227,3),2)</f>
      </c>
      <c s="36" t="s">
        <v>90</v>
      </c>
      <c>
        <f>(M227*21)/100</f>
      </c>
      <c t="s">
        <v>28</v>
      </c>
    </row>
    <row r="228" spans="1:5" ht="12.75">
      <c r="A228" s="35" t="s">
        <v>56</v>
      </c>
      <c r="E228" s="39" t="s">
        <v>3589</v>
      </c>
    </row>
    <row r="229" spans="1:5" ht="25.5">
      <c r="A229" s="35" t="s">
        <v>57</v>
      </c>
      <c r="E229" s="40" t="s">
        <v>3590</v>
      </c>
    </row>
    <row r="230" spans="1:5" ht="12.75">
      <c r="A230" t="s">
        <v>58</v>
      </c>
      <c r="E230" s="39" t="s">
        <v>5</v>
      </c>
    </row>
    <row r="231" spans="1:16" ht="25.5">
      <c r="A231" t="s">
        <v>50</v>
      </c>
      <c s="34" t="s">
        <v>226</v>
      </c>
      <c s="34" t="s">
        <v>3591</v>
      </c>
      <c s="35" t="s">
        <v>5</v>
      </c>
      <c s="6" t="s">
        <v>3592</v>
      </c>
      <c s="36" t="s">
        <v>74</v>
      </c>
      <c s="37">
        <v>6.5</v>
      </c>
      <c s="36">
        <v>1E-05</v>
      </c>
      <c s="36">
        <f>ROUND(G231*H231,6)</f>
      </c>
      <c r="L231" s="38">
        <v>0</v>
      </c>
      <c s="32">
        <f>ROUND(ROUND(L231,2)*ROUND(G231,3),2)</f>
      </c>
      <c s="36" t="s">
        <v>90</v>
      </c>
      <c>
        <f>(M231*21)/100</f>
      </c>
      <c t="s">
        <v>28</v>
      </c>
    </row>
    <row r="232" spans="1:5" ht="25.5">
      <c r="A232" s="35" t="s">
        <v>56</v>
      </c>
      <c r="E232" s="39" t="s">
        <v>3592</v>
      </c>
    </row>
    <row r="233" spans="1:5" ht="12.75">
      <c r="A233" s="35" t="s">
        <v>57</v>
      </c>
      <c r="E233" s="40" t="s">
        <v>5</v>
      </c>
    </row>
    <row r="234" spans="1:5" ht="12.75">
      <c r="A234" t="s">
        <v>58</v>
      </c>
      <c r="E234" s="39" t="s">
        <v>5</v>
      </c>
    </row>
    <row r="235" spans="1:16" ht="12.75">
      <c r="A235" t="s">
        <v>50</v>
      </c>
      <c s="34" t="s">
        <v>230</v>
      </c>
      <c s="34" t="s">
        <v>3593</v>
      </c>
      <c s="35" t="s">
        <v>5</v>
      </c>
      <c s="6" t="s">
        <v>3594</v>
      </c>
      <c s="36" t="s">
        <v>89</v>
      </c>
      <c s="37">
        <v>3.575</v>
      </c>
      <c s="36">
        <v>0</v>
      </c>
      <c s="36">
        <f>ROUND(G235*H235,6)</f>
      </c>
      <c r="L235" s="38">
        <v>0</v>
      </c>
      <c s="32">
        <f>ROUND(ROUND(L235,2)*ROUND(G235,3),2)</f>
      </c>
      <c s="36" t="s">
        <v>90</v>
      </c>
      <c>
        <f>(M235*21)/100</f>
      </c>
      <c t="s">
        <v>28</v>
      </c>
    </row>
    <row r="236" spans="1:5" ht="12.75">
      <c r="A236" s="35" t="s">
        <v>56</v>
      </c>
      <c r="E236" s="39" t="s">
        <v>3594</v>
      </c>
    </row>
    <row r="237" spans="1:5" ht="25.5">
      <c r="A237" s="35" t="s">
        <v>57</v>
      </c>
      <c r="E237" s="40" t="s">
        <v>3595</v>
      </c>
    </row>
    <row r="238" spans="1:5" ht="12.75">
      <c r="A238" t="s">
        <v>58</v>
      </c>
      <c r="E238" s="39" t="s">
        <v>5</v>
      </c>
    </row>
    <row r="239" spans="1:16" ht="25.5">
      <c r="A239" t="s">
        <v>50</v>
      </c>
      <c s="34" t="s">
        <v>234</v>
      </c>
      <c s="34" t="s">
        <v>3596</v>
      </c>
      <c s="35" t="s">
        <v>5</v>
      </c>
      <c s="6" t="s">
        <v>3597</v>
      </c>
      <c s="36" t="s">
        <v>74</v>
      </c>
      <c s="37">
        <v>6.5</v>
      </c>
      <c s="36">
        <v>0.00393</v>
      </c>
      <c s="36">
        <f>ROUND(G239*H239,6)</f>
      </c>
      <c r="L239" s="38">
        <v>0</v>
      </c>
      <c s="32">
        <f>ROUND(ROUND(L239,2)*ROUND(G239,3),2)</f>
      </c>
      <c s="36" t="s">
        <v>90</v>
      </c>
      <c>
        <f>(M239*21)/100</f>
      </c>
      <c t="s">
        <v>28</v>
      </c>
    </row>
    <row r="240" spans="1:5" ht="25.5">
      <c r="A240" s="35" t="s">
        <v>56</v>
      </c>
      <c r="E240" s="39" t="s">
        <v>3597</v>
      </c>
    </row>
    <row r="241" spans="1:5" ht="12.75">
      <c r="A241" s="35" t="s">
        <v>57</v>
      </c>
      <c r="E241" s="40" t="s">
        <v>5</v>
      </c>
    </row>
    <row r="242" spans="1:5" ht="12.75">
      <c r="A242" t="s">
        <v>58</v>
      </c>
      <c r="E242" s="39" t="s">
        <v>5</v>
      </c>
    </row>
    <row r="243" spans="1:16" ht="25.5">
      <c r="A243" t="s">
        <v>50</v>
      </c>
      <c s="34" t="s">
        <v>238</v>
      </c>
      <c s="34" t="s">
        <v>3598</v>
      </c>
      <c s="35" t="s">
        <v>5</v>
      </c>
      <c s="6" t="s">
        <v>3599</v>
      </c>
      <c s="36" t="s">
        <v>74</v>
      </c>
      <c s="37">
        <v>69.7</v>
      </c>
      <c s="36">
        <v>0.0102</v>
      </c>
      <c s="36">
        <f>ROUND(G243*H243,6)</f>
      </c>
      <c r="L243" s="38">
        <v>0</v>
      </c>
      <c s="32">
        <f>ROUND(ROUND(L243,2)*ROUND(G243,3),2)</f>
      </c>
      <c s="36" t="s">
        <v>90</v>
      </c>
      <c>
        <f>(M243*21)/100</f>
      </c>
      <c t="s">
        <v>28</v>
      </c>
    </row>
    <row r="244" spans="1:5" ht="25.5">
      <c r="A244" s="35" t="s">
        <v>56</v>
      </c>
      <c r="E244" s="39" t="s">
        <v>3599</v>
      </c>
    </row>
    <row r="245" spans="1:5" ht="12.75">
      <c r="A245" s="35" t="s">
        <v>57</v>
      </c>
      <c r="E245" s="40" t="s">
        <v>5</v>
      </c>
    </row>
    <row r="246" spans="1:5" ht="12.75">
      <c r="A246" t="s">
        <v>58</v>
      </c>
      <c r="E246" s="39" t="s">
        <v>5</v>
      </c>
    </row>
    <row r="247" spans="1:16" ht="12.75">
      <c r="A247" t="s">
        <v>50</v>
      </c>
      <c s="34" t="s">
        <v>243</v>
      </c>
      <c s="34" t="s">
        <v>1987</v>
      </c>
      <c s="35" t="s">
        <v>5</v>
      </c>
      <c s="6" t="s">
        <v>1988</v>
      </c>
      <c s="36" t="s">
        <v>74</v>
      </c>
      <c s="37">
        <v>77.8</v>
      </c>
      <c s="36">
        <v>0</v>
      </c>
      <c s="36">
        <f>ROUND(G247*H247,6)</f>
      </c>
      <c r="L247" s="38">
        <v>0</v>
      </c>
      <c s="32">
        <f>ROUND(ROUND(L247,2)*ROUND(G247,3),2)</f>
      </c>
      <c s="36" t="s">
        <v>90</v>
      </c>
      <c>
        <f>(M247*21)/100</f>
      </c>
      <c t="s">
        <v>28</v>
      </c>
    </row>
    <row r="248" spans="1:5" ht="12.75">
      <c r="A248" s="35" t="s">
        <v>56</v>
      </c>
      <c r="E248" s="39" t="s">
        <v>1988</v>
      </c>
    </row>
    <row r="249" spans="1:5" ht="12.75">
      <c r="A249" s="35" t="s">
        <v>57</v>
      </c>
      <c r="E249" s="40" t="s">
        <v>5</v>
      </c>
    </row>
    <row r="250" spans="1:5" ht="12.75">
      <c r="A250" t="s">
        <v>58</v>
      </c>
      <c r="E250" s="39" t="s">
        <v>5</v>
      </c>
    </row>
    <row r="251" spans="1:16" ht="12.75">
      <c r="A251" t="s">
        <v>50</v>
      </c>
      <c s="34" t="s">
        <v>246</v>
      </c>
      <c s="34" t="s">
        <v>3600</v>
      </c>
      <c s="35" t="s">
        <v>5</v>
      </c>
      <c s="6" t="s">
        <v>3601</v>
      </c>
      <c s="36" t="s">
        <v>74</v>
      </c>
      <c s="37">
        <v>69.7</v>
      </c>
      <c s="36">
        <v>0</v>
      </c>
      <c s="36">
        <f>ROUND(G251*H251,6)</f>
      </c>
      <c r="L251" s="38">
        <v>0</v>
      </c>
      <c s="32">
        <f>ROUND(ROUND(L251,2)*ROUND(G251,3),2)</f>
      </c>
      <c s="36" t="s">
        <v>90</v>
      </c>
      <c>
        <f>(M251*21)/100</f>
      </c>
      <c t="s">
        <v>28</v>
      </c>
    </row>
    <row r="252" spans="1:5" ht="12.75">
      <c r="A252" s="35" t="s">
        <v>56</v>
      </c>
      <c r="E252" s="39" t="s">
        <v>3601</v>
      </c>
    </row>
    <row r="253" spans="1:5" ht="12.75">
      <c r="A253" s="35" t="s">
        <v>57</v>
      </c>
      <c r="E253" s="40" t="s">
        <v>5</v>
      </c>
    </row>
    <row r="254" spans="1:5" ht="12.75">
      <c r="A254" t="s">
        <v>58</v>
      </c>
      <c r="E254" s="39" t="s">
        <v>5</v>
      </c>
    </row>
    <row r="255" spans="1:16" ht="12.75">
      <c r="A255" t="s">
        <v>50</v>
      </c>
      <c s="34" t="s">
        <v>249</v>
      </c>
      <c s="34" t="s">
        <v>3602</v>
      </c>
      <c s="35" t="s">
        <v>5</v>
      </c>
      <c s="6" t="s">
        <v>3603</v>
      </c>
      <c s="36" t="s">
        <v>89</v>
      </c>
      <c s="37">
        <v>2</v>
      </c>
      <c s="36">
        <v>0</v>
      </c>
      <c s="36">
        <f>ROUND(G255*H255,6)</f>
      </c>
      <c r="L255" s="38">
        <v>0</v>
      </c>
      <c s="32">
        <f>ROUND(ROUND(L255,2)*ROUND(G255,3),2)</f>
      </c>
      <c s="36" t="s">
        <v>90</v>
      </c>
      <c>
        <f>(M255*21)/100</f>
      </c>
      <c t="s">
        <v>28</v>
      </c>
    </row>
    <row r="256" spans="1:5" ht="12.75">
      <c r="A256" s="35" t="s">
        <v>56</v>
      </c>
      <c r="E256" s="39" t="s">
        <v>3603</v>
      </c>
    </row>
    <row r="257" spans="1:5" ht="12.75">
      <c r="A257" s="35" t="s">
        <v>57</v>
      </c>
      <c r="E257" s="40" t="s">
        <v>5</v>
      </c>
    </row>
    <row r="258" spans="1:5" ht="12.75">
      <c r="A258" t="s">
        <v>58</v>
      </c>
      <c r="E258" s="39" t="s">
        <v>5</v>
      </c>
    </row>
    <row r="259" spans="1:16" ht="12.75">
      <c r="A259" t="s">
        <v>50</v>
      </c>
      <c s="34" t="s">
        <v>252</v>
      </c>
      <c s="34" t="s">
        <v>3604</v>
      </c>
      <c s="35" t="s">
        <v>5</v>
      </c>
      <c s="6" t="s">
        <v>3605</v>
      </c>
      <c s="36" t="s">
        <v>89</v>
      </c>
      <c s="37">
        <v>2</v>
      </c>
      <c s="36">
        <v>0</v>
      </c>
      <c s="36">
        <f>ROUND(G259*H259,6)</f>
      </c>
      <c r="L259" s="38">
        <v>0</v>
      </c>
      <c s="32">
        <f>ROUND(ROUND(L259,2)*ROUND(G259,3),2)</f>
      </c>
      <c s="36" t="s">
        <v>90</v>
      </c>
      <c>
        <f>(M259*21)/100</f>
      </c>
      <c t="s">
        <v>28</v>
      </c>
    </row>
    <row r="260" spans="1:5" ht="12.75">
      <c r="A260" s="35" t="s">
        <v>56</v>
      </c>
      <c r="E260" s="39" t="s">
        <v>3605</v>
      </c>
    </row>
    <row r="261" spans="1:5" ht="12.75">
      <c r="A261" s="35" t="s">
        <v>57</v>
      </c>
      <c r="E261" s="40" t="s">
        <v>5</v>
      </c>
    </row>
    <row r="262" spans="1:5" ht="12.75">
      <c r="A262" t="s">
        <v>58</v>
      </c>
      <c r="E262" s="39" t="s">
        <v>5</v>
      </c>
    </row>
    <row r="263" spans="1:16" ht="12.75">
      <c r="A263" t="s">
        <v>50</v>
      </c>
      <c s="34" t="s">
        <v>255</v>
      </c>
      <c s="34" t="s">
        <v>3606</v>
      </c>
      <c s="35" t="s">
        <v>5</v>
      </c>
      <c s="6" t="s">
        <v>3607</v>
      </c>
      <c s="36" t="s">
        <v>89</v>
      </c>
      <c s="37">
        <v>2</v>
      </c>
      <c s="36">
        <v>0</v>
      </c>
      <c s="36">
        <f>ROUND(G263*H263,6)</f>
      </c>
      <c r="L263" s="38">
        <v>0</v>
      </c>
      <c s="32">
        <f>ROUND(ROUND(L263,2)*ROUND(G263,3),2)</f>
      </c>
      <c s="36" t="s">
        <v>90</v>
      </c>
      <c>
        <f>(M263*21)/100</f>
      </c>
      <c t="s">
        <v>28</v>
      </c>
    </row>
    <row r="264" spans="1:5" ht="12.75">
      <c r="A264" s="35" t="s">
        <v>56</v>
      </c>
      <c r="E264" s="39" t="s">
        <v>3607</v>
      </c>
    </row>
    <row r="265" spans="1:5" ht="12.75">
      <c r="A265" s="35" t="s">
        <v>57</v>
      </c>
      <c r="E265" s="40" t="s">
        <v>5</v>
      </c>
    </row>
    <row r="266" spans="1:5" ht="12.75">
      <c r="A266" t="s">
        <v>58</v>
      </c>
      <c r="E266" s="39" t="s">
        <v>5</v>
      </c>
    </row>
    <row r="267" spans="1:16" ht="12.75">
      <c r="A267" t="s">
        <v>50</v>
      </c>
      <c s="34" t="s">
        <v>258</v>
      </c>
      <c s="34" t="s">
        <v>3608</v>
      </c>
      <c s="35" t="s">
        <v>5</v>
      </c>
      <c s="6" t="s">
        <v>3609</v>
      </c>
      <c s="36" t="s">
        <v>89</v>
      </c>
      <c s="37">
        <v>2</v>
      </c>
      <c s="36">
        <v>0</v>
      </c>
      <c s="36">
        <f>ROUND(G267*H267,6)</f>
      </c>
      <c r="L267" s="38">
        <v>0</v>
      </c>
      <c s="32">
        <f>ROUND(ROUND(L267,2)*ROUND(G267,3),2)</f>
      </c>
      <c s="36" t="s">
        <v>90</v>
      </c>
      <c>
        <f>(M267*21)/100</f>
      </c>
      <c t="s">
        <v>28</v>
      </c>
    </row>
    <row r="268" spans="1:5" ht="12.75">
      <c r="A268" s="35" t="s">
        <v>56</v>
      </c>
      <c r="E268" s="39" t="s">
        <v>3609</v>
      </c>
    </row>
    <row r="269" spans="1:5" ht="12.75">
      <c r="A269" s="35" t="s">
        <v>57</v>
      </c>
      <c r="E269" s="40" t="s">
        <v>5</v>
      </c>
    </row>
    <row r="270" spans="1:5" ht="12.75">
      <c r="A270" t="s">
        <v>58</v>
      </c>
      <c r="E270" s="39" t="s">
        <v>5</v>
      </c>
    </row>
    <row r="271" spans="1:16" ht="12.75">
      <c r="A271" t="s">
        <v>50</v>
      </c>
      <c s="34" t="s">
        <v>261</v>
      </c>
      <c s="34" t="s">
        <v>3610</v>
      </c>
      <c s="35" t="s">
        <v>5</v>
      </c>
      <c s="6" t="s">
        <v>3611</v>
      </c>
      <c s="36" t="s">
        <v>89</v>
      </c>
      <c s="37">
        <v>1</v>
      </c>
      <c s="36">
        <v>0</v>
      </c>
      <c s="36">
        <f>ROUND(G271*H271,6)</f>
      </c>
      <c r="L271" s="38">
        <v>0</v>
      </c>
      <c s="32">
        <f>ROUND(ROUND(L271,2)*ROUND(G271,3),2)</f>
      </c>
      <c s="36" t="s">
        <v>90</v>
      </c>
      <c>
        <f>(M271*21)/100</f>
      </c>
      <c t="s">
        <v>28</v>
      </c>
    </row>
    <row r="272" spans="1:5" ht="12.75">
      <c r="A272" s="35" t="s">
        <v>56</v>
      </c>
      <c r="E272" s="39" t="s">
        <v>3611</v>
      </c>
    </row>
    <row r="273" spans="1:5" ht="12.75">
      <c r="A273" s="35" t="s">
        <v>57</v>
      </c>
      <c r="E273" s="40" t="s">
        <v>5</v>
      </c>
    </row>
    <row r="274" spans="1:5" ht="12.75">
      <c r="A274" t="s">
        <v>58</v>
      </c>
      <c r="E274" s="39" t="s">
        <v>5</v>
      </c>
    </row>
    <row r="275" spans="1:16" ht="25.5">
      <c r="A275" t="s">
        <v>50</v>
      </c>
      <c s="34" t="s">
        <v>264</v>
      </c>
      <c s="34" t="s">
        <v>3612</v>
      </c>
      <c s="35" t="s">
        <v>5</v>
      </c>
      <c s="6" t="s">
        <v>3613</v>
      </c>
      <c s="36" t="s">
        <v>89</v>
      </c>
      <c s="37">
        <v>1</v>
      </c>
      <c s="36">
        <v>0</v>
      </c>
      <c s="36">
        <f>ROUND(G275*H275,6)</f>
      </c>
      <c r="L275" s="38">
        <v>0</v>
      </c>
      <c s="32">
        <f>ROUND(ROUND(L275,2)*ROUND(G275,3),2)</f>
      </c>
      <c s="36" t="s">
        <v>90</v>
      </c>
      <c>
        <f>(M275*21)/100</f>
      </c>
      <c t="s">
        <v>28</v>
      </c>
    </row>
    <row r="276" spans="1:5" ht="25.5">
      <c r="A276" s="35" t="s">
        <v>56</v>
      </c>
      <c r="E276" s="39" t="s">
        <v>3613</v>
      </c>
    </row>
    <row r="277" spans="1:5" ht="12.75">
      <c r="A277" s="35" t="s">
        <v>57</v>
      </c>
      <c r="E277" s="40" t="s">
        <v>5</v>
      </c>
    </row>
    <row r="278" spans="1:5" ht="12.75">
      <c r="A278" t="s">
        <v>58</v>
      </c>
      <c r="E278" s="39" t="s">
        <v>5</v>
      </c>
    </row>
    <row r="279" spans="1:16" ht="12.75">
      <c r="A279" t="s">
        <v>50</v>
      </c>
      <c s="34" t="s">
        <v>267</v>
      </c>
      <c s="34" t="s">
        <v>3614</v>
      </c>
      <c s="35" t="s">
        <v>5</v>
      </c>
      <c s="6" t="s">
        <v>3615</v>
      </c>
      <c s="36" t="s">
        <v>74</v>
      </c>
      <c s="37">
        <v>17</v>
      </c>
      <c s="36">
        <v>0.00019</v>
      </c>
      <c s="36">
        <f>ROUND(G279*H279,6)</f>
      </c>
      <c r="L279" s="38">
        <v>0</v>
      </c>
      <c s="32">
        <f>ROUND(ROUND(L279,2)*ROUND(G279,3),2)</f>
      </c>
      <c s="36" t="s">
        <v>90</v>
      </c>
      <c>
        <f>(M279*21)/100</f>
      </c>
      <c t="s">
        <v>28</v>
      </c>
    </row>
    <row r="280" spans="1:5" ht="12.75">
      <c r="A280" s="35" t="s">
        <v>56</v>
      </c>
      <c r="E280" s="39" t="s">
        <v>3615</v>
      </c>
    </row>
    <row r="281" spans="1:5" ht="12.75">
      <c r="A281" s="35" t="s">
        <v>57</v>
      </c>
      <c r="E281" s="40" t="s">
        <v>5</v>
      </c>
    </row>
    <row r="282" spans="1:5" ht="12.75">
      <c r="A282" t="s">
        <v>58</v>
      </c>
      <c r="E282" s="39" t="s">
        <v>5</v>
      </c>
    </row>
    <row r="283" spans="1:16" ht="12.75">
      <c r="A283" t="s">
        <v>50</v>
      </c>
      <c s="34" t="s">
        <v>272</v>
      </c>
      <c s="34" t="s">
        <v>3616</v>
      </c>
      <c s="35" t="s">
        <v>5</v>
      </c>
      <c s="6" t="s">
        <v>3617</v>
      </c>
      <c s="36" t="s">
        <v>74</v>
      </c>
      <c s="37">
        <v>17</v>
      </c>
      <c s="36">
        <v>6E-05</v>
      </c>
      <c s="36">
        <f>ROUND(G283*H283,6)</f>
      </c>
      <c r="L283" s="38">
        <v>0</v>
      </c>
      <c s="32">
        <f>ROUND(ROUND(L283,2)*ROUND(G283,3),2)</f>
      </c>
      <c s="36" t="s">
        <v>90</v>
      </c>
      <c>
        <f>(M283*21)/100</f>
      </c>
      <c t="s">
        <v>28</v>
      </c>
    </row>
    <row r="284" spans="1:5" ht="12.75">
      <c r="A284" s="35" t="s">
        <v>56</v>
      </c>
      <c r="E284" s="39" t="s">
        <v>3617</v>
      </c>
    </row>
    <row r="285" spans="1:5" ht="12.75">
      <c r="A285" s="35" t="s">
        <v>57</v>
      </c>
      <c r="E285" s="40" t="s">
        <v>5</v>
      </c>
    </row>
    <row r="286" spans="1:5" ht="12.75">
      <c r="A286" t="s">
        <v>58</v>
      </c>
      <c r="E286" s="39" t="s">
        <v>5</v>
      </c>
    </row>
    <row r="287" spans="1:13" ht="12.75">
      <c r="A287" t="s">
        <v>47</v>
      </c>
      <c r="C287" s="31" t="s">
        <v>114</v>
      </c>
      <c r="E287" s="33" t="s">
        <v>3618</v>
      </c>
      <c r="J287" s="32">
        <f>0</f>
      </c>
      <c s="32">
        <f>0</f>
      </c>
      <c s="32">
        <f>0+L288+L292+L296+L300+L304+L308+L312+L316+L320</f>
      </c>
      <c s="32">
        <f>0+M288+M292+M296+M300+M304+M308+M312+M316+M320</f>
      </c>
    </row>
    <row r="288" spans="1:16" ht="25.5">
      <c r="A288" t="s">
        <v>50</v>
      </c>
      <c s="34" t="s">
        <v>275</v>
      </c>
      <c s="34" t="s">
        <v>3619</v>
      </c>
      <c s="35" t="s">
        <v>5</v>
      </c>
      <c s="6" t="s">
        <v>3620</v>
      </c>
      <c s="36" t="s">
        <v>74</v>
      </c>
      <c s="37">
        <v>54</v>
      </c>
      <c s="36">
        <v>0.0006</v>
      </c>
      <c s="36">
        <f>ROUND(G288*H288,6)</f>
      </c>
      <c r="L288" s="38">
        <v>0</v>
      </c>
      <c s="32">
        <f>ROUND(ROUND(L288,2)*ROUND(G288,3),2)</f>
      </c>
      <c s="36" t="s">
        <v>90</v>
      </c>
      <c>
        <f>(M288*21)/100</f>
      </c>
      <c t="s">
        <v>28</v>
      </c>
    </row>
    <row r="289" spans="1:5" ht="38.25">
      <c r="A289" s="35" t="s">
        <v>56</v>
      </c>
      <c r="E289" s="39" t="s">
        <v>3621</v>
      </c>
    </row>
    <row r="290" spans="1:5" ht="25.5">
      <c r="A290" s="35" t="s">
        <v>57</v>
      </c>
      <c r="E290" s="40" t="s">
        <v>3622</v>
      </c>
    </row>
    <row r="291" spans="1:5" ht="12.75">
      <c r="A291" t="s">
        <v>58</v>
      </c>
      <c r="E291" s="39" t="s">
        <v>5</v>
      </c>
    </row>
    <row r="292" spans="1:16" ht="12.75">
      <c r="A292" t="s">
        <v>50</v>
      </c>
      <c s="34" t="s">
        <v>280</v>
      </c>
      <c s="34" t="s">
        <v>3623</v>
      </c>
      <c s="35" t="s">
        <v>5</v>
      </c>
      <c s="6" t="s">
        <v>3624</v>
      </c>
      <c s="36" t="s">
        <v>74</v>
      </c>
      <c s="37">
        <v>295</v>
      </c>
      <c s="36">
        <v>0</v>
      </c>
      <c s="36">
        <f>ROUND(G292*H292,6)</f>
      </c>
      <c r="L292" s="38">
        <v>0</v>
      </c>
      <c s="32">
        <f>ROUND(ROUND(L292,2)*ROUND(G292,3),2)</f>
      </c>
      <c s="36" t="s">
        <v>90</v>
      </c>
      <c>
        <f>(M292*21)/100</f>
      </c>
      <c t="s">
        <v>28</v>
      </c>
    </row>
    <row r="293" spans="1:5" ht="12.75">
      <c r="A293" s="35" t="s">
        <v>56</v>
      </c>
      <c r="E293" s="39" t="s">
        <v>3624</v>
      </c>
    </row>
    <row r="294" spans="1:5" ht="25.5">
      <c r="A294" s="35" t="s">
        <v>57</v>
      </c>
      <c r="E294" s="40" t="s">
        <v>3625</v>
      </c>
    </row>
    <row r="295" spans="1:5" ht="12.75">
      <c r="A295" t="s">
        <v>58</v>
      </c>
      <c r="E295" s="39" t="s">
        <v>5</v>
      </c>
    </row>
    <row r="296" spans="1:16" ht="25.5">
      <c r="A296" t="s">
        <v>50</v>
      </c>
      <c s="34" t="s">
        <v>284</v>
      </c>
      <c s="34" t="s">
        <v>3626</v>
      </c>
      <c s="35" t="s">
        <v>5</v>
      </c>
      <c s="6" t="s">
        <v>3627</v>
      </c>
      <c s="36" t="s">
        <v>74</v>
      </c>
      <c s="37">
        <v>6</v>
      </c>
      <c s="36">
        <v>0</v>
      </c>
      <c s="36">
        <f>ROUND(G296*H296,6)</f>
      </c>
      <c r="L296" s="38">
        <v>0</v>
      </c>
      <c s="32">
        <f>ROUND(ROUND(L296,2)*ROUND(G296,3),2)</f>
      </c>
      <c s="36" t="s">
        <v>90</v>
      </c>
      <c>
        <f>(M296*21)/100</f>
      </c>
      <c t="s">
        <v>28</v>
      </c>
    </row>
    <row r="297" spans="1:5" ht="25.5">
      <c r="A297" s="35" t="s">
        <v>56</v>
      </c>
      <c r="E297" s="39" t="s">
        <v>3627</v>
      </c>
    </row>
    <row r="298" spans="1:5" ht="12.75">
      <c r="A298" s="35" t="s">
        <v>57</v>
      </c>
      <c r="E298" s="40" t="s">
        <v>5</v>
      </c>
    </row>
    <row r="299" spans="1:5" ht="12.75">
      <c r="A299" t="s">
        <v>58</v>
      </c>
      <c r="E299" s="39" t="s">
        <v>5</v>
      </c>
    </row>
    <row r="300" spans="1:16" ht="25.5">
      <c r="A300" t="s">
        <v>50</v>
      </c>
      <c s="34" t="s">
        <v>287</v>
      </c>
      <c s="34" t="s">
        <v>3628</v>
      </c>
      <c s="35" t="s">
        <v>5</v>
      </c>
      <c s="6" t="s">
        <v>3629</v>
      </c>
      <c s="36" t="s">
        <v>74</v>
      </c>
      <c s="37">
        <v>0.3</v>
      </c>
      <c s="36">
        <v>0.00395</v>
      </c>
      <c s="36">
        <f>ROUND(G300*H300,6)</f>
      </c>
      <c r="L300" s="38">
        <v>0</v>
      </c>
      <c s="32">
        <f>ROUND(ROUND(L300,2)*ROUND(G300,3),2)</f>
      </c>
      <c s="36" t="s">
        <v>90</v>
      </c>
      <c>
        <f>(M300*21)/100</f>
      </c>
      <c t="s">
        <v>28</v>
      </c>
    </row>
    <row r="301" spans="1:5" ht="25.5">
      <c r="A301" s="35" t="s">
        <v>56</v>
      </c>
      <c r="E301" s="39" t="s">
        <v>3629</v>
      </c>
    </row>
    <row r="302" spans="1:5" ht="12.75">
      <c r="A302" s="35" t="s">
        <v>57</v>
      </c>
      <c r="E302" s="40" t="s">
        <v>5</v>
      </c>
    </row>
    <row r="303" spans="1:5" ht="12.75">
      <c r="A303" t="s">
        <v>58</v>
      </c>
      <c r="E303" s="39" t="s">
        <v>5</v>
      </c>
    </row>
    <row r="304" spans="1:16" ht="12.75">
      <c r="A304" t="s">
        <v>50</v>
      </c>
      <c s="34" t="s">
        <v>787</v>
      </c>
      <c s="34" t="s">
        <v>3630</v>
      </c>
      <c s="35" t="s">
        <v>5</v>
      </c>
      <c s="6" t="s">
        <v>3631</v>
      </c>
      <c s="36" t="s">
        <v>409</v>
      </c>
      <c s="37">
        <v>115.66</v>
      </c>
      <c s="36">
        <v>0</v>
      </c>
      <c s="36">
        <f>ROUND(G304*H304,6)</f>
      </c>
      <c r="L304" s="38">
        <v>0</v>
      </c>
      <c s="32">
        <f>ROUND(ROUND(L304,2)*ROUND(G304,3),2)</f>
      </c>
      <c s="36" t="s">
        <v>90</v>
      </c>
      <c>
        <f>(M304*21)/100</f>
      </c>
      <c t="s">
        <v>28</v>
      </c>
    </row>
    <row r="305" spans="1:5" ht="12.75">
      <c r="A305" s="35" t="s">
        <v>56</v>
      </c>
      <c r="E305" s="39" t="s">
        <v>3631</v>
      </c>
    </row>
    <row r="306" spans="1:5" ht="12.75">
      <c r="A306" s="35" t="s">
        <v>57</v>
      </c>
      <c r="E306" s="40" t="s">
        <v>5</v>
      </c>
    </row>
    <row r="307" spans="1:5" ht="12.75">
      <c r="A307" t="s">
        <v>58</v>
      </c>
      <c r="E307" s="39" t="s">
        <v>5</v>
      </c>
    </row>
    <row r="308" spans="1:16" ht="12.75">
      <c r="A308" t="s">
        <v>50</v>
      </c>
      <c s="34" t="s">
        <v>791</v>
      </c>
      <c s="34" t="s">
        <v>3632</v>
      </c>
      <c s="35" t="s">
        <v>5</v>
      </c>
      <c s="6" t="s">
        <v>3633</v>
      </c>
      <c s="36" t="s">
        <v>409</v>
      </c>
      <c s="37">
        <v>1040.94</v>
      </c>
      <c s="36">
        <v>0</v>
      </c>
      <c s="36">
        <f>ROUND(G308*H308,6)</f>
      </c>
      <c r="L308" s="38">
        <v>0</v>
      </c>
      <c s="32">
        <f>ROUND(ROUND(L308,2)*ROUND(G308,3),2)</f>
      </c>
      <c s="36" t="s">
        <v>90</v>
      </c>
      <c>
        <f>(M308*21)/100</f>
      </c>
      <c t="s">
        <v>28</v>
      </c>
    </row>
    <row r="309" spans="1:5" ht="12.75">
      <c r="A309" s="35" t="s">
        <v>56</v>
      </c>
      <c r="E309" s="39" t="s">
        <v>3633</v>
      </c>
    </row>
    <row r="310" spans="1:5" ht="12.75">
      <c r="A310" s="35" t="s">
        <v>57</v>
      </c>
      <c r="E310" s="40" t="s">
        <v>5</v>
      </c>
    </row>
    <row r="311" spans="1:5" ht="12.75">
      <c r="A311" t="s">
        <v>58</v>
      </c>
      <c r="E311" s="39" t="s">
        <v>5</v>
      </c>
    </row>
    <row r="312" spans="1:16" ht="12.75">
      <c r="A312" t="s">
        <v>50</v>
      </c>
      <c s="34" t="s">
        <v>795</v>
      </c>
      <c s="34" t="s">
        <v>3634</v>
      </c>
      <c s="35" t="s">
        <v>5</v>
      </c>
      <c s="6" t="s">
        <v>3635</v>
      </c>
      <c s="36" t="s">
        <v>409</v>
      </c>
      <c s="37">
        <v>115.66</v>
      </c>
      <c s="36">
        <v>0</v>
      </c>
      <c s="36">
        <f>ROUND(G312*H312,6)</f>
      </c>
      <c r="L312" s="38">
        <v>0</v>
      </c>
      <c s="32">
        <f>ROUND(ROUND(L312,2)*ROUND(G312,3),2)</f>
      </c>
      <c s="36" t="s">
        <v>90</v>
      </c>
      <c>
        <f>(M312*21)/100</f>
      </c>
      <c t="s">
        <v>28</v>
      </c>
    </row>
    <row r="313" spans="1:5" ht="12.75">
      <c r="A313" s="35" t="s">
        <v>56</v>
      </c>
      <c r="E313" s="39" t="s">
        <v>3635</v>
      </c>
    </row>
    <row r="314" spans="1:5" ht="12.75">
      <c r="A314" s="35" t="s">
        <v>57</v>
      </c>
      <c r="E314" s="40" t="s">
        <v>5</v>
      </c>
    </row>
    <row r="315" spans="1:5" ht="12.75">
      <c r="A315" t="s">
        <v>58</v>
      </c>
      <c r="E315" s="39" t="s">
        <v>5</v>
      </c>
    </row>
    <row r="316" spans="1:16" ht="12.75">
      <c r="A316" t="s">
        <v>50</v>
      </c>
      <c s="34" t="s">
        <v>799</v>
      </c>
      <c s="34" t="s">
        <v>3636</v>
      </c>
      <c s="35" t="s">
        <v>5</v>
      </c>
      <c s="6" t="s">
        <v>3637</v>
      </c>
      <c s="36" t="s">
        <v>409</v>
      </c>
      <c s="37">
        <v>115.66</v>
      </c>
      <c s="36">
        <v>0</v>
      </c>
      <c s="36">
        <f>ROUND(G316*H316,6)</f>
      </c>
      <c r="L316" s="38">
        <v>0</v>
      </c>
      <c s="32">
        <f>ROUND(ROUND(L316,2)*ROUND(G316,3),2)</f>
      </c>
      <c s="36" t="s">
        <v>90</v>
      </c>
      <c>
        <f>(M316*21)/100</f>
      </c>
      <c t="s">
        <v>28</v>
      </c>
    </row>
    <row r="317" spans="1:5" ht="12.75">
      <c r="A317" s="35" t="s">
        <v>56</v>
      </c>
      <c r="E317" s="39" t="s">
        <v>3637</v>
      </c>
    </row>
    <row r="318" spans="1:5" ht="12.75">
      <c r="A318" s="35" t="s">
        <v>57</v>
      </c>
      <c r="E318" s="40" t="s">
        <v>5</v>
      </c>
    </row>
    <row r="319" spans="1:5" ht="12.75">
      <c r="A319" t="s">
        <v>58</v>
      </c>
      <c r="E319" s="39" t="s">
        <v>5</v>
      </c>
    </row>
    <row r="320" spans="1:16" ht="12.75">
      <c r="A320" t="s">
        <v>50</v>
      </c>
      <c s="34" t="s">
        <v>802</v>
      </c>
      <c s="34" t="s">
        <v>3638</v>
      </c>
      <c s="35" t="s">
        <v>5</v>
      </c>
      <c s="6" t="s">
        <v>3639</v>
      </c>
      <c s="36" t="s">
        <v>409</v>
      </c>
      <c s="37">
        <v>115.66</v>
      </c>
      <c s="36">
        <v>0</v>
      </c>
      <c s="36">
        <f>ROUND(G320*H320,6)</f>
      </c>
      <c r="L320" s="38">
        <v>0</v>
      </c>
      <c s="32">
        <f>ROUND(ROUND(L320,2)*ROUND(G320,3),2)</f>
      </c>
      <c s="36" t="s">
        <v>90</v>
      </c>
      <c>
        <f>(M320*21)/100</f>
      </c>
      <c t="s">
        <v>28</v>
      </c>
    </row>
    <row r="321" spans="1:5" ht="12.75">
      <c r="A321" s="35" t="s">
        <v>56</v>
      </c>
      <c r="E321" s="39" t="s">
        <v>3639</v>
      </c>
    </row>
    <row r="322" spans="1:5" ht="12.75">
      <c r="A322" s="35" t="s">
        <v>57</v>
      </c>
      <c r="E322" s="40" t="s">
        <v>5</v>
      </c>
    </row>
    <row r="323" spans="1:5" ht="12.75">
      <c r="A323" t="s">
        <v>58</v>
      </c>
      <c r="E323" s="39" t="s">
        <v>5</v>
      </c>
    </row>
    <row r="324" spans="1:13" ht="12.75">
      <c r="A324" t="s">
        <v>47</v>
      </c>
      <c r="C324" s="31" t="s">
        <v>1485</v>
      </c>
      <c r="E324" s="33" t="s">
        <v>473</v>
      </c>
      <c r="J324" s="32">
        <f>0</f>
      </c>
      <c s="32">
        <f>0</f>
      </c>
      <c s="32">
        <f>0+L325+L329</f>
      </c>
      <c s="32">
        <f>0+M325+M329</f>
      </c>
    </row>
    <row r="325" spans="1:16" ht="25.5">
      <c r="A325" t="s">
        <v>50</v>
      </c>
      <c s="34" t="s">
        <v>806</v>
      </c>
      <c s="34" t="s">
        <v>474</v>
      </c>
      <c s="35" t="s">
        <v>5</v>
      </c>
      <c s="6" t="s">
        <v>475</v>
      </c>
      <c s="36" t="s">
        <v>409</v>
      </c>
      <c s="37">
        <v>469.875</v>
      </c>
      <c s="36">
        <v>0</v>
      </c>
      <c s="36">
        <f>ROUND(G325*H325,6)</f>
      </c>
      <c r="L325" s="38">
        <v>0</v>
      </c>
      <c s="32">
        <f>ROUND(ROUND(L325,2)*ROUND(G325,3),2)</f>
      </c>
      <c s="36" t="s">
        <v>90</v>
      </c>
      <c>
        <f>(M325*21)/100</f>
      </c>
      <c t="s">
        <v>28</v>
      </c>
    </row>
    <row r="326" spans="1:5" ht="25.5">
      <c r="A326" s="35" t="s">
        <v>56</v>
      </c>
      <c r="E326" s="39" t="s">
        <v>475</v>
      </c>
    </row>
    <row r="327" spans="1:5" ht="12.75">
      <c r="A327" s="35" t="s">
        <v>57</v>
      </c>
      <c r="E327" s="40" t="s">
        <v>5</v>
      </c>
    </row>
    <row r="328" spans="1:5" ht="12.75">
      <c r="A328" t="s">
        <v>58</v>
      </c>
      <c r="E328" s="39" t="s">
        <v>5</v>
      </c>
    </row>
    <row r="329" spans="1:16" ht="38.25">
      <c r="A329" t="s">
        <v>50</v>
      </c>
      <c s="34" t="s">
        <v>810</v>
      </c>
      <c s="34" t="s">
        <v>3640</v>
      </c>
      <c s="35" t="s">
        <v>5</v>
      </c>
      <c s="6" t="s">
        <v>3641</v>
      </c>
      <c s="36" t="s">
        <v>409</v>
      </c>
      <c s="37">
        <v>2.03</v>
      </c>
      <c s="36">
        <v>0</v>
      </c>
      <c s="36">
        <f>ROUND(G329*H329,6)</f>
      </c>
      <c r="L329" s="38">
        <v>0</v>
      </c>
      <c s="32">
        <f>ROUND(ROUND(L329,2)*ROUND(G329,3),2)</f>
      </c>
      <c s="36" t="s">
        <v>90</v>
      </c>
      <c>
        <f>(M329*21)/100</f>
      </c>
      <c t="s">
        <v>28</v>
      </c>
    </row>
    <row r="330" spans="1:5" ht="38.25">
      <c r="A330" s="35" t="s">
        <v>56</v>
      </c>
      <c r="E330" s="39" t="s">
        <v>3642</v>
      </c>
    </row>
    <row r="331" spans="1:5" ht="12.75">
      <c r="A331" s="35" t="s">
        <v>57</v>
      </c>
      <c r="E331" s="40" t="s">
        <v>5</v>
      </c>
    </row>
    <row r="332" spans="1:5" ht="12.75">
      <c r="A332" t="s">
        <v>58</v>
      </c>
      <c r="E3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COUNTIFS(L8:L210,"=0",A8:A210,"P")+COUNTIFS(L8:L210,"",A8:A210,"P")+SUM(Q8:Q210)</f>
      </c>
    </row>
    <row r="8" spans="1:13" ht="12.75">
      <c r="A8" t="s">
        <v>45</v>
      </c>
      <c r="C8" s="28" t="s">
        <v>3645</v>
      </c>
      <c r="E8" s="30" t="s">
        <v>3644</v>
      </c>
      <c r="J8" s="29">
        <f>0+J9</f>
      </c>
      <c s="29">
        <f>0+K9</f>
      </c>
      <c s="29">
        <f>0+L9</f>
      </c>
      <c s="29">
        <f>0+M9</f>
      </c>
    </row>
    <row r="9" spans="1:13" ht="12.75">
      <c r="A9" t="s">
        <v>47</v>
      </c>
      <c r="C9" s="31" t="s">
        <v>2232</v>
      </c>
      <c r="E9" s="33" t="s">
        <v>2233</v>
      </c>
      <c r="J9" s="32">
        <f>0</f>
      </c>
      <c s="32">
        <f>0</f>
      </c>
      <c s="32">
        <f>0+L10+L14+L18+L22+L26+L30+L34+L38+L42+L46+L50+L54+L58+L62+L66+L70+L74+L78+L82+L86+L90+L94+L98+L102+L106+L110+L114+L118+L122+L126+L130+L134+L138+L142+L146+L150+L154+L158+L162+L166+L170+L174+L178+L182+L186+L190+L194+L198+L202+L206+L210</f>
      </c>
      <c s="32">
        <f>0+M10+M14+M18+M22+M26+M30+M34+M38+M42+M46+M50+M54+M58+M62+M66+M70+M74+M78+M82+M86+M90+M94+M98+M102+M106+M110+M114+M118+M122+M126+M130+M134+M138+M142+M146+M150+M154+M158+M162+M166+M170+M174+M178+M182+M186+M190+M194+M198+M202+M206+M210</f>
      </c>
    </row>
    <row r="10" spans="1:16" ht="12.75">
      <c r="A10" t="s">
        <v>50</v>
      </c>
      <c s="34" t="s">
        <v>51</v>
      </c>
      <c s="34" t="s">
        <v>2241</v>
      </c>
      <c s="35" t="s">
        <v>5</v>
      </c>
      <c s="6" t="s">
        <v>2242</v>
      </c>
      <c s="36" t="s">
        <v>89</v>
      </c>
      <c s="37">
        <v>1</v>
      </c>
      <c s="36">
        <v>0</v>
      </c>
      <c s="36">
        <f>ROUND(G10*H10,6)</f>
      </c>
      <c r="L10" s="38">
        <v>0</v>
      </c>
      <c s="32">
        <f>ROUND(ROUND(L10,2)*ROUND(G10,3),2)</f>
      </c>
      <c s="36" t="s">
        <v>2236</v>
      </c>
      <c>
        <f>(M10*21)/100</f>
      </c>
      <c t="s">
        <v>28</v>
      </c>
    </row>
    <row r="11" spans="1:5" ht="12.75">
      <c r="A11" s="35" t="s">
        <v>56</v>
      </c>
      <c r="E11" s="39" t="s">
        <v>2242</v>
      </c>
    </row>
    <row r="12" spans="1:5" ht="12.75">
      <c r="A12" s="35" t="s">
        <v>57</v>
      </c>
      <c r="E12" s="40" t="s">
        <v>5</v>
      </c>
    </row>
    <row r="13" spans="1:5" ht="12.75">
      <c r="A13" t="s">
        <v>58</v>
      </c>
      <c r="E13" s="39" t="s">
        <v>5</v>
      </c>
    </row>
    <row r="14" spans="1:16" ht="25.5">
      <c r="A14" t="s">
        <v>50</v>
      </c>
      <c s="34" t="s">
        <v>28</v>
      </c>
      <c s="34" t="s">
        <v>2243</v>
      </c>
      <c s="35" t="s">
        <v>5</v>
      </c>
      <c s="6" t="s">
        <v>2244</v>
      </c>
      <c s="36" t="s">
        <v>89</v>
      </c>
      <c s="37">
        <v>3</v>
      </c>
      <c s="36">
        <v>0</v>
      </c>
      <c s="36">
        <f>ROUND(G14*H14,6)</f>
      </c>
      <c r="L14" s="38">
        <v>0</v>
      </c>
      <c s="32">
        <f>ROUND(ROUND(L14,2)*ROUND(G14,3),2)</f>
      </c>
      <c s="36" t="s">
        <v>2236</v>
      </c>
      <c>
        <f>(M14*21)/100</f>
      </c>
      <c t="s">
        <v>28</v>
      </c>
    </row>
    <row r="15" spans="1:5" ht="25.5">
      <c r="A15" s="35" t="s">
        <v>56</v>
      </c>
      <c r="E15" s="39" t="s">
        <v>2244</v>
      </c>
    </row>
    <row r="16" spans="1:5" ht="12.75">
      <c r="A16" s="35" t="s">
        <v>57</v>
      </c>
      <c r="E16" s="40" t="s">
        <v>5</v>
      </c>
    </row>
    <row r="17" spans="1:5" ht="12.75">
      <c r="A17" t="s">
        <v>58</v>
      </c>
      <c r="E17" s="39" t="s">
        <v>5</v>
      </c>
    </row>
    <row r="18" spans="1:16" ht="25.5">
      <c r="A18" t="s">
        <v>50</v>
      </c>
      <c s="34" t="s">
        <v>26</v>
      </c>
      <c s="34" t="s">
        <v>2245</v>
      </c>
      <c s="35" t="s">
        <v>5</v>
      </c>
      <c s="6" t="s">
        <v>2246</v>
      </c>
      <c s="36" t="s">
        <v>89</v>
      </c>
      <c s="37">
        <v>2</v>
      </c>
      <c s="36">
        <v>0</v>
      </c>
      <c s="36">
        <f>ROUND(G18*H18,6)</f>
      </c>
      <c r="L18" s="38">
        <v>0</v>
      </c>
      <c s="32">
        <f>ROUND(ROUND(L18,2)*ROUND(G18,3),2)</f>
      </c>
      <c s="36" t="s">
        <v>2236</v>
      </c>
      <c>
        <f>(M18*21)/100</f>
      </c>
      <c t="s">
        <v>28</v>
      </c>
    </row>
    <row r="19" spans="1:5" ht="25.5">
      <c r="A19" s="35" t="s">
        <v>56</v>
      </c>
      <c r="E19" s="39" t="s">
        <v>2246</v>
      </c>
    </row>
    <row r="20" spans="1:5" ht="12.75">
      <c r="A20" s="35" t="s">
        <v>57</v>
      </c>
      <c r="E20" s="40" t="s">
        <v>5</v>
      </c>
    </row>
    <row r="21" spans="1:5" ht="12.75">
      <c r="A21" t="s">
        <v>58</v>
      </c>
      <c r="E21" s="39" t="s">
        <v>5</v>
      </c>
    </row>
    <row r="22" spans="1:16" ht="12.75">
      <c r="A22" t="s">
        <v>50</v>
      </c>
      <c s="34" t="s">
        <v>79</v>
      </c>
      <c s="34" t="s">
        <v>2247</v>
      </c>
      <c s="35" t="s">
        <v>5</v>
      </c>
      <c s="6" t="s">
        <v>2248</v>
      </c>
      <c s="36" t="s">
        <v>89</v>
      </c>
      <c s="37">
        <v>5</v>
      </c>
      <c s="36">
        <v>0</v>
      </c>
      <c s="36">
        <f>ROUND(G22*H22,6)</f>
      </c>
      <c r="L22" s="38">
        <v>0</v>
      </c>
      <c s="32">
        <f>ROUND(ROUND(L22,2)*ROUND(G22,3),2)</f>
      </c>
      <c s="36" t="s">
        <v>2236</v>
      </c>
      <c>
        <f>(M22*21)/100</f>
      </c>
      <c t="s">
        <v>28</v>
      </c>
    </row>
    <row r="23" spans="1:5" ht="12.75">
      <c r="A23" s="35" t="s">
        <v>56</v>
      </c>
      <c r="E23" s="39" t="s">
        <v>2248</v>
      </c>
    </row>
    <row r="24" spans="1:5" ht="12.75">
      <c r="A24" s="35" t="s">
        <v>57</v>
      </c>
      <c r="E24" s="40" t="s">
        <v>5</v>
      </c>
    </row>
    <row r="25" spans="1:5" ht="12.75">
      <c r="A25" t="s">
        <v>58</v>
      </c>
      <c r="E25" s="39" t="s">
        <v>5</v>
      </c>
    </row>
    <row r="26" spans="1:16" ht="12.75">
      <c r="A26" t="s">
        <v>50</v>
      </c>
      <c s="34" t="s">
        <v>101</v>
      </c>
      <c s="34" t="s">
        <v>2249</v>
      </c>
      <c s="35" t="s">
        <v>5</v>
      </c>
      <c s="6" t="s">
        <v>2250</v>
      </c>
      <c s="36" t="s">
        <v>89</v>
      </c>
      <c s="37">
        <v>10</v>
      </c>
      <c s="36">
        <v>0</v>
      </c>
      <c s="36">
        <f>ROUND(G26*H26,6)</f>
      </c>
      <c r="L26" s="38">
        <v>0</v>
      </c>
      <c s="32">
        <f>ROUND(ROUND(L26,2)*ROUND(G26,3),2)</f>
      </c>
      <c s="36" t="s">
        <v>2236</v>
      </c>
      <c>
        <f>(M26*21)/100</f>
      </c>
      <c t="s">
        <v>28</v>
      </c>
    </row>
    <row r="27" spans="1:5" ht="12.75">
      <c r="A27" s="35" t="s">
        <v>56</v>
      </c>
      <c r="E27" s="39" t="s">
        <v>2250</v>
      </c>
    </row>
    <row r="28" spans="1:5" ht="12.75">
      <c r="A28" s="35" t="s">
        <v>57</v>
      </c>
      <c r="E28" s="40" t="s">
        <v>5</v>
      </c>
    </row>
    <row r="29" spans="1:5" ht="12.75">
      <c r="A29" t="s">
        <v>58</v>
      </c>
      <c r="E29" s="39" t="s">
        <v>5</v>
      </c>
    </row>
    <row r="30" spans="1:16" ht="12.75">
      <c r="A30" t="s">
        <v>50</v>
      </c>
      <c s="34" t="s">
        <v>27</v>
      </c>
      <c s="34" t="s">
        <v>2251</v>
      </c>
      <c s="35" t="s">
        <v>5</v>
      </c>
      <c s="6" t="s">
        <v>2252</v>
      </c>
      <c s="36" t="s">
        <v>89</v>
      </c>
      <c s="37">
        <v>10</v>
      </c>
      <c s="36">
        <v>0</v>
      </c>
      <c s="36">
        <f>ROUND(G30*H30,6)</f>
      </c>
      <c r="L30" s="38">
        <v>0</v>
      </c>
      <c s="32">
        <f>ROUND(ROUND(L30,2)*ROUND(G30,3),2)</f>
      </c>
      <c s="36" t="s">
        <v>2236</v>
      </c>
      <c>
        <f>(M30*21)/100</f>
      </c>
      <c t="s">
        <v>28</v>
      </c>
    </row>
    <row r="31" spans="1:5" ht="12.75">
      <c r="A31" s="35" t="s">
        <v>56</v>
      </c>
      <c r="E31" s="39" t="s">
        <v>2252</v>
      </c>
    </row>
    <row r="32" spans="1:5" ht="12.75">
      <c r="A32" s="35" t="s">
        <v>57</v>
      </c>
      <c r="E32" s="40" t="s">
        <v>5</v>
      </c>
    </row>
    <row r="33" spans="1:5" ht="12.75">
      <c r="A33" t="s">
        <v>58</v>
      </c>
      <c r="E33" s="39" t="s">
        <v>5</v>
      </c>
    </row>
    <row r="34" spans="1:16" ht="12.75">
      <c r="A34" t="s">
        <v>50</v>
      </c>
      <c s="34" t="s">
        <v>106</v>
      </c>
      <c s="34" t="s">
        <v>2253</v>
      </c>
      <c s="35" t="s">
        <v>5</v>
      </c>
      <c s="6" t="s">
        <v>2254</v>
      </c>
      <c s="36" t="s">
        <v>89</v>
      </c>
      <c s="37">
        <v>7</v>
      </c>
      <c s="36">
        <v>0</v>
      </c>
      <c s="36">
        <f>ROUND(G34*H34,6)</f>
      </c>
      <c r="L34" s="38">
        <v>0</v>
      </c>
      <c s="32">
        <f>ROUND(ROUND(L34,2)*ROUND(G34,3),2)</f>
      </c>
      <c s="36" t="s">
        <v>2236</v>
      </c>
      <c>
        <f>(M34*21)/100</f>
      </c>
      <c t="s">
        <v>28</v>
      </c>
    </row>
    <row r="35" spans="1:5" ht="12.75">
      <c r="A35" s="35" t="s">
        <v>56</v>
      </c>
      <c r="E35" s="39" t="s">
        <v>2254</v>
      </c>
    </row>
    <row r="36" spans="1:5" ht="12.75">
      <c r="A36" s="35" t="s">
        <v>57</v>
      </c>
      <c r="E36" s="40" t="s">
        <v>5</v>
      </c>
    </row>
    <row r="37" spans="1:5" ht="12.75">
      <c r="A37" t="s">
        <v>58</v>
      </c>
      <c r="E37" s="39" t="s">
        <v>5</v>
      </c>
    </row>
    <row r="38" spans="1:16" ht="12.75">
      <c r="A38" t="s">
        <v>50</v>
      </c>
      <c s="34" t="s">
        <v>111</v>
      </c>
      <c s="34" t="s">
        <v>2255</v>
      </c>
      <c s="35" t="s">
        <v>5</v>
      </c>
      <c s="6" t="s">
        <v>2256</v>
      </c>
      <c s="36" t="s">
        <v>89</v>
      </c>
      <c s="37">
        <v>3</v>
      </c>
      <c s="36">
        <v>0</v>
      </c>
      <c s="36">
        <f>ROUND(G38*H38,6)</f>
      </c>
      <c r="L38" s="38">
        <v>0</v>
      </c>
      <c s="32">
        <f>ROUND(ROUND(L38,2)*ROUND(G38,3),2)</f>
      </c>
      <c s="36" t="s">
        <v>2236</v>
      </c>
      <c>
        <f>(M38*21)/100</f>
      </c>
      <c t="s">
        <v>28</v>
      </c>
    </row>
    <row r="39" spans="1:5" ht="12.75">
      <c r="A39" s="35" t="s">
        <v>56</v>
      </c>
      <c r="E39" s="39" t="s">
        <v>2256</v>
      </c>
    </row>
    <row r="40" spans="1:5" ht="12.75">
      <c r="A40" s="35" t="s">
        <v>57</v>
      </c>
      <c r="E40" s="40" t="s">
        <v>5</v>
      </c>
    </row>
    <row r="41" spans="1:5" ht="12.75">
      <c r="A41" t="s">
        <v>58</v>
      </c>
      <c r="E41" s="39" t="s">
        <v>5</v>
      </c>
    </row>
    <row r="42" spans="1:16" ht="12.75">
      <c r="A42" t="s">
        <v>50</v>
      </c>
      <c s="34" t="s">
        <v>114</v>
      </c>
      <c s="34" t="s">
        <v>2257</v>
      </c>
      <c s="35" t="s">
        <v>5</v>
      </c>
      <c s="6" t="s">
        <v>2258</v>
      </c>
      <c s="36" t="s">
        <v>89</v>
      </c>
      <c s="37">
        <v>10</v>
      </c>
      <c s="36">
        <v>0</v>
      </c>
      <c s="36">
        <f>ROUND(G42*H42,6)</f>
      </c>
      <c r="L42" s="38">
        <v>0</v>
      </c>
      <c s="32">
        <f>ROUND(ROUND(L42,2)*ROUND(G42,3),2)</f>
      </c>
      <c s="36" t="s">
        <v>2236</v>
      </c>
      <c>
        <f>(M42*21)/100</f>
      </c>
      <c t="s">
        <v>28</v>
      </c>
    </row>
    <row r="43" spans="1:5" ht="12.75">
      <c r="A43" s="35" t="s">
        <v>56</v>
      </c>
      <c r="E43" s="39" t="s">
        <v>2258</v>
      </c>
    </row>
    <row r="44" spans="1:5" ht="12.75">
      <c r="A44" s="35" t="s">
        <v>57</v>
      </c>
      <c r="E44" s="40" t="s">
        <v>5</v>
      </c>
    </row>
    <row r="45" spans="1:5" ht="12.75">
      <c r="A45" t="s">
        <v>58</v>
      </c>
      <c r="E45" s="39" t="s">
        <v>5</v>
      </c>
    </row>
    <row r="46" spans="1:16" ht="12.75">
      <c r="A46" t="s">
        <v>50</v>
      </c>
      <c s="34" t="s">
        <v>120</v>
      </c>
      <c s="34" t="s">
        <v>2259</v>
      </c>
      <c s="35" t="s">
        <v>5</v>
      </c>
      <c s="6" t="s">
        <v>2260</v>
      </c>
      <c s="36" t="s">
        <v>89</v>
      </c>
      <c s="37">
        <v>7</v>
      </c>
      <c s="36">
        <v>0</v>
      </c>
      <c s="36">
        <f>ROUND(G46*H46,6)</f>
      </c>
      <c r="L46" s="38">
        <v>0</v>
      </c>
      <c s="32">
        <f>ROUND(ROUND(L46,2)*ROUND(G46,3),2)</f>
      </c>
      <c s="36" t="s">
        <v>2236</v>
      </c>
      <c>
        <f>(M46*21)/100</f>
      </c>
      <c t="s">
        <v>28</v>
      </c>
    </row>
    <row r="47" spans="1:5" ht="12.75">
      <c r="A47" s="35" t="s">
        <v>56</v>
      </c>
      <c r="E47" s="39" t="s">
        <v>2260</v>
      </c>
    </row>
    <row r="48" spans="1:5" ht="12.75">
      <c r="A48" s="35" t="s">
        <v>57</v>
      </c>
      <c r="E48" s="40" t="s">
        <v>5</v>
      </c>
    </row>
    <row r="49" spans="1:5" ht="12.75">
      <c r="A49" t="s">
        <v>58</v>
      </c>
      <c r="E49" s="39" t="s">
        <v>5</v>
      </c>
    </row>
    <row r="50" spans="1:16" ht="12.75">
      <c r="A50" t="s">
        <v>50</v>
      </c>
      <c s="34" t="s">
        <v>124</v>
      </c>
      <c s="34" t="s">
        <v>2261</v>
      </c>
      <c s="35" t="s">
        <v>5</v>
      </c>
      <c s="6" t="s">
        <v>2262</v>
      </c>
      <c s="36" t="s">
        <v>89</v>
      </c>
      <c s="37">
        <v>7</v>
      </c>
      <c s="36">
        <v>0</v>
      </c>
      <c s="36">
        <f>ROUND(G50*H50,6)</f>
      </c>
      <c r="L50" s="38">
        <v>0</v>
      </c>
      <c s="32">
        <f>ROUND(ROUND(L50,2)*ROUND(G50,3),2)</f>
      </c>
      <c s="36" t="s">
        <v>2236</v>
      </c>
      <c>
        <f>(M50*21)/100</f>
      </c>
      <c t="s">
        <v>28</v>
      </c>
    </row>
    <row r="51" spans="1:5" ht="12.75">
      <c r="A51" s="35" t="s">
        <v>56</v>
      </c>
      <c r="E51" s="39" t="s">
        <v>2262</v>
      </c>
    </row>
    <row r="52" spans="1:5" ht="12.75">
      <c r="A52" s="35" t="s">
        <v>57</v>
      </c>
      <c r="E52" s="40" t="s">
        <v>5</v>
      </c>
    </row>
    <row r="53" spans="1:5" ht="12.75">
      <c r="A53" t="s">
        <v>58</v>
      </c>
      <c r="E53" s="39" t="s">
        <v>5</v>
      </c>
    </row>
    <row r="54" spans="1:16" ht="12.75">
      <c r="A54" t="s">
        <v>50</v>
      </c>
      <c s="34" t="s">
        <v>127</v>
      </c>
      <c s="34" t="s">
        <v>2263</v>
      </c>
      <c s="35" t="s">
        <v>5</v>
      </c>
      <c s="6" t="s">
        <v>2264</v>
      </c>
      <c s="36" t="s">
        <v>89</v>
      </c>
      <c s="37">
        <v>8</v>
      </c>
      <c s="36">
        <v>0</v>
      </c>
      <c s="36">
        <f>ROUND(G54*H54,6)</f>
      </c>
      <c r="L54" s="38">
        <v>0</v>
      </c>
      <c s="32">
        <f>ROUND(ROUND(L54,2)*ROUND(G54,3),2)</f>
      </c>
      <c s="36" t="s">
        <v>2236</v>
      </c>
      <c>
        <f>(M54*21)/100</f>
      </c>
      <c t="s">
        <v>28</v>
      </c>
    </row>
    <row r="55" spans="1:5" ht="12.75">
      <c r="A55" s="35" t="s">
        <v>56</v>
      </c>
      <c r="E55" s="39" t="s">
        <v>2264</v>
      </c>
    </row>
    <row r="56" spans="1:5" ht="12.75">
      <c r="A56" s="35" t="s">
        <v>57</v>
      </c>
      <c r="E56" s="40" t="s">
        <v>5</v>
      </c>
    </row>
    <row r="57" spans="1:5" ht="12.75">
      <c r="A57" t="s">
        <v>58</v>
      </c>
      <c r="E57" s="39" t="s">
        <v>5</v>
      </c>
    </row>
    <row r="58" spans="1:16" ht="12.75">
      <c r="A58" t="s">
        <v>50</v>
      </c>
      <c s="34" t="s">
        <v>130</v>
      </c>
      <c s="34" t="s">
        <v>2265</v>
      </c>
      <c s="35" t="s">
        <v>5</v>
      </c>
      <c s="6" t="s">
        <v>2266</v>
      </c>
      <c s="36" t="s">
        <v>89</v>
      </c>
      <c s="37">
        <v>8</v>
      </c>
      <c s="36">
        <v>0</v>
      </c>
      <c s="36">
        <f>ROUND(G58*H58,6)</f>
      </c>
      <c r="L58" s="38">
        <v>0</v>
      </c>
      <c s="32">
        <f>ROUND(ROUND(L58,2)*ROUND(G58,3),2)</f>
      </c>
      <c s="36" t="s">
        <v>2236</v>
      </c>
      <c>
        <f>(M58*21)/100</f>
      </c>
      <c t="s">
        <v>28</v>
      </c>
    </row>
    <row r="59" spans="1:5" ht="12.75">
      <c r="A59" s="35" t="s">
        <v>56</v>
      </c>
      <c r="E59" s="39" t="s">
        <v>2266</v>
      </c>
    </row>
    <row r="60" spans="1:5" ht="12.75">
      <c r="A60" s="35" t="s">
        <v>57</v>
      </c>
      <c r="E60" s="40" t="s">
        <v>5</v>
      </c>
    </row>
    <row r="61" spans="1:5" ht="12.75">
      <c r="A61" t="s">
        <v>58</v>
      </c>
      <c r="E61" s="39" t="s">
        <v>5</v>
      </c>
    </row>
    <row r="62" spans="1:16" ht="12.75">
      <c r="A62" t="s">
        <v>50</v>
      </c>
      <c s="34" t="s">
        <v>133</v>
      </c>
      <c s="34" t="s">
        <v>2271</v>
      </c>
      <c s="35" t="s">
        <v>5</v>
      </c>
      <c s="6" t="s">
        <v>2272</v>
      </c>
      <c s="36" t="s">
        <v>89</v>
      </c>
      <c s="37">
        <v>4</v>
      </c>
      <c s="36">
        <v>0</v>
      </c>
      <c s="36">
        <f>ROUND(G62*H62,6)</f>
      </c>
      <c r="L62" s="38">
        <v>0</v>
      </c>
      <c s="32">
        <f>ROUND(ROUND(L62,2)*ROUND(G62,3),2)</f>
      </c>
      <c s="36" t="s">
        <v>2236</v>
      </c>
      <c>
        <f>(M62*21)/100</f>
      </c>
      <c t="s">
        <v>28</v>
      </c>
    </row>
    <row r="63" spans="1:5" ht="12.75">
      <c r="A63" s="35" t="s">
        <v>56</v>
      </c>
      <c r="E63" s="39" t="s">
        <v>2272</v>
      </c>
    </row>
    <row r="64" spans="1:5" ht="12.75">
      <c r="A64" s="35" t="s">
        <v>57</v>
      </c>
      <c r="E64" s="40" t="s">
        <v>5</v>
      </c>
    </row>
    <row r="65" spans="1:5" ht="12.75">
      <c r="A65" t="s">
        <v>58</v>
      </c>
      <c r="E65" s="39" t="s">
        <v>5</v>
      </c>
    </row>
    <row r="66" spans="1:16" ht="12.75">
      <c r="A66" t="s">
        <v>50</v>
      </c>
      <c s="34" t="s">
        <v>136</v>
      </c>
      <c s="34" t="s">
        <v>2273</v>
      </c>
      <c s="35" t="s">
        <v>5</v>
      </c>
      <c s="6" t="s">
        <v>2274</v>
      </c>
      <c s="36" t="s">
        <v>89</v>
      </c>
      <c s="37">
        <v>4</v>
      </c>
      <c s="36">
        <v>0</v>
      </c>
      <c s="36">
        <f>ROUND(G66*H66,6)</f>
      </c>
      <c r="L66" s="38">
        <v>0</v>
      </c>
      <c s="32">
        <f>ROUND(ROUND(L66,2)*ROUND(G66,3),2)</f>
      </c>
      <c s="36" t="s">
        <v>2236</v>
      </c>
      <c>
        <f>(M66*21)/100</f>
      </c>
      <c t="s">
        <v>28</v>
      </c>
    </row>
    <row r="67" spans="1:5" ht="12.75">
      <c r="A67" s="35" t="s">
        <v>56</v>
      </c>
      <c r="E67" s="39" t="s">
        <v>2274</v>
      </c>
    </row>
    <row r="68" spans="1:5" ht="12.75">
      <c r="A68" s="35" t="s">
        <v>57</v>
      </c>
      <c r="E68" s="40" t="s">
        <v>5</v>
      </c>
    </row>
    <row r="69" spans="1:5" ht="12.75">
      <c r="A69" t="s">
        <v>58</v>
      </c>
      <c r="E69" s="39" t="s">
        <v>5</v>
      </c>
    </row>
    <row r="70" spans="1:16" ht="12.75">
      <c r="A70" t="s">
        <v>50</v>
      </c>
      <c s="34" t="s">
        <v>139</v>
      </c>
      <c s="34" t="s">
        <v>2275</v>
      </c>
      <c s="35" t="s">
        <v>5</v>
      </c>
      <c s="6" t="s">
        <v>2276</v>
      </c>
      <c s="36" t="s">
        <v>89</v>
      </c>
      <c s="37">
        <v>2</v>
      </c>
      <c s="36">
        <v>0</v>
      </c>
      <c s="36">
        <f>ROUND(G70*H70,6)</f>
      </c>
      <c r="L70" s="38">
        <v>0</v>
      </c>
      <c s="32">
        <f>ROUND(ROUND(L70,2)*ROUND(G70,3),2)</f>
      </c>
      <c s="36" t="s">
        <v>2236</v>
      </c>
      <c>
        <f>(M70*21)/100</f>
      </c>
      <c t="s">
        <v>28</v>
      </c>
    </row>
    <row r="71" spans="1:5" ht="12.75">
      <c r="A71" s="35" t="s">
        <v>56</v>
      </c>
      <c r="E71" s="39" t="s">
        <v>2276</v>
      </c>
    </row>
    <row r="72" spans="1:5" ht="12.75">
      <c r="A72" s="35" t="s">
        <v>57</v>
      </c>
      <c r="E72" s="40" t="s">
        <v>5</v>
      </c>
    </row>
    <row r="73" spans="1:5" ht="12.75">
      <c r="A73" t="s">
        <v>58</v>
      </c>
      <c r="E73" s="39" t="s">
        <v>5</v>
      </c>
    </row>
    <row r="74" spans="1:16" ht="12.75">
      <c r="A74" t="s">
        <v>50</v>
      </c>
      <c s="34" t="s">
        <v>142</v>
      </c>
      <c s="34" t="s">
        <v>2277</v>
      </c>
      <c s="35" t="s">
        <v>5</v>
      </c>
      <c s="6" t="s">
        <v>2278</v>
      </c>
      <c s="36" t="s">
        <v>89</v>
      </c>
      <c s="37">
        <v>2</v>
      </c>
      <c s="36">
        <v>0</v>
      </c>
      <c s="36">
        <f>ROUND(G74*H74,6)</f>
      </c>
      <c r="L74" s="38">
        <v>0</v>
      </c>
      <c s="32">
        <f>ROUND(ROUND(L74,2)*ROUND(G74,3),2)</f>
      </c>
      <c s="36" t="s">
        <v>2236</v>
      </c>
      <c>
        <f>(M74*21)/100</f>
      </c>
      <c t="s">
        <v>28</v>
      </c>
    </row>
    <row r="75" spans="1:5" ht="12.75">
      <c r="A75" s="35" t="s">
        <v>56</v>
      </c>
      <c r="E75" s="39" t="s">
        <v>2278</v>
      </c>
    </row>
    <row r="76" spans="1:5" ht="12.75">
      <c r="A76" s="35" t="s">
        <v>57</v>
      </c>
      <c r="E76" s="40" t="s">
        <v>5</v>
      </c>
    </row>
    <row r="77" spans="1:5" ht="12.75">
      <c r="A77" t="s">
        <v>58</v>
      </c>
      <c r="E77" s="39" t="s">
        <v>5</v>
      </c>
    </row>
    <row r="78" spans="1:16" ht="12.75">
      <c r="A78" t="s">
        <v>50</v>
      </c>
      <c s="34" t="s">
        <v>145</v>
      </c>
      <c s="34" t="s">
        <v>2281</v>
      </c>
      <c s="35" t="s">
        <v>5</v>
      </c>
      <c s="6" t="s">
        <v>2282</v>
      </c>
      <c s="36" t="s">
        <v>184</v>
      </c>
      <c s="37">
        <v>8</v>
      </c>
      <c s="36">
        <v>0</v>
      </c>
      <c s="36">
        <f>ROUND(G78*H78,6)</f>
      </c>
      <c r="L78" s="38">
        <v>0</v>
      </c>
      <c s="32">
        <f>ROUND(ROUND(L78,2)*ROUND(G78,3),2)</f>
      </c>
      <c s="36" t="s">
        <v>2236</v>
      </c>
      <c>
        <f>(M78*21)/100</f>
      </c>
      <c t="s">
        <v>28</v>
      </c>
    </row>
    <row r="79" spans="1:5" ht="12.75">
      <c r="A79" s="35" t="s">
        <v>56</v>
      </c>
      <c r="E79" s="39" t="s">
        <v>2282</v>
      </c>
    </row>
    <row r="80" spans="1:5" ht="12.75">
      <c r="A80" s="35" t="s">
        <v>57</v>
      </c>
      <c r="E80" s="40" t="s">
        <v>5</v>
      </c>
    </row>
    <row r="81" spans="1:5" ht="12.75">
      <c r="A81" t="s">
        <v>58</v>
      </c>
      <c r="E81" s="39" t="s">
        <v>5</v>
      </c>
    </row>
    <row r="82" spans="1:16" ht="25.5">
      <c r="A82" t="s">
        <v>50</v>
      </c>
      <c s="34" t="s">
        <v>149</v>
      </c>
      <c s="34" t="s">
        <v>2283</v>
      </c>
      <c s="35" t="s">
        <v>5</v>
      </c>
      <c s="6" t="s">
        <v>2284</v>
      </c>
      <c s="36" t="s">
        <v>89</v>
      </c>
      <c s="37">
        <v>1</v>
      </c>
      <c s="36">
        <v>0</v>
      </c>
      <c s="36">
        <f>ROUND(G82*H82,6)</f>
      </c>
      <c r="L82" s="38">
        <v>0</v>
      </c>
      <c s="32">
        <f>ROUND(ROUND(L82,2)*ROUND(G82,3),2)</f>
      </c>
      <c s="36" t="s">
        <v>2236</v>
      </c>
      <c>
        <f>(M82*21)/100</f>
      </c>
      <c t="s">
        <v>28</v>
      </c>
    </row>
    <row r="83" spans="1:5" ht="25.5">
      <c r="A83" s="35" t="s">
        <v>56</v>
      </c>
      <c r="E83" s="39" t="s">
        <v>2284</v>
      </c>
    </row>
    <row r="84" spans="1:5" ht="12.75">
      <c r="A84" s="35" t="s">
        <v>57</v>
      </c>
      <c r="E84" s="40" t="s">
        <v>5</v>
      </c>
    </row>
    <row r="85" spans="1:5" ht="12.75">
      <c r="A85" t="s">
        <v>58</v>
      </c>
      <c r="E85" s="39" t="s">
        <v>5</v>
      </c>
    </row>
    <row r="86" spans="1:16" ht="12.75">
      <c r="A86" t="s">
        <v>50</v>
      </c>
      <c s="34" t="s">
        <v>152</v>
      </c>
      <c s="34" t="s">
        <v>2285</v>
      </c>
      <c s="35" t="s">
        <v>5</v>
      </c>
      <c s="6" t="s">
        <v>2286</v>
      </c>
      <c s="36" t="s">
        <v>89</v>
      </c>
      <c s="37">
        <v>1</v>
      </c>
      <c s="36">
        <v>0</v>
      </c>
      <c s="36">
        <f>ROUND(G86*H86,6)</f>
      </c>
      <c r="L86" s="38">
        <v>0</v>
      </c>
      <c s="32">
        <f>ROUND(ROUND(L86,2)*ROUND(G86,3),2)</f>
      </c>
      <c s="36" t="s">
        <v>2236</v>
      </c>
      <c>
        <f>(M86*21)/100</f>
      </c>
      <c t="s">
        <v>28</v>
      </c>
    </row>
    <row r="87" spans="1:5" ht="12.75">
      <c r="A87" s="35" t="s">
        <v>56</v>
      </c>
      <c r="E87" s="39" t="s">
        <v>2286</v>
      </c>
    </row>
    <row r="88" spans="1:5" ht="12.75">
      <c r="A88" s="35" t="s">
        <v>57</v>
      </c>
      <c r="E88" s="40" t="s">
        <v>5</v>
      </c>
    </row>
    <row r="89" spans="1:5" ht="12.75">
      <c r="A89" t="s">
        <v>58</v>
      </c>
      <c r="E89" s="39" t="s">
        <v>5</v>
      </c>
    </row>
    <row r="90" spans="1:16" ht="12.75">
      <c r="A90" t="s">
        <v>50</v>
      </c>
      <c s="34" t="s">
        <v>155</v>
      </c>
      <c s="34" t="s">
        <v>2287</v>
      </c>
      <c s="35" t="s">
        <v>5</v>
      </c>
      <c s="6" t="s">
        <v>2288</v>
      </c>
      <c s="36" t="s">
        <v>89</v>
      </c>
      <c s="37">
        <v>1</v>
      </c>
      <c s="36">
        <v>0</v>
      </c>
      <c s="36">
        <f>ROUND(G90*H90,6)</f>
      </c>
      <c r="L90" s="38">
        <v>0</v>
      </c>
      <c s="32">
        <f>ROUND(ROUND(L90,2)*ROUND(G90,3),2)</f>
      </c>
      <c s="36" t="s">
        <v>2236</v>
      </c>
      <c>
        <f>(M90*21)/100</f>
      </c>
      <c t="s">
        <v>28</v>
      </c>
    </row>
    <row r="91" spans="1:5" ht="12.75">
      <c r="A91" s="35" t="s">
        <v>56</v>
      </c>
      <c r="E91" s="39" t="s">
        <v>2288</v>
      </c>
    </row>
    <row r="92" spans="1:5" ht="12.75">
      <c r="A92" s="35" t="s">
        <v>57</v>
      </c>
      <c r="E92" s="40" t="s">
        <v>5</v>
      </c>
    </row>
    <row r="93" spans="1:5" ht="12.75">
      <c r="A93" t="s">
        <v>58</v>
      </c>
      <c r="E93" s="39" t="s">
        <v>5</v>
      </c>
    </row>
    <row r="94" spans="1:16" ht="12.75">
      <c r="A94" t="s">
        <v>50</v>
      </c>
      <c s="34" t="s">
        <v>159</v>
      </c>
      <c s="34" t="s">
        <v>2289</v>
      </c>
      <c s="35" t="s">
        <v>5</v>
      </c>
      <c s="6" t="s">
        <v>2290</v>
      </c>
      <c s="36" t="s">
        <v>89</v>
      </c>
      <c s="37">
        <v>1</v>
      </c>
      <c s="36">
        <v>0</v>
      </c>
      <c s="36">
        <f>ROUND(G94*H94,6)</f>
      </c>
      <c r="L94" s="38">
        <v>0</v>
      </c>
      <c s="32">
        <f>ROUND(ROUND(L94,2)*ROUND(G94,3),2)</f>
      </c>
      <c s="36" t="s">
        <v>2236</v>
      </c>
      <c>
        <f>(M94*21)/100</f>
      </c>
      <c t="s">
        <v>28</v>
      </c>
    </row>
    <row r="95" spans="1:5" ht="12.75">
      <c r="A95" s="35" t="s">
        <v>56</v>
      </c>
      <c r="E95" s="39" t="s">
        <v>2290</v>
      </c>
    </row>
    <row r="96" spans="1:5" ht="12.75">
      <c r="A96" s="35" t="s">
        <v>57</v>
      </c>
      <c r="E96" s="40" t="s">
        <v>5</v>
      </c>
    </row>
    <row r="97" spans="1:5" ht="12.75">
      <c r="A97" t="s">
        <v>58</v>
      </c>
      <c r="E97" s="39" t="s">
        <v>5</v>
      </c>
    </row>
    <row r="98" spans="1:16" ht="25.5">
      <c r="A98" t="s">
        <v>50</v>
      </c>
      <c s="34" t="s">
        <v>162</v>
      </c>
      <c s="34" t="s">
        <v>2291</v>
      </c>
      <c s="35" t="s">
        <v>5</v>
      </c>
      <c s="6" t="s">
        <v>2292</v>
      </c>
      <c s="36" t="s">
        <v>74</v>
      </c>
      <c s="37">
        <v>700</v>
      </c>
      <c s="36">
        <v>0</v>
      </c>
      <c s="36">
        <f>ROUND(G98*H98,6)</f>
      </c>
      <c r="L98" s="38">
        <v>0</v>
      </c>
      <c s="32">
        <f>ROUND(ROUND(L98,2)*ROUND(G98,3),2)</f>
      </c>
      <c s="36" t="s">
        <v>2236</v>
      </c>
      <c>
        <f>(M98*21)/100</f>
      </c>
      <c t="s">
        <v>28</v>
      </c>
    </row>
    <row r="99" spans="1:5" ht="25.5">
      <c r="A99" s="35" t="s">
        <v>56</v>
      </c>
      <c r="E99" s="39" t="s">
        <v>2292</v>
      </c>
    </row>
    <row r="100" spans="1:5" ht="12.75">
      <c r="A100" s="35" t="s">
        <v>57</v>
      </c>
      <c r="E100" s="40" t="s">
        <v>5</v>
      </c>
    </row>
    <row r="101" spans="1:5" ht="12.75">
      <c r="A101" t="s">
        <v>58</v>
      </c>
      <c r="E101" s="39" t="s">
        <v>5</v>
      </c>
    </row>
    <row r="102" spans="1:16" ht="12.75">
      <c r="A102" t="s">
        <v>50</v>
      </c>
      <c s="34" t="s">
        <v>165</v>
      </c>
      <c s="34" t="s">
        <v>2293</v>
      </c>
      <c s="35" t="s">
        <v>5</v>
      </c>
      <c s="6" t="s">
        <v>2294</v>
      </c>
      <c s="36" t="s">
        <v>74</v>
      </c>
      <c s="37">
        <v>400</v>
      </c>
      <c s="36">
        <v>0</v>
      </c>
      <c s="36">
        <f>ROUND(G102*H102,6)</f>
      </c>
      <c r="L102" s="38">
        <v>0</v>
      </c>
      <c s="32">
        <f>ROUND(ROUND(L102,2)*ROUND(G102,3),2)</f>
      </c>
      <c s="36" t="s">
        <v>2236</v>
      </c>
      <c>
        <f>(M102*21)/100</f>
      </c>
      <c t="s">
        <v>28</v>
      </c>
    </row>
    <row r="103" spans="1:5" ht="12.75">
      <c r="A103" s="35" t="s">
        <v>56</v>
      </c>
      <c r="E103" s="39" t="s">
        <v>2294</v>
      </c>
    </row>
    <row r="104" spans="1:5" ht="12.75">
      <c r="A104" s="35" t="s">
        <v>57</v>
      </c>
      <c r="E104" s="40" t="s">
        <v>5</v>
      </c>
    </row>
    <row r="105" spans="1:5" ht="12.75">
      <c r="A105" t="s">
        <v>58</v>
      </c>
      <c r="E105" s="39" t="s">
        <v>5</v>
      </c>
    </row>
    <row r="106" spans="1:16" ht="12.75">
      <c r="A106" t="s">
        <v>50</v>
      </c>
      <c s="34" t="s">
        <v>168</v>
      </c>
      <c s="34" t="s">
        <v>2295</v>
      </c>
      <c s="35" t="s">
        <v>5</v>
      </c>
      <c s="6" t="s">
        <v>2296</v>
      </c>
      <c s="36" t="s">
        <v>2297</v>
      </c>
      <c s="37">
        <v>10</v>
      </c>
      <c s="36">
        <v>0</v>
      </c>
      <c s="36">
        <f>ROUND(G106*H106,6)</f>
      </c>
      <c r="L106" s="38">
        <v>0</v>
      </c>
      <c s="32">
        <f>ROUND(ROUND(L106,2)*ROUND(G106,3),2)</f>
      </c>
      <c s="36" t="s">
        <v>2236</v>
      </c>
      <c>
        <f>(M106*21)/100</f>
      </c>
      <c t="s">
        <v>28</v>
      </c>
    </row>
    <row r="107" spans="1:5" ht="12.75">
      <c r="A107" s="35" t="s">
        <v>56</v>
      </c>
      <c r="E107" s="39" t="s">
        <v>2296</v>
      </c>
    </row>
    <row r="108" spans="1:5" ht="12.75">
      <c r="A108" s="35" t="s">
        <v>57</v>
      </c>
      <c r="E108" s="40" t="s">
        <v>5</v>
      </c>
    </row>
    <row r="109" spans="1:5" ht="12.75">
      <c r="A109" t="s">
        <v>58</v>
      </c>
      <c r="E109" s="39" t="s">
        <v>5</v>
      </c>
    </row>
    <row r="110" spans="1:16" ht="12.75">
      <c r="A110" t="s">
        <v>50</v>
      </c>
      <c s="34" t="s">
        <v>171</v>
      </c>
      <c s="34" t="s">
        <v>2298</v>
      </c>
      <c s="35" t="s">
        <v>5</v>
      </c>
      <c s="6" t="s">
        <v>2299</v>
      </c>
      <c s="36" t="s">
        <v>2297</v>
      </c>
      <c s="37">
        <v>10</v>
      </c>
      <c s="36">
        <v>0</v>
      </c>
      <c s="36">
        <f>ROUND(G110*H110,6)</f>
      </c>
      <c r="L110" s="38">
        <v>0</v>
      </c>
      <c s="32">
        <f>ROUND(ROUND(L110,2)*ROUND(G110,3),2)</f>
      </c>
      <c s="36" t="s">
        <v>2236</v>
      </c>
      <c>
        <f>(M110*21)/100</f>
      </c>
      <c t="s">
        <v>28</v>
      </c>
    </row>
    <row r="111" spans="1:5" ht="12.75">
      <c r="A111" s="35" t="s">
        <v>56</v>
      </c>
      <c r="E111" s="39" t="s">
        <v>2299</v>
      </c>
    </row>
    <row r="112" spans="1:5" ht="12.75">
      <c r="A112" s="35" t="s">
        <v>57</v>
      </c>
      <c r="E112" s="40" t="s">
        <v>5</v>
      </c>
    </row>
    <row r="113" spans="1:5" ht="12.75">
      <c r="A113" t="s">
        <v>58</v>
      </c>
      <c r="E113" s="39" t="s">
        <v>5</v>
      </c>
    </row>
    <row r="114" spans="1:16" ht="12.75">
      <c r="A114" t="s">
        <v>50</v>
      </c>
      <c s="34" t="s">
        <v>174</v>
      </c>
      <c s="34" t="s">
        <v>2300</v>
      </c>
      <c s="35" t="s">
        <v>5</v>
      </c>
      <c s="6" t="s">
        <v>2301</v>
      </c>
      <c s="36" t="s">
        <v>74</v>
      </c>
      <c s="37">
        <v>2900</v>
      </c>
      <c s="36">
        <v>0</v>
      </c>
      <c s="36">
        <f>ROUND(G114*H114,6)</f>
      </c>
      <c r="L114" s="38">
        <v>0</v>
      </c>
      <c s="32">
        <f>ROUND(ROUND(L114,2)*ROUND(G114,3),2)</f>
      </c>
      <c s="36" t="s">
        <v>2236</v>
      </c>
      <c>
        <f>(M114*21)/100</f>
      </c>
      <c t="s">
        <v>28</v>
      </c>
    </row>
    <row r="115" spans="1:5" ht="12.75">
      <c r="A115" s="35" t="s">
        <v>56</v>
      </c>
      <c r="E115" s="39" t="s">
        <v>2301</v>
      </c>
    </row>
    <row r="116" spans="1:5" ht="12.75">
      <c r="A116" s="35" t="s">
        <v>57</v>
      </c>
      <c r="E116" s="40" t="s">
        <v>5</v>
      </c>
    </row>
    <row r="117" spans="1:5" ht="12.75">
      <c r="A117" t="s">
        <v>58</v>
      </c>
      <c r="E117" s="39" t="s">
        <v>5</v>
      </c>
    </row>
    <row r="118" spans="1:16" ht="12.75">
      <c r="A118" t="s">
        <v>50</v>
      </c>
      <c s="34" t="s">
        <v>177</v>
      </c>
      <c s="34" t="s">
        <v>2302</v>
      </c>
      <c s="35" t="s">
        <v>5</v>
      </c>
      <c s="6" t="s">
        <v>2303</v>
      </c>
      <c s="36" t="s">
        <v>74</v>
      </c>
      <c s="37">
        <v>250</v>
      </c>
      <c s="36">
        <v>0</v>
      </c>
      <c s="36">
        <f>ROUND(G118*H118,6)</f>
      </c>
      <c r="L118" s="38">
        <v>0</v>
      </c>
      <c s="32">
        <f>ROUND(ROUND(L118,2)*ROUND(G118,3),2)</f>
      </c>
      <c s="36" t="s">
        <v>2236</v>
      </c>
      <c>
        <f>(M118*21)/100</f>
      </c>
      <c t="s">
        <v>28</v>
      </c>
    </row>
    <row r="119" spans="1:5" ht="12.75">
      <c r="A119" s="35" t="s">
        <v>56</v>
      </c>
      <c r="E119" s="39" t="s">
        <v>2303</v>
      </c>
    </row>
    <row r="120" spans="1:5" ht="12.75">
      <c r="A120" s="35" t="s">
        <v>57</v>
      </c>
      <c r="E120" s="40" t="s">
        <v>5</v>
      </c>
    </row>
    <row r="121" spans="1:5" ht="12.75">
      <c r="A121" t="s">
        <v>58</v>
      </c>
      <c r="E121" s="39" t="s">
        <v>5</v>
      </c>
    </row>
    <row r="122" spans="1:16" ht="25.5">
      <c r="A122" t="s">
        <v>50</v>
      </c>
      <c s="34" t="s">
        <v>181</v>
      </c>
      <c s="34" t="s">
        <v>2304</v>
      </c>
      <c s="35" t="s">
        <v>5</v>
      </c>
      <c s="6" t="s">
        <v>2305</v>
      </c>
      <c s="36" t="s">
        <v>89</v>
      </c>
      <c s="37">
        <v>10</v>
      </c>
      <c s="36">
        <v>0</v>
      </c>
      <c s="36">
        <f>ROUND(G122*H122,6)</f>
      </c>
      <c r="L122" s="38">
        <v>0</v>
      </c>
      <c s="32">
        <f>ROUND(ROUND(L122,2)*ROUND(G122,3),2)</f>
      </c>
      <c s="36" t="s">
        <v>2236</v>
      </c>
      <c>
        <f>(M122*21)/100</f>
      </c>
      <c t="s">
        <v>28</v>
      </c>
    </row>
    <row r="123" spans="1:5" ht="25.5">
      <c r="A123" s="35" t="s">
        <v>56</v>
      </c>
      <c r="E123" s="39" t="s">
        <v>2305</v>
      </c>
    </row>
    <row r="124" spans="1:5" ht="12.75">
      <c r="A124" s="35" t="s">
        <v>57</v>
      </c>
      <c r="E124" s="40" t="s">
        <v>5</v>
      </c>
    </row>
    <row r="125" spans="1:5" ht="12.75">
      <c r="A125" t="s">
        <v>58</v>
      </c>
      <c r="E125" s="39" t="s">
        <v>5</v>
      </c>
    </row>
    <row r="126" spans="1:16" ht="12.75">
      <c r="A126" t="s">
        <v>50</v>
      </c>
      <c s="34" t="s">
        <v>187</v>
      </c>
      <c s="34" t="s">
        <v>2306</v>
      </c>
      <c s="35" t="s">
        <v>5</v>
      </c>
      <c s="6" t="s">
        <v>2307</v>
      </c>
      <c s="36" t="s">
        <v>89</v>
      </c>
      <c s="37">
        <v>40</v>
      </c>
      <c s="36">
        <v>0</v>
      </c>
      <c s="36">
        <f>ROUND(G126*H126,6)</f>
      </c>
      <c r="L126" s="38">
        <v>0</v>
      </c>
      <c s="32">
        <f>ROUND(ROUND(L126,2)*ROUND(G126,3),2)</f>
      </c>
      <c s="36" t="s">
        <v>2236</v>
      </c>
      <c>
        <f>(M126*21)/100</f>
      </c>
      <c t="s">
        <v>28</v>
      </c>
    </row>
    <row r="127" spans="1:5" ht="12.75">
      <c r="A127" s="35" t="s">
        <v>56</v>
      </c>
      <c r="E127" s="39" t="s">
        <v>2307</v>
      </c>
    </row>
    <row r="128" spans="1:5" ht="12.75">
      <c r="A128" s="35" t="s">
        <v>57</v>
      </c>
      <c r="E128" s="40" t="s">
        <v>5</v>
      </c>
    </row>
    <row r="129" spans="1:5" ht="12.75">
      <c r="A129" t="s">
        <v>58</v>
      </c>
      <c r="E129" s="39" t="s">
        <v>5</v>
      </c>
    </row>
    <row r="130" spans="1:16" ht="12.75">
      <c r="A130" t="s">
        <v>50</v>
      </c>
      <c s="34" t="s">
        <v>191</v>
      </c>
      <c s="34" t="s">
        <v>2308</v>
      </c>
      <c s="35" t="s">
        <v>5</v>
      </c>
      <c s="6" t="s">
        <v>2309</v>
      </c>
      <c s="36" t="s">
        <v>401</v>
      </c>
      <c s="37">
        <v>5</v>
      </c>
      <c s="36">
        <v>0</v>
      </c>
      <c s="36">
        <f>ROUND(G130*H130,6)</f>
      </c>
      <c r="L130" s="38">
        <v>0</v>
      </c>
      <c s="32">
        <f>ROUND(ROUND(L130,2)*ROUND(G130,3),2)</f>
      </c>
      <c s="36" t="s">
        <v>2236</v>
      </c>
      <c>
        <f>(M130*21)/100</f>
      </c>
      <c t="s">
        <v>28</v>
      </c>
    </row>
    <row r="131" spans="1:5" ht="12.75">
      <c r="A131" s="35" t="s">
        <v>56</v>
      </c>
      <c r="E131" s="39" t="s">
        <v>2309</v>
      </c>
    </row>
    <row r="132" spans="1:5" ht="12.75">
      <c r="A132" s="35" t="s">
        <v>57</v>
      </c>
      <c r="E132" s="40" t="s">
        <v>5</v>
      </c>
    </row>
    <row r="133" spans="1:5" ht="12.75">
      <c r="A133" t="s">
        <v>58</v>
      </c>
      <c r="E133" s="39" t="s">
        <v>5</v>
      </c>
    </row>
    <row r="134" spans="1:16" ht="12.75">
      <c r="A134" t="s">
        <v>50</v>
      </c>
      <c s="34" t="s">
        <v>194</v>
      </c>
      <c s="34" t="s">
        <v>2310</v>
      </c>
      <c s="35" t="s">
        <v>5</v>
      </c>
      <c s="6" t="s">
        <v>2311</v>
      </c>
      <c s="36" t="s">
        <v>184</v>
      </c>
      <c s="37">
        <v>8</v>
      </c>
      <c s="36">
        <v>0</v>
      </c>
      <c s="36">
        <f>ROUND(G134*H134,6)</f>
      </c>
      <c r="L134" s="38">
        <v>0</v>
      </c>
      <c s="32">
        <f>ROUND(ROUND(L134,2)*ROUND(G134,3),2)</f>
      </c>
      <c s="36" t="s">
        <v>2236</v>
      </c>
      <c>
        <f>(M134*21)/100</f>
      </c>
      <c t="s">
        <v>28</v>
      </c>
    </row>
    <row r="135" spans="1:5" ht="12.75">
      <c r="A135" s="35" t="s">
        <v>56</v>
      </c>
      <c r="E135" s="39" t="s">
        <v>2311</v>
      </c>
    </row>
    <row r="136" spans="1:5" ht="12.75">
      <c r="A136" s="35" t="s">
        <v>57</v>
      </c>
      <c r="E136" s="40" t="s">
        <v>5</v>
      </c>
    </row>
    <row r="137" spans="1:5" ht="12.75">
      <c r="A137" t="s">
        <v>58</v>
      </c>
      <c r="E137" s="39" t="s">
        <v>5</v>
      </c>
    </row>
    <row r="138" spans="1:16" ht="12.75">
      <c r="A138" t="s">
        <v>50</v>
      </c>
      <c s="34" t="s">
        <v>198</v>
      </c>
      <c s="34" t="s">
        <v>2312</v>
      </c>
      <c s="35" t="s">
        <v>5</v>
      </c>
      <c s="6" t="s">
        <v>2313</v>
      </c>
      <c s="36" t="s">
        <v>184</v>
      </c>
      <c s="37">
        <v>16</v>
      </c>
      <c s="36">
        <v>0</v>
      </c>
      <c s="36">
        <f>ROUND(G138*H138,6)</f>
      </c>
      <c r="L138" s="38">
        <v>0</v>
      </c>
      <c s="32">
        <f>ROUND(ROUND(L138,2)*ROUND(G138,3),2)</f>
      </c>
      <c s="36" t="s">
        <v>2236</v>
      </c>
      <c>
        <f>(M138*21)/100</f>
      </c>
      <c t="s">
        <v>28</v>
      </c>
    </row>
    <row r="139" spans="1:5" ht="12.75">
      <c r="A139" s="35" t="s">
        <v>56</v>
      </c>
      <c r="E139" s="39" t="s">
        <v>2313</v>
      </c>
    </row>
    <row r="140" spans="1:5" ht="12.75">
      <c r="A140" s="35" t="s">
        <v>57</v>
      </c>
      <c r="E140" s="40" t="s">
        <v>5</v>
      </c>
    </row>
    <row r="141" spans="1:5" ht="12.75">
      <c r="A141" t="s">
        <v>58</v>
      </c>
      <c r="E141" s="39" t="s">
        <v>5</v>
      </c>
    </row>
    <row r="142" spans="1:16" ht="12.75">
      <c r="A142" t="s">
        <v>50</v>
      </c>
      <c s="34" t="s">
        <v>201</v>
      </c>
      <c s="34" t="s">
        <v>2314</v>
      </c>
      <c s="35" t="s">
        <v>5</v>
      </c>
      <c s="6" t="s">
        <v>2315</v>
      </c>
      <c s="36" t="s">
        <v>184</v>
      </c>
      <c s="37">
        <v>48</v>
      </c>
      <c s="36">
        <v>0</v>
      </c>
      <c s="36">
        <f>ROUND(G142*H142,6)</f>
      </c>
      <c r="L142" s="38">
        <v>0</v>
      </c>
      <c s="32">
        <f>ROUND(ROUND(L142,2)*ROUND(G142,3),2)</f>
      </c>
      <c s="36" t="s">
        <v>2236</v>
      </c>
      <c>
        <f>(M142*21)/100</f>
      </c>
      <c t="s">
        <v>28</v>
      </c>
    </row>
    <row r="143" spans="1:5" ht="12.75">
      <c r="A143" s="35" t="s">
        <v>56</v>
      </c>
      <c r="E143" s="39" t="s">
        <v>2315</v>
      </c>
    </row>
    <row r="144" spans="1:5" ht="12.75">
      <c r="A144" s="35" t="s">
        <v>57</v>
      </c>
      <c r="E144" s="40" t="s">
        <v>5</v>
      </c>
    </row>
    <row r="145" spans="1:5" ht="12.75">
      <c r="A145" t="s">
        <v>58</v>
      </c>
      <c r="E145" s="39" t="s">
        <v>5</v>
      </c>
    </row>
    <row r="146" spans="1:16" ht="12.75">
      <c r="A146" t="s">
        <v>50</v>
      </c>
      <c s="34" t="s">
        <v>205</v>
      </c>
      <c s="34" t="s">
        <v>2316</v>
      </c>
      <c s="35" t="s">
        <v>5</v>
      </c>
      <c s="6" t="s">
        <v>2317</v>
      </c>
      <c s="36" t="s">
        <v>184</v>
      </c>
      <c s="37">
        <v>12</v>
      </c>
      <c s="36">
        <v>0</v>
      </c>
      <c s="36">
        <f>ROUND(G146*H146,6)</f>
      </c>
      <c r="L146" s="38">
        <v>0</v>
      </c>
      <c s="32">
        <f>ROUND(ROUND(L146,2)*ROUND(G146,3),2)</f>
      </c>
      <c s="36" t="s">
        <v>2236</v>
      </c>
      <c>
        <f>(M146*21)/100</f>
      </c>
      <c t="s">
        <v>28</v>
      </c>
    </row>
    <row r="147" spans="1:5" ht="12.75">
      <c r="A147" s="35" t="s">
        <v>56</v>
      </c>
      <c r="E147" s="39" t="s">
        <v>2317</v>
      </c>
    </row>
    <row r="148" spans="1:5" ht="12.75">
      <c r="A148" s="35" t="s">
        <v>57</v>
      </c>
      <c r="E148" s="40" t="s">
        <v>5</v>
      </c>
    </row>
    <row r="149" spans="1:5" ht="12.75">
      <c r="A149" t="s">
        <v>58</v>
      </c>
      <c r="E149" s="39" t="s">
        <v>5</v>
      </c>
    </row>
    <row r="150" spans="1:16" ht="12.75">
      <c r="A150" t="s">
        <v>50</v>
      </c>
      <c s="34" t="s">
        <v>209</v>
      </c>
      <c s="34" t="s">
        <v>3646</v>
      </c>
      <c s="35" t="s">
        <v>5</v>
      </c>
      <c s="6" t="s">
        <v>3647</v>
      </c>
      <c s="36" t="s">
        <v>3648</v>
      </c>
      <c s="37">
        <v>1</v>
      </c>
      <c s="36">
        <v>0</v>
      </c>
      <c s="36">
        <f>ROUND(G150*H150,6)</f>
      </c>
      <c r="L150" s="38">
        <v>0</v>
      </c>
      <c s="32">
        <f>ROUND(ROUND(L150,2)*ROUND(G150,3),2)</f>
      </c>
      <c s="36" t="s">
        <v>2236</v>
      </c>
      <c>
        <f>(M150*21)/100</f>
      </c>
      <c t="s">
        <v>28</v>
      </c>
    </row>
    <row r="151" spans="1:5" ht="12.75">
      <c r="A151" s="35" t="s">
        <v>56</v>
      </c>
      <c r="E151" s="39" t="s">
        <v>3647</v>
      </c>
    </row>
    <row r="152" spans="1:5" ht="12.75">
      <c r="A152" s="35" t="s">
        <v>57</v>
      </c>
      <c r="E152" s="40" t="s">
        <v>5</v>
      </c>
    </row>
    <row r="153" spans="1:5" ht="12.75">
      <c r="A153" t="s">
        <v>58</v>
      </c>
      <c r="E153" s="39" t="s">
        <v>5</v>
      </c>
    </row>
    <row r="154" spans="1:16" ht="12.75">
      <c r="A154" t="s">
        <v>50</v>
      </c>
      <c s="34" t="s">
        <v>212</v>
      </c>
      <c s="34" t="s">
        <v>3649</v>
      </c>
      <c s="35" t="s">
        <v>5</v>
      </c>
      <c s="6" t="s">
        <v>3650</v>
      </c>
      <c s="36" t="s">
        <v>401</v>
      </c>
      <c s="37">
        <v>4</v>
      </c>
      <c s="36">
        <v>0</v>
      </c>
      <c s="36">
        <f>ROUND(G154*H154,6)</f>
      </c>
      <c r="L154" s="38">
        <v>0</v>
      </c>
      <c s="32">
        <f>ROUND(ROUND(L154,2)*ROUND(G154,3),2)</f>
      </c>
      <c s="36" t="s">
        <v>2236</v>
      </c>
      <c>
        <f>(M154*21)/100</f>
      </c>
      <c t="s">
        <v>28</v>
      </c>
    </row>
    <row r="155" spans="1:5" ht="12.75">
      <c r="A155" s="35" t="s">
        <v>56</v>
      </c>
      <c r="E155" s="39" t="s">
        <v>3650</v>
      </c>
    </row>
    <row r="156" spans="1:5" ht="12.75">
      <c r="A156" s="35" t="s">
        <v>57</v>
      </c>
      <c r="E156" s="40" t="s">
        <v>5</v>
      </c>
    </row>
    <row r="157" spans="1:5" ht="12.75">
      <c r="A157" t="s">
        <v>58</v>
      </c>
      <c r="E157" s="39" t="s">
        <v>5</v>
      </c>
    </row>
    <row r="158" spans="1:16" ht="12.75">
      <c r="A158" t="s">
        <v>50</v>
      </c>
      <c s="34" t="s">
        <v>216</v>
      </c>
      <c s="34" t="s">
        <v>3651</v>
      </c>
      <c s="35" t="s">
        <v>5</v>
      </c>
      <c s="6" t="s">
        <v>3652</v>
      </c>
      <c s="36" t="s">
        <v>401</v>
      </c>
      <c s="37">
        <v>4</v>
      </c>
      <c s="36">
        <v>0</v>
      </c>
      <c s="36">
        <f>ROUND(G158*H158,6)</f>
      </c>
      <c r="L158" s="38">
        <v>0</v>
      </c>
      <c s="32">
        <f>ROUND(ROUND(L158,2)*ROUND(G158,3),2)</f>
      </c>
      <c s="36" t="s">
        <v>2236</v>
      </c>
      <c>
        <f>(M158*21)/100</f>
      </c>
      <c t="s">
        <v>28</v>
      </c>
    </row>
    <row r="159" spans="1:5" ht="12.75">
      <c r="A159" s="35" t="s">
        <v>56</v>
      </c>
      <c r="E159" s="39" t="s">
        <v>3652</v>
      </c>
    </row>
    <row r="160" spans="1:5" ht="12.75">
      <c r="A160" s="35" t="s">
        <v>57</v>
      </c>
      <c r="E160" s="40" t="s">
        <v>5</v>
      </c>
    </row>
    <row r="161" spans="1:5" ht="12.75">
      <c r="A161" t="s">
        <v>58</v>
      </c>
      <c r="E161" s="39" t="s">
        <v>5</v>
      </c>
    </row>
    <row r="162" spans="1:16" ht="12.75">
      <c r="A162" t="s">
        <v>50</v>
      </c>
      <c s="34" t="s">
        <v>219</v>
      </c>
      <c s="34" t="s">
        <v>3653</v>
      </c>
      <c s="35" t="s">
        <v>5</v>
      </c>
      <c s="6" t="s">
        <v>3654</v>
      </c>
      <c s="36" t="s">
        <v>401</v>
      </c>
      <c s="37">
        <v>5</v>
      </c>
      <c s="36">
        <v>0</v>
      </c>
      <c s="36">
        <f>ROUND(G162*H162,6)</f>
      </c>
      <c r="L162" s="38">
        <v>0</v>
      </c>
      <c s="32">
        <f>ROUND(ROUND(L162,2)*ROUND(G162,3),2)</f>
      </c>
      <c s="36" t="s">
        <v>2236</v>
      </c>
      <c>
        <f>(M162*21)/100</f>
      </c>
      <c t="s">
        <v>28</v>
      </c>
    </row>
    <row r="163" spans="1:5" ht="12.75">
      <c r="A163" s="35" t="s">
        <v>56</v>
      </c>
      <c r="E163" s="39" t="s">
        <v>3654</v>
      </c>
    </row>
    <row r="164" spans="1:5" ht="12.75">
      <c r="A164" s="35" t="s">
        <v>57</v>
      </c>
      <c r="E164" s="40" t="s">
        <v>5</v>
      </c>
    </row>
    <row r="165" spans="1:5" ht="12.75">
      <c r="A165" t="s">
        <v>58</v>
      </c>
      <c r="E165" s="39" t="s">
        <v>5</v>
      </c>
    </row>
    <row r="166" spans="1:16" ht="12.75">
      <c r="A166" t="s">
        <v>50</v>
      </c>
      <c s="34" t="s">
        <v>223</v>
      </c>
      <c s="34" t="s">
        <v>3655</v>
      </c>
      <c s="35" t="s">
        <v>5</v>
      </c>
      <c s="6" t="s">
        <v>3656</v>
      </c>
      <c s="36" t="s">
        <v>423</v>
      </c>
      <c s="37">
        <v>5</v>
      </c>
      <c s="36">
        <v>0</v>
      </c>
      <c s="36">
        <f>ROUND(G166*H166,6)</f>
      </c>
      <c r="L166" s="38">
        <v>0</v>
      </c>
      <c s="32">
        <f>ROUND(ROUND(L166,2)*ROUND(G166,3),2)</f>
      </c>
      <c s="36" t="s">
        <v>2236</v>
      </c>
      <c>
        <f>(M166*21)/100</f>
      </c>
      <c t="s">
        <v>28</v>
      </c>
    </row>
    <row r="167" spans="1:5" ht="12.75">
      <c r="A167" s="35" t="s">
        <v>56</v>
      </c>
      <c r="E167" s="39" t="s">
        <v>3656</v>
      </c>
    </row>
    <row r="168" spans="1:5" ht="12.75">
      <c r="A168" s="35" t="s">
        <v>57</v>
      </c>
      <c r="E168" s="40" t="s">
        <v>5</v>
      </c>
    </row>
    <row r="169" spans="1:5" ht="12.75">
      <c r="A169" t="s">
        <v>58</v>
      </c>
      <c r="E169" s="39" t="s">
        <v>5</v>
      </c>
    </row>
    <row r="170" spans="1:16" ht="12.75">
      <c r="A170" t="s">
        <v>50</v>
      </c>
      <c s="34" t="s">
        <v>226</v>
      </c>
      <c s="34" t="s">
        <v>3657</v>
      </c>
      <c s="35" t="s">
        <v>5</v>
      </c>
      <c s="6" t="s">
        <v>3658</v>
      </c>
      <c s="36" t="s">
        <v>74</v>
      </c>
      <c s="37">
        <v>10</v>
      </c>
      <c s="36">
        <v>0</v>
      </c>
      <c s="36">
        <f>ROUND(G170*H170,6)</f>
      </c>
      <c r="L170" s="38">
        <v>0</v>
      </c>
      <c s="32">
        <f>ROUND(ROUND(L170,2)*ROUND(G170,3),2)</f>
      </c>
      <c s="36" t="s">
        <v>2236</v>
      </c>
      <c>
        <f>(M170*21)/100</f>
      </c>
      <c t="s">
        <v>28</v>
      </c>
    </row>
    <row r="171" spans="1:5" ht="12.75">
      <c r="A171" s="35" t="s">
        <v>56</v>
      </c>
      <c r="E171" s="39" t="s">
        <v>3658</v>
      </c>
    </row>
    <row r="172" spans="1:5" ht="12.75">
      <c r="A172" s="35" t="s">
        <v>57</v>
      </c>
      <c r="E172" s="40" t="s">
        <v>5</v>
      </c>
    </row>
    <row r="173" spans="1:5" ht="12.75">
      <c r="A173" t="s">
        <v>58</v>
      </c>
      <c r="E173" s="39" t="s">
        <v>5</v>
      </c>
    </row>
    <row r="174" spans="1:16" ht="12.75">
      <c r="A174" t="s">
        <v>50</v>
      </c>
      <c s="34" t="s">
        <v>230</v>
      </c>
      <c s="34" t="s">
        <v>3659</v>
      </c>
      <c s="35" t="s">
        <v>5</v>
      </c>
      <c s="6" t="s">
        <v>3660</v>
      </c>
      <c s="36" t="s">
        <v>74</v>
      </c>
      <c s="37">
        <v>5</v>
      </c>
      <c s="36">
        <v>0</v>
      </c>
      <c s="36">
        <f>ROUND(G174*H174,6)</f>
      </c>
      <c r="L174" s="38">
        <v>0</v>
      </c>
      <c s="32">
        <f>ROUND(ROUND(L174,2)*ROUND(G174,3),2)</f>
      </c>
      <c s="36" t="s">
        <v>2236</v>
      </c>
      <c>
        <f>(M174*21)/100</f>
      </c>
      <c t="s">
        <v>28</v>
      </c>
    </row>
    <row r="175" spans="1:5" ht="12.75">
      <c r="A175" s="35" t="s">
        <v>56</v>
      </c>
      <c r="E175" s="39" t="s">
        <v>3660</v>
      </c>
    </row>
    <row r="176" spans="1:5" ht="12.75">
      <c r="A176" s="35" t="s">
        <v>57</v>
      </c>
      <c r="E176" s="40" t="s">
        <v>5</v>
      </c>
    </row>
    <row r="177" spans="1:5" ht="12.75">
      <c r="A177" t="s">
        <v>58</v>
      </c>
      <c r="E177" s="39" t="s">
        <v>5</v>
      </c>
    </row>
    <row r="178" spans="1:16" ht="12.75">
      <c r="A178" t="s">
        <v>50</v>
      </c>
      <c s="34" t="s">
        <v>234</v>
      </c>
      <c s="34" t="s">
        <v>3661</v>
      </c>
      <c s="35" t="s">
        <v>5</v>
      </c>
      <c s="6" t="s">
        <v>3662</v>
      </c>
      <c s="36" t="s">
        <v>89</v>
      </c>
      <c s="37">
        <v>2</v>
      </c>
      <c s="36">
        <v>0</v>
      </c>
      <c s="36">
        <f>ROUND(G178*H178,6)</f>
      </c>
      <c r="L178" s="38">
        <v>0</v>
      </c>
      <c s="32">
        <f>ROUND(ROUND(L178,2)*ROUND(G178,3),2)</f>
      </c>
      <c s="36" t="s">
        <v>2236</v>
      </c>
      <c>
        <f>(M178*21)/100</f>
      </c>
      <c t="s">
        <v>28</v>
      </c>
    </row>
    <row r="179" spans="1:5" ht="12.75">
      <c r="A179" s="35" t="s">
        <v>56</v>
      </c>
      <c r="E179" s="39" t="s">
        <v>3662</v>
      </c>
    </row>
    <row r="180" spans="1:5" ht="12.75">
      <c r="A180" s="35" t="s">
        <v>57</v>
      </c>
      <c r="E180" s="40" t="s">
        <v>5</v>
      </c>
    </row>
    <row r="181" spans="1:5" ht="12.75">
      <c r="A181" t="s">
        <v>58</v>
      </c>
      <c r="E181" s="39" t="s">
        <v>5</v>
      </c>
    </row>
    <row r="182" spans="1:16" ht="25.5">
      <c r="A182" t="s">
        <v>50</v>
      </c>
      <c s="34" t="s">
        <v>238</v>
      </c>
      <c s="34" t="s">
        <v>3663</v>
      </c>
      <c s="35" t="s">
        <v>5</v>
      </c>
      <c s="6" t="s">
        <v>3664</v>
      </c>
      <c s="36" t="s">
        <v>74</v>
      </c>
      <c s="37">
        <v>5</v>
      </c>
      <c s="36">
        <v>0</v>
      </c>
      <c s="36">
        <f>ROUND(G182*H182,6)</f>
      </c>
      <c r="L182" s="38">
        <v>0</v>
      </c>
      <c s="32">
        <f>ROUND(ROUND(L182,2)*ROUND(G182,3),2)</f>
      </c>
      <c s="36" t="s">
        <v>2236</v>
      </c>
      <c>
        <f>(M182*21)/100</f>
      </c>
      <c t="s">
        <v>28</v>
      </c>
    </row>
    <row r="183" spans="1:5" ht="25.5">
      <c r="A183" s="35" t="s">
        <v>56</v>
      </c>
      <c r="E183" s="39" t="s">
        <v>3664</v>
      </c>
    </row>
    <row r="184" spans="1:5" ht="12.75">
      <c r="A184" s="35" t="s">
        <v>57</v>
      </c>
      <c r="E184" s="40" t="s">
        <v>5</v>
      </c>
    </row>
    <row r="185" spans="1:5" ht="12.75">
      <c r="A185" t="s">
        <v>58</v>
      </c>
      <c r="E185" s="39" t="s">
        <v>5</v>
      </c>
    </row>
    <row r="186" spans="1:16" ht="12.75">
      <c r="A186" t="s">
        <v>50</v>
      </c>
      <c s="34" t="s">
        <v>243</v>
      </c>
      <c s="34" t="s">
        <v>3665</v>
      </c>
      <c s="35" t="s">
        <v>5</v>
      </c>
      <c s="6" t="s">
        <v>3666</v>
      </c>
      <c s="36" t="s">
        <v>74</v>
      </c>
      <c s="37">
        <v>20</v>
      </c>
      <c s="36">
        <v>0</v>
      </c>
      <c s="36">
        <f>ROUND(G186*H186,6)</f>
      </c>
      <c r="L186" s="38">
        <v>0</v>
      </c>
      <c s="32">
        <f>ROUND(ROUND(L186,2)*ROUND(G186,3),2)</f>
      </c>
      <c s="36" t="s">
        <v>2236</v>
      </c>
      <c>
        <f>(M186*21)/100</f>
      </c>
      <c t="s">
        <v>28</v>
      </c>
    </row>
    <row r="187" spans="1:5" ht="12.75">
      <c r="A187" s="35" t="s">
        <v>56</v>
      </c>
      <c r="E187" s="39" t="s">
        <v>3666</v>
      </c>
    </row>
    <row r="188" spans="1:5" ht="12.75">
      <c r="A188" s="35" t="s">
        <v>57</v>
      </c>
      <c r="E188" s="40" t="s">
        <v>5</v>
      </c>
    </row>
    <row r="189" spans="1:5" ht="12.75">
      <c r="A189" t="s">
        <v>58</v>
      </c>
      <c r="E189" s="39" t="s">
        <v>5</v>
      </c>
    </row>
    <row r="190" spans="1:16" ht="12.75">
      <c r="A190" t="s">
        <v>50</v>
      </c>
      <c s="34" t="s">
        <v>246</v>
      </c>
      <c s="34" t="s">
        <v>2318</v>
      </c>
      <c s="35" t="s">
        <v>5</v>
      </c>
      <c s="6" t="s">
        <v>2319</v>
      </c>
      <c s="36" t="s">
        <v>423</v>
      </c>
      <c s="37">
        <v>1</v>
      </c>
      <c s="36">
        <v>0</v>
      </c>
      <c s="36">
        <f>ROUND(G190*H190,6)</f>
      </c>
      <c r="L190" s="38">
        <v>0</v>
      </c>
      <c s="32">
        <f>ROUND(ROUND(L190,2)*ROUND(G190,3),2)</f>
      </c>
      <c s="36" t="s">
        <v>2236</v>
      </c>
      <c>
        <f>(M190*21)/100</f>
      </c>
      <c t="s">
        <v>28</v>
      </c>
    </row>
    <row r="191" spans="1:5" ht="12.75">
      <c r="A191" s="35" t="s">
        <v>56</v>
      </c>
      <c r="E191" s="39" t="s">
        <v>2319</v>
      </c>
    </row>
    <row r="192" spans="1:5" ht="12.75">
      <c r="A192" s="35" t="s">
        <v>57</v>
      </c>
      <c r="E192" s="40" t="s">
        <v>5</v>
      </c>
    </row>
    <row r="193" spans="1:5" ht="12.75">
      <c r="A193" t="s">
        <v>58</v>
      </c>
      <c r="E193" s="39" t="s">
        <v>5</v>
      </c>
    </row>
    <row r="194" spans="1:16" ht="12.75">
      <c r="A194" t="s">
        <v>50</v>
      </c>
      <c s="34" t="s">
        <v>249</v>
      </c>
      <c s="34" t="s">
        <v>2320</v>
      </c>
      <c s="35" t="s">
        <v>5</v>
      </c>
      <c s="6" t="s">
        <v>2321</v>
      </c>
      <c s="36" t="s">
        <v>184</v>
      </c>
      <c s="37">
        <v>8</v>
      </c>
      <c s="36">
        <v>0</v>
      </c>
      <c s="36">
        <f>ROUND(G194*H194,6)</f>
      </c>
      <c r="L194" s="38">
        <v>0</v>
      </c>
      <c s="32">
        <f>ROUND(ROUND(L194,2)*ROUND(G194,3),2)</f>
      </c>
      <c s="36" t="s">
        <v>55</v>
      </c>
      <c>
        <f>(M194*21)/100</f>
      </c>
      <c t="s">
        <v>28</v>
      </c>
    </row>
    <row r="195" spans="1:5" ht="12.75">
      <c r="A195" s="35" t="s">
        <v>56</v>
      </c>
      <c r="E195" s="39" t="s">
        <v>2321</v>
      </c>
    </row>
    <row r="196" spans="1:5" ht="12.75">
      <c r="A196" s="35" t="s">
        <v>57</v>
      </c>
      <c r="E196" s="40" t="s">
        <v>5</v>
      </c>
    </row>
    <row r="197" spans="1:5" ht="12.75">
      <c r="A197" t="s">
        <v>58</v>
      </c>
      <c r="E197" s="39" t="s">
        <v>5</v>
      </c>
    </row>
    <row r="198" spans="1:16" ht="12.75">
      <c r="A198" t="s">
        <v>50</v>
      </c>
      <c s="34" t="s">
        <v>252</v>
      </c>
      <c s="34" t="s">
        <v>2322</v>
      </c>
      <c s="35" t="s">
        <v>5</v>
      </c>
      <c s="6" t="s">
        <v>2323</v>
      </c>
      <c s="36" t="s">
        <v>184</v>
      </c>
      <c s="37">
        <v>32</v>
      </c>
      <c s="36">
        <v>0</v>
      </c>
      <c s="36">
        <f>ROUND(G198*H198,6)</f>
      </c>
      <c r="L198" s="38">
        <v>0</v>
      </c>
      <c s="32">
        <f>ROUND(ROUND(L198,2)*ROUND(G198,3),2)</f>
      </c>
      <c s="36" t="s">
        <v>55</v>
      </c>
      <c>
        <f>(M198*21)/100</f>
      </c>
      <c t="s">
        <v>28</v>
      </c>
    </row>
    <row r="199" spans="1:5" ht="12.75">
      <c r="A199" s="35" t="s">
        <v>56</v>
      </c>
      <c r="E199" s="39" t="s">
        <v>2323</v>
      </c>
    </row>
    <row r="200" spans="1:5" ht="12.75">
      <c r="A200" s="35" t="s">
        <v>57</v>
      </c>
      <c r="E200" s="40" t="s">
        <v>5</v>
      </c>
    </row>
    <row r="201" spans="1:5" ht="12.75">
      <c r="A201" t="s">
        <v>58</v>
      </c>
      <c r="E201" s="39" t="s">
        <v>5</v>
      </c>
    </row>
    <row r="202" spans="1:16" ht="12.75">
      <c r="A202" t="s">
        <v>50</v>
      </c>
      <c s="34" t="s">
        <v>255</v>
      </c>
      <c s="34" t="s">
        <v>2324</v>
      </c>
      <c s="35" t="s">
        <v>5</v>
      </c>
      <c s="6" t="s">
        <v>2325</v>
      </c>
      <c s="36" t="s">
        <v>89</v>
      </c>
      <c s="37">
        <v>1</v>
      </c>
      <c s="36">
        <v>0</v>
      </c>
      <c s="36">
        <f>ROUND(G202*H202,6)</f>
      </c>
      <c r="L202" s="38">
        <v>0</v>
      </c>
      <c s="32">
        <f>ROUND(ROUND(L202,2)*ROUND(G202,3),2)</f>
      </c>
      <c s="36" t="s">
        <v>55</v>
      </c>
      <c>
        <f>(M202*21)/100</f>
      </c>
      <c t="s">
        <v>28</v>
      </c>
    </row>
    <row r="203" spans="1:5" ht="12.75">
      <c r="A203" s="35" t="s">
        <v>56</v>
      </c>
      <c r="E203" s="39" t="s">
        <v>2325</v>
      </c>
    </row>
    <row r="204" spans="1:5" ht="12.75">
      <c r="A204" s="35" t="s">
        <v>57</v>
      </c>
      <c r="E204" s="40" t="s">
        <v>5</v>
      </c>
    </row>
    <row r="205" spans="1:5" ht="12.75">
      <c r="A205" t="s">
        <v>58</v>
      </c>
      <c r="E205" s="39" t="s">
        <v>5</v>
      </c>
    </row>
    <row r="206" spans="1:16" ht="25.5">
      <c r="A206" t="s">
        <v>50</v>
      </c>
      <c s="34" t="s">
        <v>258</v>
      </c>
      <c s="34" t="s">
        <v>2326</v>
      </c>
      <c s="35" t="s">
        <v>5</v>
      </c>
      <c s="6" t="s">
        <v>2327</v>
      </c>
      <c s="36" t="s">
        <v>54</v>
      </c>
      <c s="37">
        <v>1</v>
      </c>
      <c s="36">
        <v>0</v>
      </c>
      <c s="36">
        <f>ROUND(G206*H206,6)</f>
      </c>
      <c r="L206" s="38">
        <v>0</v>
      </c>
      <c s="32">
        <f>ROUND(ROUND(L206,2)*ROUND(G206,3),2)</f>
      </c>
      <c s="36" t="s">
        <v>55</v>
      </c>
      <c>
        <f>(M206*21)/100</f>
      </c>
      <c t="s">
        <v>28</v>
      </c>
    </row>
    <row r="207" spans="1:5" ht="25.5">
      <c r="A207" s="35" t="s">
        <v>56</v>
      </c>
      <c r="E207" s="39" t="s">
        <v>2327</v>
      </c>
    </row>
    <row r="208" spans="1:5" ht="12.75">
      <c r="A208" s="35" t="s">
        <v>57</v>
      </c>
      <c r="E208" s="40" t="s">
        <v>5</v>
      </c>
    </row>
    <row r="209" spans="1:5" ht="12.75">
      <c r="A209" t="s">
        <v>58</v>
      </c>
      <c r="E209" s="39" t="s">
        <v>5</v>
      </c>
    </row>
    <row r="210" spans="1:16" ht="25.5">
      <c r="A210" t="s">
        <v>50</v>
      </c>
      <c s="34" t="s">
        <v>261</v>
      </c>
      <c s="34" t="s">
        <v>2328</v>
      </c>
      <c s="35" t="s">
        <v>5</v>
      </c>
      <c s="6" t="s">
        <v>2329</v>
      </c>
      <c s="36" t="s">
        <v>89</v>
      </c>
      <c s="37">
        <v>1</v>
      </c>
      <c s="36">
        <v>0</v>
      </c>
      <c s="36">
        <f>ROUND(G210*H210,6)</f>
      </c>
      <c r="L210" s="38">
        <v>0</v>
      </c>
      <c s="32">
        <f>ROUND(ROUND(L210,2)*ROUND(G210,3),2)</f>
      </c>
      <c s="36" t="s">
        <v>2236</v>
      </c>
      <c>
        <f>(M210*21)/100</f>
      </c>
      <c t="s">
        <v>28</v>
      </c>
    </row>
    <row r="211" spans="1:5" ht="25.5">
      <c r="A211" s="35" t="s">
        <v>56</v>
      </c>
      <c r="E211" s="39" t="s">
        <v>2329</v>
      </c>
    </row>
    <row r="212" spans="1:5" ht="12.75">
      <c r="A212" s="35" t="s">
        <v>57</v>
      </c>
      <c r="E212" s="40" t="s">
        <v>5</v>
      </c>
    </row>
    <row r="213" spans="1:5" ht="12.75">
      <c r="A213" t="s">
        <v>58</v>
      </c>
      <c r="E2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COUNTIFS(L8:L197,"=0",A8:A197,"P")+COUNTIFS(L8:L197,"",A8:A197,"P")+SUM(Q8:Q197)</f>
      </c>
    </row>
    <row r="8" spans="1:13" ht="12.75">
      <c r="A8" t="s">
        <v>45</v>
      </c>
      <c r="C8" s="28" t="s">
        <v>3669</v>
      </c>
      <c r="E8" s="30" t="s">
        <v>3668</v>
      </c>
      <c r="J8" s="29">
        <f>0+J9+J42+J59+J124+J141+J154+J175+J196</f>
      </c>
      <c s="29">
        <f>0+K9+K42+K59+K124+K141+K154+K175+K196</f>
      </c>
      <c s="29">
        <f>0+L9+L42+L59+L124+L141+L154+L175+L196</f>
      </c>
      <c s="29">
        <f>0+M9+M42+M59+M124+M141+M154+M175+M196</f>
      </c>
    </row>
    <row r="9" spans="1:13" ht="12.75">
      <c r="A9" t="s">
        <v>47</v>
      </c>
      <c r="C9" s="31" t="s">
        <v>51</v>
      </c>
      <c r="E9" s="33" t="s">
        <v>398</v>
      </c>
      <c r="J9" s="32">
        <f>0</f>
      </c>
      <c s="32">
        <f>0</f>
      </c>
      <c s="32">
        <f>0+L10+L14+L18+L22+L26+L30+L34+L38</f>
      </c>
      <c s="32">
        <f>0+M10+M14+M18+M22+M26+M30+M34+M38</f>
      </c>
    </row>
    <row r="10" spans="1:16" ht="25.5">
      <c r="A10" t="s">
        <v>50</v>
      </c>
      <c s="34" t="s">
        <v>51</v>
      </c>
      <c s="34" t="s">
        <v>2619</v>
      </c>
      <c s="35" t="s">
        <v>5</v>
      </c>
      <c s="6" t="s">
        <v>2620</v>
      </c>
      <c s="36" t="s">
        <v>184</v>
      </c>
      <c s="37">
        <v>100</v>
      </c>
      <c s="36">
        <v>4E-05</v>
      </c>
      <c s="36">
        <f>ROUND(G10*H10,6)</f>
      </c>
      <c r="L10" s="38">
        <v>0</v>
      </c>
      <c s="32">
        <f>ROUND(ROUND(L10,2)*ROUND(G10,3),2)</f>
      </c>
      <c s="36" t="s">
        <v>90</v>
      </c>
      <c>
        <f>(M10*21)/100</f>
      </c>
      <c t="s">
        <v>28</v>
      </c>
    </row>
    <row r="11" spans="1:5" ht="25.5">
      <c r="A11" s="35" t="s">
        <v>56</v>
      </c>
      <c r="E11" s="39" t="s">
        <v>2620</v>
      </c>
    </row>
    <row r="12" spans="1:5" ht="12.75">
      <c r="A12" s="35" t="s">
        <v>57</v>
      </c>
      <c r="E12" s="40" t="s">
        <v>5</v>
      </c>
    </row>
    <row r="13" spans="1:5" ht="12.75">
      <c r="A13" t="s">
        <v>58</v>
      </c>
      <c r="E13" s="39" t="s">
        <v>5</v>
      </c>
    </row>
    <row r="14" spans="1:16" ht="25.5">
      <c r="A14" t="s">
        <v>50</v>
      </c>
      <c s="34" t="s">
        <v>28</v>
      </c>
      <c s="34" t="s">
        <v>2621</v>
      </c>
      <c s="35" t="s">
        <v>5</v>
      </c>
      <c s="6" t="s">
        <v>2622</v>
      </c>
      <c s="36" t="s">
        <v>2623</v>
      </c>
      <c s="37">
        <v>10</v>
      </c>
      <c s="36">
        <v>0</v>
      </c>
      <c s="36">
        <f>ROUND(G14*H14,6)</f>
      </c>
      <c r="L14" s="38">
        <v>0</v>
      </c>
      <c s="32">
        <f>ROUND(ROUND(L14,2)*ROUND(G14,3),2)</f>
      </c>
      <c s="36" t="s">
        <v>90</v>
      </c>
      <c>
        <f>(M14*21)/100</f>
      </c>
      <c t="s">
        <v>28</v>
      </c>
    </row>
    <row r="15" spans="1:5" ht="25.5">
      <c r="A15" s="35" t="s">
        <v>56</v>
      </c>
      <c r="E15" s="39" t="s">
        <v>2622</v>
      </c>
    </row>
    <row r="16" spans="1:5" ht="12.75">
      <c r="A16" s="35" t="s">
        <v>57</v>
      </c>
      <c r="E16" s="40" t="s">
        <v>5</v>
      </c>
    </row>
    <row r="17" spans="1:5" ht="12.75">
      <c r="A17" t="s">
        <v>58</v>
      </c>
      <c r="E17" s="39" t="s">
        <v>5</v>
      </c>
    </row>
    <row r="18" spans="1:16" ht="25.5">
      <c r="A18" t="s">
        <v>50</v>
      </c>
      <c s="34" t="s">
        <v>26</v>
      </c>
      <c s="34" t="s">
        <v>399</v>
      </c>
      <c s="35" t="s">
        <v>5</v>
      </c>
      <c s="6" t="s">
        <v>400</v>
      </c>
      <c s="36" t="s">
        <v>401</v>
      </c>
      <c s="37">
        <v>160.224</v>
      </c>
      <c s="36">
        <v>0</v>
      </c>
      <c s="36">
        <f>ROUND(G18*H18,6)</f>
      </c>
      <c r="L18" s="38">
        <v>0</v>
      </c>
      <c s="32">
        <f>ROUND(ROUND(L18,2)*ROUND(G18,3),2)</f>
      </c>
      <c s="36" t="s">
        <v>90</v>
      </c>
      <c>
        <f>(M18*21)/100</f>
      </c>
      <c t="s">
        <v>28</v>
      </c>
    </row>
    <row r="19" spans="1:5" ht="25.5">
      <c r="A19" s="35" t="s">
        <v>56</v>
      </c>
      <c r="E19" s="39" t="s">
        <v>400</v>
      </c>
    </row>
    <row r="20" spans="1:5" ht="38.25">
      <c r="A20" s="35" t="s">
        <v>57</v>
      </c>
      <c r="E20" s="42" t="s">
        <v>3670</v>
      </c>
    </row>
    <row r="21" spans="1:5" ht="12.75">
      <c r="A21" t="s">
        <v>58</v>
      </c>
      <c r="E21" s="39" t="s">
        <v>5</v>
      </c>
    </row>
    <row r="22" spans="1:16" ht="38.25">
      <c r="A22" t="s">
        <v>50</v>
      </c>
      <c s="34" t="s">
        <v>79</v>
      </c>
      <c s="34" t="s">
        <v>619</v>
      </c>
      <c s="35" t="s">
        <v>5</v>
      </c>
      <c s="6" t="s">
        <v>620</v>
      </c>
      <c s="36" t="s">
        <v>401</v>
      </c>
      <c s="37">
        <v>160.224</v>
      </c>
      <c s="36">
        <v>0</v>
      </c>
      <c s="36">
        <f>ROUND(G22*H22,6)</f>
      </c>
      <c r="L22" s="38">
        <v>0</v>
      </c>
      <c s="32">
        <f>ROUND(ROUND(L22,2)*ROUND(G22,3),2)</f>
      </c>
      <c s="36" t="s">
        <v>90</v>
      </c>
      <c>
        <f>(M22*21)/100</f>
      </c>
      <c t="s">
        <v>28</v>
      </c>
    </row>
    <row r="23" spans="1:5" ht="38.25">
      <c r="A23" s="35" t="s">
        <v>56</v>
      </c>
      <c r="E23" s="39" t="s">
        <v>621</v>
      </c>
    </row>
    <row r="24" spans="1:5" ht="38.25">
      <c r="A24" s="35" t="s">
        <v>57</v>
      </c>
      <c r="E24" s="42" t="s">
        <v>3671</v>
      </c>
    </row>
    <row r="25" spans="1:5" ht="12.75">
      <c r="A25" t="s">
        <v>58</v>
      </c>
      <c r="E25" s="39" t="s">
        <v>5</v>
      </c>
    </row>
    <row r="26" spans="1:16" ht="38.25">
      <c r="A26" t="s">
        <v>50</v>
      </c>
      <c s="34" t="s">
        <v>101</v>
      </c>
      <c s="34" t="s">
        <v>623</v>
      </c>
      <c s="35" t="s">
        <v>5</v>
      </c>
      <c s="6" t="s">
        <v>620</v>
      </c>
      <c s="36" t="s">
        <v>401</v>
      </c>
      <c s="37">
        <v>1602.24</v>
      </c>
      <c s="36">
        <v>0</v>
      </c>
      <c s="36">
        <f>ROUND(G26*H26,6)</f>
      </c>
      <c r="L26" s="38">
        <v>0</v>
      </c>
      <c s="32">
        <f>ROUND(ROUND(L26,2)*ROUND(G26,3),2)</f>
      </c>
      <c s="36" t="s">
        <v>90</v>
      </c>
      <c>
        <f>(M26*21)/100</f>
      </c>
      <c t="s">
        <v>28</v>
      </c>
    </row>
    <row r="27" spans="1:5" ht="51">
      <c r="A27" s="35" t="s">
        <v>56</v>
      </c>
      <c r="E27" s="39" t="s">
        <v>624</v>
      </c>
    </row>
    <row r="28" spans="1:5" ht="25.5">
      <c r="A28" s="35" t="s">
        <v>57</v>
      </c>
      <c r="E28" s="40" t="s">
        <v>3672</v>
      </c>
    </row>
    <row r="29" spans="1:5" ht="12.75">
      <c r="A29" t="s">
        <v>58</v>
      </c>
      <c r="E29" s="39" t="s">
        <v>5</v>
      </c>
    </row>
    <row r="30" spans="1:16" ht="25.5">
      <c r="A30" t="s">
        <v>50</v>
      </c>
      <c s="34" t="s">
        <v>27</v>
      </c>
      <c s="34" t="s">
        <v>2629</v>
      </c>
      <c s="35" t="s">
        <v>5</v>
      </c>
      <c s="6" t="s">
        <v>2630</v>
      </c>
      <c s="36" t="s">
        <v>401</v>
      </c>
      <c s="37">
        <v>160.224</v>
      </c>
      <c s="36">
        <v>0</v>
      </c>
      <c s="36">
        <f>ROUND(G30*H30,6)</f>
      </c>
      <c r="L30" s="38">
        <v>0</v>
      </c>
      <c s="32">
        <f>ROUND(ROUND(L30,2)*ROUND(G30,3),2)</f>
      </c>
      <c s="36" t="s">
        <v>90</v>
      </c>
      <c>
        <f>(M30*21)/100</f>
      </c>
      <c t="s">
        <v>28</v>
      </c>
    </row>
    <row r="31" spans="1:5" ht="25.5">
      <c r="A31" s="35" t="s">
        <v>56</v>
      </c>
      <c r="E31" s="39" t="s">
        <v>2630</v>
      </c>
    </row>
    <row r="32" spans="1:5" ht="25.5">
      <c r="A32" s="35" t="s">
        <v>57</v>
      </c>
      <c r="E32" s="40" t="s">
        <v>3673</v>
      </c>
    </row>
    <row r="33" spans="1:5" ht="12.75">
      <c r="A33" t="s">
        <v>58</v>
      </c>
      <c r="E33" s="39" t="s">
        <v>5</v>
      </c>
    </row>
    <row r="34" spans="1:16" ht="25.5">
      <c r="A34" t="s">
        <v>50</v>
      </c>
      <c s="34" t="s">
        <v>106</v>
      </c>
      <c s="34" t="s">
        <v>626</v>
      </c>
      <c s="35" t="s">
        <v>5</v>
      </c>
      <c s="6" t="s">
        <v>627</v>
      </c>
      <c s="36" t="s">
        <v>409</v>
      </c>
      <c s="37">
        <v>272.381</v>
      </c>
      <c s="36">
        <v>0</v>
      </c>
      <c s="36">
        <f>ROUND(G34*H34,6)</f>
      </c>
      <c r="L34" s="38">
        <v>0</v>
      </c>
      <c s="32">
        <f>ROUND(ROUND(L34,2)*ROUND(G34,3),2)</f>
      </c>
      <c s="36" t="s">
        <v>90</v>
      </c>
      <c>
        <f>(M34*21)/100</f>
      </c>
      <c t="s">
        <v>28</v>
      </c>
    </row>
    <row r="35" spans="1:5" ht="25.5">
      <c r="A35" s="35" t="s">
        <v>56</v>
      </c>
      <c r="E35" s="39" t="s">
        <v>627</v>
      </c>
    </row>
    <row r="36" spans="1:5" ht="25.5">
      <c r="A36" s="35" t="s">
        <v>57</v>
      </c>
      <c r="E36" s="40" t="s">
        <v>3674</v>
      </c>
    </row>
    <row r="37" spans="1:5" ht="12.75">
      <c r="A37" t="s">
        <v>58</v>
      </c>
      <c r="E37" s="39" t="s">
        <v>5</v>
      </c>
    </row>
    <row r="38" spans="1:16" ht="25.5">
      <c r="A38" t="s">
        <v>50</v>
      </c>
      <c s="34" t="s">
        <v>111</v>
      </c>
      <c s="34" t="s">
        <v>2638</v>
      </c>
      <c s="35" t="s">
        <v>5</v>
      </c>
      <c s="6" t="s">
        <v>2639</v>
      </c>
      <c s="36" t="s">
        <v>423</v>
      </c>
      <c s="37">
        <v>141.48</v>
      </c>
      <c s="36">
        <v>0</v>
      </c>
      <c s="36">
        <f>ROUND(G38*H38,6)</f>
      </c>
      <c r="L38" s="38">
        <v>0</v>
      </c>
      <c s="32">
        <f>ROUND(ROUND(L38,2)*ROUND(G38,3),2)</f>
      </c>
      <c s="36" t="s">
        <v>90</v>
      </c>
      <c>
        <f>(M38*21)/100</f>
      </c>
      <c t="s">
        <v>28</v>
      </c>
    </row>
    <row r="39" spans="1:5" ht="25.5">
      <c r="A39" s="35" t="s">
        <v>56</v>
      </c>
      <c r="E39" s="39" t="s">
        <v>2639</v>
      </c>
    </row>
    <row r="40" spans="1:5" ht="25.5">
      <c r="A40" s="35" t="s">
        <v>57</v>
      </c>
      <c r="E40" s="40" t="s">
        <v>3675</v>
      </c>
    </row>
    <row r="41" spans="1:5" ht="12.75">
      <c r="A41" t="s">
        <v>58</v>
      </c>
      <c r="E41" s="39" t="s">
        <v>5</v>
      </c>
    </row>
    <row r="42" spans="1:13" ht="12.75">
      <c r="A42" t="s">
        <v>47</v>
      </c>
      <c r="C42" s="31" t="s">
        <v>26</v>
      </c>
      <c r="E42" s="33" t="s">
        <v>650</v>
      </c>
      <c r="J42" s="32">
        <f>0</f>
      </c>
      <c s="32">
        <f>0</f>
      </c>
      <c s="32">
        <f>0+L43+L47+L51+L55</f>
      </c>
      <c s="32">
        <f>0+M43+M47+M51+M55</f>
      </c>
    </row>
    <row r="43" spans="1:16" ht="25.5">
      <c r="A43" t="s">
        <v>50</v>
      </c>
      <c s="34" t="s">
        <v>114</v>
      </c>
      <c s="34" t="s">
        <v>3676</v>
      </c>
      <c s="35" t="s">
        <v>5</v>
      </c>
      <c s="6" t="s">
        <v>3677</v>
      </c>
      <c s="36" t="s">
        <v>401</v>
      </c>
      <c s="37">
        <v>35.285</v>
      </c>
      <c s="36">
        <v>2.5143</v>
      </c>
      <c s="36">
        <f>ROUND(G43*H43,6)</f>
      </c>
      <c r="L43" s="38">
        <v>0</v>
      </c>
      <c s="32">
        <f>ROUND(ROUND(L43,2)*ROUND(G43,3),2)</f>
      </c>
      <c s="36" t="s">
        <v>90</v>
      </c>
      <c>
        <f>(M43*21)/100</f>
      </c>
      <c t="s">
        <v>28</v>
      </c>
    </row>
    <row r="44" spans="1:5" ht="38.25">
      <c r="A44" s="35" t="s">
        <v>56</v>
      </c>
      <c r="E44" s="39" t="s">
        <v>3678</v>
      </c>
    </row>
    <row r="45" spans="1:5" ht="76.5">
      <c r="A45" s="35" t="s">
        <v>57</v>
      </c>
      <c r="E45" s="42" t="s">
        <v>3679</v>
      </c>
    </row>
    <row r="46" spans="1:5" ht="12.75">
      <c r="A46" t="s">
        <v>58</v>
      </c>
      <c r="E46" s="39" t="s">
        <v>5</v>
      </c>
    </row>
    <row r="47" spans="1:16" ht="25.5">
      <c r="A47" t="s">
        <v>50</v>
      </c>
      <c s="34" t="s">
        <v>120</v>
      </c>
      <c s="34" t="s">
        <v>2697</v>
      </c>
      <c s="35" t="s">
        <v>5</v>
      </c>
      <c s="6" t="s">
        <v>2698</v>
      </c>
      <c s="36" t="s">
        <v>423</v>
      </c>
      <c s="37">
        <v>156.448</v>
      </c>
      <c s="36">
        <v>0.00247</v>
      </c>
      <c s="36">
        <f>ROUND(G47*H47,6)</f>
      </c>
      <c r="L47" s="38">
        <v>0</v>
      </c>
      <c s="32">
        <f>ROUND(ROUND(L47,2)*ROUND(G47,3),2)</f>
      </c>
      <c s="36" t="s">
        <v>90</v>
      </c>
      <c>
        <f>(M47*21)/100</f>
      </c>
      <c t="s">
        <v>28</v>
      </c>
    </row>
    <row r="48" spans="1:5" ht="25.5">
      <c r="A48" s="35" t="s">
        <v>56</v>
      </c>
      <c r="E48" s="39" t="s">
        <v>2698</v>
      </c>
    </row>
    <row r="49" spans="1:5" ht="89.25">
      <c r="A49" s="35" t="s">
        <v>57</v>
      </c>
      <c r="E49" s="42" t="s">
        <v>3680</v>
      </c>
    </row>
    <row r="50" spans="1:5" ht="12.75">
      <c r="A50" t="s">
        <v>58</v>
      </c>
      <c r="E50" s="39" t="s">
        <v>5</v>
      </c>
    </row>
    <row r="51" spans="1:16" ht="25.5">
      <c r="A51" t="s">
        <v>50</v>
      </c>
      <c s="34" t="s">
        <v>124</v>
      </c>
      <c s="34" t="s">
        <v>2700</v>
      </c>
      <c s="35" t="s">
        <v>5</v>
      </c>
      <c s="6" t="s">
        <v>2701</v>
      </c>
      <c s="36" t="s">
        <v>423</v>
      </c>
      <c s="37">
        <v>156.448</v>
      </c>
      <c s="36">
        <v>0</v>
      </c>
      <c s="36">
        <f>ROUND(G51*H51,6)</f>
      </c>
      <c r="L51" s="38">
        <v>0</v>
      </c>
      <c s="32">
        <f>ROUND(ROUND(L51,2)*ROUND(G51,3),2)</f>
      </c>
      <c s="36" t="s">
        <v>90</v>
      </c>
      <c>
        <f>(M51*21)/100</f>
      </c>
      <c t="s">
        <v>28</v>
      </c>
    </row>
    <row r="52" spans="1:5" ht="38.25">
      <c r="A52" s="35" t="s">
        <v>56</v>
      </c>
      <c r="E52" s="39" t="s">
        <v>2702</v>
      </c>
    </row>
    <row r="53" spans="1:5" ht="12.75">
      <c r="A53" s="35" t="s">
        <v>57</v>
      </c>
      <c r="E53" s="40" t="s">
        <v>5</v>
      </c>
    </row>
    <row r="54" spans="1:5" ht="12.75">
      <c r="A54" t="s">
        <v>58</v>
      </c>
      <c r="E54" s="39" t="s">
        <v>5</v>
      </c>
    </row>
    <row r="55" spans="1:16" ht="25.5">
      <c r="A55" t="s">
        <v>50</v>
      </c>
      <c s="34" t="s">
        <v>127</v>
      </c>
      <c s="34" t="s">
        <v>2703</v>
      </c>
      <c s="35" t="s">
        <v>5</v>
      </c>
      <c s="6" t="s">
        <v>2704</v>
      </c>
      <c s="36" t="s">
        <v>409</v>
      </c>
      <c s="37">
        <v>3.282</v>
      </c>
      <c s="36">
        <v>1.10907</v>
      </c>
      <c s="36">
        <f>ROUND(G55*H55,6)</f>
      </c>
      <c r="L55" s="38">
        <v>0</v>
      </c>
      <c s="32">
        <f>ROUND(ROUND(L55,2)*ROUND(G55,3),2)</f>
      </c>
      <c s="36" t="s">
        <v>90</v>
      </c>
      <c>
        <f>(M55*21)/100</f>
      </c>
      <c t="s">
        <v>28</v>
      </c>
    </row>
    <row r="56" spans="1:5" ht="25.5">
      <c r="A56" s="35" t="s">
        <v>56</v>
      </c>
      <c r="E56" s="39" t="s">
        <v>2704</v>
      </c>
    </row>
    <row r="57" spans="1:5" ht="38.25">
      <c r="A57" s="35" t="s">
        <v>57</v>
      </c>
      <c r="E57" s="42" t="s">
        <v>3681</v>
      </c>
    </row>
    <row r="58" spans="1:5" ht="12.75">
      <c r="A58" t="s">
        <v>58</v>
      </c>
      <c r="E58" s="39" t="s">
        <v>5</v>
      </c>
    </row>
    <row r="59" spans="1:13" ht="12.75">
      <c r="A59" t="s">
        <v>47</v>
      </c>
      <c r="C59" s="31" t="s">
        <v>27</v>
      </c>
      <c r="E59" s="33" t="s">
        <v>711</v>
      </c>
      <c r="J59" s="32">
        <f>0</f>
      </c>
      <c s="32">
        <f>0</f>
      </c>
      <c s="32">
        <f>0+L60+L64+L68+L72+L76+L80+L84+L88+L92+L96+L100+L104+L108+L112+L116+L120</f>
      </c>
      <c s="32">
        <f>0+M60+M64+M68+M72+M76+M80+M84+M88+M92+M96+M100+M104+M108+M112+M116+M120</f>
      </c>
    </row>
    <row r="60" spans="1:16" ht="25.5">
      <c r="A60" t="s">
        <v>50</v>
      </c>
      <c s="34" t="s">
        <v>130</v>
      </c>
      <c s="34" t="s">
        <v>826</v>
      </c>
      <c s="35" t="s">
        <v>5</v>
      </c>
      <c s="6" t="s">
        <v>827</v>
      </c>
      <c s="36" t="s">
        <v>401</v>
      </c>
      <c s="37">
        <v>44.599</v>
      </c>
      <c s="36">
        <v>2.30102</v>
      </c>
      <c s="36">
        <f>ROUND(G60*H60,6)</f>
      </c>
      <c r="L60" s="38">
        <v>0</v>
      </c>
      <c s="32">
        <f>ROUND(ROUND(L60,2)*ROUND(G60,3),2)</f>
      </c>
      <c s="36" t="s">
        <v>90</v>
      </c>
      <c>
        <f>(M60*21)/100</f>
      </c>
      <c t="s">
        <v>28</v>
      </c>
    </row>
    <row r="61" spans="1:5" ht="25.5">
      <c r="A61" s="35" t="s">
        <v>56</v>
      </c>
      <c r="E61" s="39" t="s">
        <v>827</v>
      </c>
    </row>
    <row r="62" spans="1:5" ht="38.25">
      <c r="A62" s="35" t="s">
        <v>57</v>
      </c>
      <c r="E62" s="42" t="s">
        <v>3682</v>
      </c>
    </row>
    <row r="63" spans="1:5" ht="12.75">
      <c r="A63" t="s">
        <v>58</v>
      </c>
      <c r="E63" s="39" t="s">
        <v>5</v>
      </c>
    </row>
    <row r="64" spans="1:16" ht="25.5">
      <c r="A64" t="s">
        <v>50</v>
      </c>
      <c s="34" t="s">
        <v>133</v>
      </c>
      <c s="34" t="s">
        <v>3683</v>
      </c>
      <c s="35" t="s">
        <v>5</v>
      </c>
      <c s="6" t="s">
        <v>3684</v>
      </c>
      <c s="36" t="s">
        <v>401</v>
      </c>
      <c s="37">
        <v>2.985</v>
      </c>
      <c s="36">
        <v>2.50187</v>
      </c>
      <c s="36">
        <f>ROUND(G64*H64,6)</f>
      </c>
      <c r="L64" s="38">
        <v>0</v>
      </c>
      <c s="32">
        <f>ROUND(ROUND(L64,2)*ROUND(G64,3),2)</f>
      </c>
      <c s="36" t="s">
        <v>90</v>
      </c>
      <c>
        <f>(M64*21)/100</f>
      </c>
      <c t="s">
        <v>28</v>
      </c>
    </row>
    <row r="65" spans="1:5" ht="25.5">
      <c r="A65" s="35" t="s">
        <v>56</v>
      </c>
      <c r="E65" s="39" t="s">
        <v>3684</v>
      </c>
    </row>
    <row r="66" spans="1:5" ht="51">
      <c r="A66" s="35" t="s">
        <v>57</v>
      </c>
      <c r="E66" s="42" t="s">
        <v>3685</v>
      </c>
    </row>
    <row r="67" spans="1:5" ht="12.75">
      <c r="A67" t="s">
        <v>58</v>
      </c>
      <c r="E67" s="39" t="s">
        <v>5</v>
      </c>
    </row>
    <row r="68" spans="1:16" ht="25.5">
      <c r="A68" t="s">
        <v>50</v>
      </c>
      <c s="34" t="s">
        <v>136</v>
      </c>
      <c s="34" t="s">
        <v>2720</v>
      </c>
      <c s="35" t="s">
        <v>5</v>
      </c>
      <c s="6" t="s">
        <v>2721</v>
      </c>
      <c s="36" t="s">
        <v>401</v>
      </c>
      <c s="37">
        <v>14.216</v>
      </c>
      <c s="36">
        <v>2.50187</v>
      </c>
      <c s="36">
        <f>ROUND(G68*H68,6)</f>
      </c>
      <c r="L68" s="38">
        <v>0</v>
      </c>
      <c s="32">
        <f>ROUND(ROUND(L68,2)*ROUND(G68,3),2)</f>
      </c>
      <c s="36" t="s">
        <v>90</v>
      </c>
      <c>
        <f>(M68*21)/100</f>
      </c>
      <c t="s">
        <v>28</v>
      </c>
    </row>
    <row r="69" spans="1:5" ht="25.5">
      <c r="A69" s="35" t="s">
        <v>56</v>
      </c>
      <c r="E69" s="39" t="s">
        <v>2721</v>
      </c>
    </row>
    <row r="70" spans="1:5" ht="38.25">
      <c r="A70" s="35" t="s">
        <v>57</v>
      </c>
      <c r="E70" s="42" t="s">
        <v>3686</v>
      </c>
    </row>
    <row r="71" spans="1:5" ht="12.75">
      <c r="A71" t="s">
        <v>58</v>
      </c>
      <c r="E71" s="39" t="s">
        <v>5</v>
      </c>
    </row>
    <row r="72" spans="1:16" ht="25.5">
      <c r="A72" t="s">
        <v>50</v>
      </c>
      <c s="34" t="s">
        <v>139</v>
      </c>
      <c s="34" t="s">
        <v>3687</v>
      </c>
      <c s="35" t="s">
        <v>5</v>
      </c>
      <c s="6" t="s">
        <v>3688</v>
      </c>
      <c s="36" t="s">
        <v>401</v>
      </c>
      <c s="37">
        <v>2.985</v>
      </c>
      <c s="36">
        <v>0</v>
      </c>
      <c s="36">
        <f>ROUND(G72*H72,6)</f>
      </c>
      <c r="L72" s="38">
        <v>0</v>
      </c>
      <c s="32">
        <f>ROUND(ROUND(L72,2)*ROUND(G72,3),2)</f>
      </c>
      <c s="36" t="s">
        <v>90</v>
      </c>
      <c>
        <f>(M72*21)/100</f>
      </c>
      <c t="s">
        <v>28</v>
      </c>
    </row>
    <row r="73" spans="1:5" ht="25.5">
      <c r="A73" s="35" t="s">
        <v>56</v>
      </c>
      <c r="E73" s="39" t="s">
        <v>3688</v>
      </c>
    </row>
    <row r="74" spans="1:5" ht="51">
      <c r="A74" s="35" t="s">
        <v>57</v>
      </c>
      <c r="E74" s="42" t="s">
        <v>3685</v>
      </c>
    </row>
    <row r="75" spans="1:5" ht="12.75">
      <c r="A75" t="s">
        <v>58</v>
      </c>
      <c r="E75" s="39" t="s">
        <v>5</v>
      </c>
    </row>
    <row r="76" spans="1:16" ht="25.5">
      <c r="A76" t="s">
        <v>50</v>
      </c>
      <c s="34" t="s">
        <v>142</v>
      </c>
      <c s="34" t="s">
        <v>834</v>
      </c>
      <c s="35" t="s">
        <v>5</v>
      </c>
      <c s="6" t="s">
        <v>835</v>
      </c>
      <c s="36" t="s">
        <v>401</v>
      </c>
      <c s="37">
        <v>14.216</v>
      </c>
      <c s="36">
        <v>0</v>
      </c>
      <c s="36">
        <f>ROUND(G76*H76,6)</f>
      </c>
      <c r="L76" s="38">
        <v>0</v>
      </c>
      <c s="32">
        <f>ROUND(ROUND(L76,2)*ROUND(G76,3),2)</f>
      </c>
      <c s="36" t="s">
        <v>90</v>
      </c>
      <c>
        <f>(M76*21)/100</f>
      </c>
      <c t="s">
        <v>28</v>
      </c>
    </row>
    <row r="77" spans="1:5" ht="25.5">
      <c r="A77" s="35" t="s">
        <v>56</v>
      </c>
      <c r="E77" s="39" t="s">
        <v>835</v>
      </c>
    </row>
    <row r="78" spans="1:5" ht="12.75">
      <c r="A78" s="35" t="s">
        <v>57</v>
      </c>
      <c r="E78" s="40" t="s">
        <v>5</v>
      </c>
    </row>
    <row r="79" spans="1:5" ht="12.75">
      <c r="A79" t="s">
        <v>58</v>
      </c>
      <c r="E79" s="39" t="s">
        <v>5</v>
      </c>
    </row>
    <row r="80" spans="1:16" ht="25.5">
      <c r="A80" t="s">
        <v>50</v>
      </c>
      <c s="34" t="s">
        <v>145</v>
      </c>
      <c s="34" t="s">
        <v>3689</v>
      </c>
      <c s="35" t="s">
        <v>5</v>
      </c>
      <c s="6" t="s">
        <v>3690</v>
      </c>
      <c s="36" t="s">
        <v>401</v>
      </c>
      <c s="37">
        <v>2.985</v>
      </c>
      <c s="36">
        <v>0</v>
      </c>
      <c s="36">
        <f>ROUND(G80*H80,6)</f>
      </c>
      <c r="L80" s="38">
        <v>0</v>
      </c>
      <c s="32">
        <f>ROUND(ROUND(L80,2)*ROUND(G80,3),2)</f>
      </c>
      <c s="36" t="s">
        <v>90</v>
      </c>
      <c>
        <f>(M80*21)/100</f>
      </c>
      <c t="s">
        <v>28</v>
      </c>
    </row>
    <row r="81" spans="1:5" ht="25.5">
      <c r="A81" s="35" t="s">
        <v>56</v>
      </c>
      <c r="E81" s="39" t="s">
        <v>3690</v>
      </c>
    </row>
    <row r="82" spans="1:5" ht="12.75">
      <c r="A82" s="35" t="s">
        <v>57</v>
      </c>
      <c r="E82" s="40" t="s">
        <v>5</v>
      </c>
    </row>
    <row r="83" spans="1:5" ht="12.75">
      <c r="A83" t="s">
        <v>58</v>
      </c>
      <c r="E83" s="39" t="s">
        <v>5</v>
      </c>
    </row>
    <row r="84" spans="1:16" ht="25.5">
      <c r="A84" t="s">
        <v>50</v>
      </c>
      <c s="34" t="s">
        <v>149</v>
      </c>
      <c s="34" t="s">
        <v>2723</v>
      </c>
      <c s="35" t="s">
        <v>5</v>
      </c>
      <c s="6" t="s">
        <v>2724</v>
      </c>
      <c s="36" t="s">
        <v>401</v>
      </c>
      <c s="37">
        <v>14.216</v>
      </c>
      <c s="36">
        <v>0.0202</v>
      </c>
      <c s="36">
        <f>ROUND(G84*H84,6)</f>
      </c>
      <c r="L84" s="38">
        <v>0</v>
      </c>
      <c s="32">
        <f>ROUND(ROUND(L84,2)*ROUND(G84,3),2)</f>
      </c>
      <c s="36" t="s">
        <v>90</v>
      </c>
      <c>
        <f>(M84*21)/100</f>
      </c>
      <c t="s">
        <v>28</v>
      </c>
    </row>
    <row r="85" spans="1:5" ht="25.5">
      <c r="A85" s="35" t="s">
        <v>56</v>
      </c>
      <c r="E85" s="39" t="s">
        <v>2724</v>
      </c>
    </row>
    <row r="86" spans="1:5" ht="12.75">
      <c r="A86" s="35" t="s">
        <v>57</v>
      </c>
      <c r="E86" s="40" t="s">
        <v>5</v>
      </c>
    </row>
    <row r="87" spans="1:5" ht="12.75">
      <c r="A87" t="s">
        <v>58</v>
      </c>
      <c r="E87" s="39" t="s">
        <v>5</v>
      </c>
    </row>
    <row r="88" spans="1:16" ht="12.75">
      <c r="A88" t="s">
        <v>50</v>
      </c>
      <c s="34" t="s">
        <v>152</v>
      </c>
      <c s="34" t="s">
        <v>844</v>
      </c>
      <c s="35" t="s">
        <v>5</v>
      </c>
      <c s="6" t="s">
        <v>845</v>
      </c>
      <c s="36" t="s">
        <v>423</v>
      </c>
      <c s="37">
        <v>25</v>
      </c>
      <c s="36">
        <v>0.01607</v>
      </c>
      <c s="36">
        <f>ROUND(G88*H88,6)</f>
      </c>
      <c r="L88" s="38">
        <v>0</v>
      </c>
      <c s="32">
        <f>ROUND(ROUND(L88,2)*ROUND(G88,3),2)</f>
      </c>
      <c s="36" t="s">
        <v>90</v>
      </c>
      <c>
        <f>(M88*21)/100</f>
      </c>
      <c t="s">
        <v>28</v>
      </c>
    </row>
    <row r="89" spans="1:5" ht="12.75">
      <c r="A89" s="35" t="s">
        <v>56</v>
      </c>
      <c r="E89" s="39" t="s">
        <v>845</v>
      </c>
    </row>
    <row r="90" spans="1:5" ht="12.75">
      <c r="A90" s="35" t="s">
        <v>57</v>
      </c>
      <c r="E90" s="40" t="s">
        <v>5</v>
      </c>
    </row>
    <row r="91" spans="1:5" ht="12.75">
      <c r="A91" t="s">
        <v>58</v>
      </c>
      <c r="E91" s="39" t="s">
        <v>5</v>
      </c>
    </row>
    <row r="92" spans="1:16" ht="12.75">
      <c r="A92" t="s">
        <v>50</v>
      </c>
      <c s="34" t="s">
        <v>155</v>
      </c>
      <c s="34" t="s">
        <v>847</v>
      </c>
      <c s="35" t="s">
        <v>5</v>
      </c>
      <c s="6" t="s">
        <v>848</v>
      </c>
      <c s="36" t="s">
        <v>423</v>
      </c>
      <c s="37">
        <v>25</v>
      </c>
      <c s="36">
        <v>0</v>
      </c>
      <c s="36">
        <f>ROUND(G92*H92,6)</f>
      </c>
      <c r="L92" s="38">
        <v>0</v>
      </c>
      <c s="32">
        <f>ROUND(ROUND(L92,2)*ROUND(G92,3),2)</f>
      </c>
      <c s="36" t="s">
        <v>90</v>
      </c>
      <c>
        <f>(M92*21)/100</f>
      </c>
      <c t="s">
        <v>28</v>
      </c>
    </row>
    <row r="93" spans="1:5" ht="12.75">
      <c r="A93" s="35" t="s">
        <v>56</v>
      </c>
      <c r="E93" s="39" t="s">
        <v>848</v>
      </c>
    </row>
    <row r="94" spans="1:5" ht="12.75">
      <c r="A94" s="35" t="s">
        <v>57</v>
      </c>
      <c r="E94" s="40" t="s">
        <v>5</v>
      </c>
    </row>
    <row r="95" spans="1:5" ht="12.75">
      <c r="A95" t="s">
        <v>58</v>
      </c>
      <c r="E95" s="39" t="s">
        <v>5</v>
      </c>
    </row>
    <row r="96" spans="1:16" ht="12.75">
      <c r="A96" t="s">
        <v>50</v>
      </c>
      <c s="34" t="s">
        <v>159</v>
      </c>
      <c s="34" t="s">
        <v>850</v>
      </c>
      <c s="35" t="s">
        <v>5</v>
      </c>
      <c s="6" t="s">
        <v>851</v>
      </c>
      <c s="36" t="s">
        <v>423</v>
      </c>
      <c s="37">
        <v>5.16</v>
      </c>
      <c s="36">
        <v>0.01773</v>
      </c>
      <c s="36">
        <f>ROUND(G96*H96,6)</f>
      </c>
      <c r="L96" s="38">
        <v>0</v>
      </c>
      <c s="32">
        <f>ROUND(ROUND(L96,2)*ROUND(G96,3),2)</f>
      </c>
      <c s="36" t="s">
        <v>90</v>
      </c>
      <c>
        <f>(M96*21)/100</f>
      </c>
      <c t="s">
        <v>28</v>
      </c>
    </row>
    <row r="97" spans="1:5" ht="12.75">
      <c r="A97" s="35" t="s">
        <v>56</v>
      </c>
      <c r="E97" s="39" t="s">
        <v>851</v>
      </c>
    </row>
    <row r="98" spans="1:5" ht="25.5">
      <c r="A98" s="35" t="s">
        <v>57</v>
      </c>
      <c r="E98" s="40" t="s">
        <v>3691</v>
      </c>
    </row>
    <row r="99" spans="1:5" ht="12.75">
      <c r="A99" t="s">
        <v>58</v>
      </c>
      <c r="E99" s="39" t="s">
        <v>5</v>
      </c>
    </row>
    <row r="100" spans="1:16" ht="12.75">
      <c r="A100" t="s">
        <v>50</v>
      </c>
      <c s="34" t="s">
        <v>162</v>
      </c>
      <c s="34" t="s">
        <v>853</v>
      </c>
      <c s="35" t="s">
        <v>5</v>
      </c>
      <c s="6" t="s">
        <v>854</v>
      </c>
      <c s="36" t="s">
        <v>423</v>
      </c>
      <c s="37">
        <v>5.16</v>
      </c>
      <c s="36">
        <v>0</v>
      </c>
      <c s="36">
        <f>ROUND(G100*H100,6)</f>
      </c>
      <c r="L100" s="38">
        <v>0</v>
      </c>
      <c s="32">
        <f>ROUND(ROUND(L100,2)*ROUND(G100,3),2)</f>
      </c>
      <c s="36" t="s">
        <v>90</v>
      </c>
      <c>
        <f>(M100*21)/100</f>
      </c>
      <c t="s">
        <v>28</v>
      </c>
    </row>
    <row r="101" spans="1:5" ht="12.75">
      <c r="A101" s="35" t="s">
        <v>56</v>
      </c>
      <c r="E101" s="39" t="s">
        <v>854</v>
      </c>
    </row>
    <row r="102" spans="1:5" ht="12.75">
      <c r="A102" s="35" t="s">
        <v>57</v>
      </c>
      <c r="E102" s="40" t="s">
        <v>5</v>
      </c>
    </row>
    <row r="103" spans="1:5" ht="12.75">
      <c r="A103" t="s">
        <v>58</v>
      </c>
      <c r="E103" s="39" t="s">
        <v>5</v>
      </c>
    </row>
    <row r="104" spans="1:16" ht="25.5">
      <c r="A104" t="s">
        <v>50</v>
      </c>
      <c s="34" t="s">
        <v>165</v>
      </c>
      <c s="34" t="s">
        <v>2462</v>
      </c>
      <c s="35" t="s">
        <v>5</v>
      </c>
      <c s="6" t="s">
        <v>2463</v>
      </c>
      <c s="36" t="s">
        <v>423</v>
      </c>
      <c s="37">
        <v>71.08</v>
      </c>
      <c s="36">
        <v>0.0032</v>
      </c>
      <c s="36">
        <f>ROUND(G104*H104,6)</f>
      </c>
      <c r="L104" s="38">
        <v>0</v>
      </c>
      <c s="32">
        <f>ROUND(ROUND(L104,2)*ROUND(G104,3),2)</f>
      </c>
      <c s="36" t="s">
        <v>90</v>
      </c>
      <c>
        <f>(M104*21)/100</f>
      </c>
      <c t="s">
        <v>28</v>
      </c>
    </row>
    <row r="105" spans="1:5" ht="25.5">
      <c r="A105" s="35" t="s">
        <v>56</v>
      </c>
      <c r="E105" s="39" t="s">
        <v>2463</v>
      </c>
    </row>
    <row r="106" spans="1:5" ht="38.25">
      <c r="A106" s="35" t="s">
        <v>57</v>
      </c>
      <c r="E106" s="42" t="s">
        <v>3692</v>
      </c>
    </row>
    <row r="107" spans="1:5" ht="12.75">
      <c r="A107" t="s">
        <v>58</v>
      </c>
      <c r="E107" s="39" t="s">
        <v>5</v>
      </c>
    </row>
    <row r="108" spans="1:16" ht="25.5">
      <c r="A108" t="s">
        <v>50</v>
      </c>
      <c s="34" t="s">
        <v>168</v>
      </c>
      <c s="34" t="s">
        <v>2726</v>
      </c>
      <c s="35" t="s">
        <v>5</v>
      </c>
      <c s="6" t="s">
        <v>2727</v>
      </c>
      <c s="36" t="s">
        <v>74</v>
      </c>
      <c s="37">
        <v>108.5</v>
      </c>
      <c s="36">
        <v>2E-05</v>
      </c>
      <c s="36">
        <f>ROUND(G108*H108,6)</f>
      </c>
      <c r="L108" s="38">
        <v>0</v>
      </c>
      <c s="32">
        <f>ROUND(ROUND(L108,2)*ROUND(G108,3),2)</f>
      </c>
      <c s="36" t="s">
        <v>90</v>
      </c>
      <c>
        <f>(M108*21)/100</f>
      </c>
      <c t="s">
        <v>28</v>
      </c>
    </row>
    <row r="109" spans="1:5" ht="25.5">
      <c r="A109" s="35" t="s">
        <v>56</v>
      </c>
      <c r="E109" s="39" t="s">
        <v>2727</v>
      </c>
    </row>
    <row r="110" spans="1:5" ht="51">
      <c r="A110" s="35" t="s">
        <v>57</v>
      </c>
      <c r="E110" s="42" t="s">
        <v>3693</v>
      </c>
    </row>
    <row r="111" spans="1:5" ht="12.75">
      <c r="A111" t="s">
        <v>58</v>
      </c>
      <c r="E111" s="39" t="s">
        <v>5</v>
      </c>
    </row>
    <row r="112" spans="1:16" ht="12.75">
      <c r="A112" t="s">
        <v>50</v>
      </c>
      <c s="34" t="s">
        <v>171</v>
      </c>
      <c s="34" t="s">
        <v>875</v>
      </c>
      <c s="35" t="s">
        <v>5</v>
      </c>
      <c s="6" t="s">
        <v>876</v>
      </c>
      <c s="36" t="s">
        <v>74</v>
      </c>
      <c s="37">
        <v>158.5</v>
      </c>
      <c s="36">
        <v>0.00054</v>
      </c>
      <c s="36">
        <f>ROUND(G112*H112,6)</f>
      </c>
      <c r="L112" s="38">
        <v>0</v>
      </c>
      <c s="32">
        <f>ROUND(ROUND(L112,2)*ROUND(G112,3),2)</f>
      </c>
      <c s="36" t="s">
        <v>90</v>
      </c>
      <c>
        <f>(M112*21)/100</f>
      </c>
      <c t="s">
        <v>28</v>
      </c>
    </row>
    <row r="113" spans="1:5" ht="12.75">
      <c r="A113" s="35" t="s">
        <v>56</v>
      </c>
      <c r="E113" s="39" t="s">
        <v>876</v>
      </c>
    </row>
    <row r="114" spans="1:5" ht="25.5">
      <c r="A114" s="35" t="s">
        <v>57</v>
      </c>
      <c r="E114" s="40" t="s">
        <v>3694</v>
      </c>
    </row>
    <row r="115" spans="1:5" ht="12.75">
      <c r="A115" t="s">
        <v>58</v>
      </c>
      <c r="E115" s="39" t="s">
        <v>5</v>
      </c>
    </row>
    <row r="116" spans="1:16" ht="25.5">
      <c r="A116" t="s">
        <v>50</v>
      </c>
      <c s="34" t="s">
        <v>174</v>
      </c>
      <c s="34" t="s">
        <v>2730</v>
      </c>
      <c s="35" t="s">
        <v>5</v>
      </c>
      <c s="6" t="s">
        <v>2731</v>
      </c>
      <c s="36" t="s">
        <v>74</v>
      </c>
      <c s="37">
        <v>50</v>
      </c>
      <c s="36">
        <v>4E-05</v>
      </c>
      <c s="36">
        <f>ROUND(G116*H116,6)</f>
      </c>
      <c r="L116" s="38">
        <v>0</v>
      </c>
      <c s="32">
        <f>ROUND(ROUND(L116,2)*ROUND(G116,3),2)</f>
      </c>
      <c s="36" t="s">
        <v>90</v>
      </c>
      <c>
        <f>(M116*21)/100</f>
      </c>
      <c t="s">
        <v>28</v>
      </c>
    </row>
    <row r="117" spans="1:5" ht="25.5">
      <c r="A117" s="35" t="s">
        <v>56</v>
      </c>
      <c r="E117" s="39" t="s">
        <v>2731</v>
      </c>
    </row>
    <row r="118" spans="1:5" ht="12.75">
      <c r="A118" s="35" t="s">
        <v>57</v>
      </c>
      <c r="E118" s="40" t="s">
        <v>5</v>
      </c>
    </row>
    <row r="119" spans="1:5" ht="12.75">
      <c r="A119" t="s">
        <v>58</v>
      </c>
      <c r="E119" s="39" t="s">
        <v>5</v>
      </c>
    </row>
    <row r="120" spans="1:16" ht="25.5">
      <c r="A120" t="s">
        <v>50</v>
      </c>
      <c s="34" t="s">
        <v>177</v>
      </c>
      <c s="34" t="s">
        <v>3695</v>
      </c>
      <c s="35" t="s">
        <v>5</v>
      </c>
      <c s="6" t="s">
        <v>3696</v>
      </c>
      <c s="36" t="s">
        <v>401</v>
      </c>
      <c s="37">
        <v>21.324</v>
      </c>
      <c s="36">
        <v>2.16</v>
      </c>
      <c s="36">
        <f>ROUND(G120*H120,6)</f>
      </c>
      <c r="L120" s="38">
        <v>0</v>
      </c>
      <c s="32">
        <f>ROUND(ROUND(L120,2)*ROUND(G120,3),2)</f>
      </c>
      <c s="36" t="s">
        <v>90</v>
      </c>
      <c>
        <f>(M120*21)/100</f>
      </c>
      <c t="s">
        <v>28</v>
      </c>
    </row>
    <row r="121" spans="1:5" ht="25.5">
      <c r="A121" s="35" t="s">
        <v>56</v>
      </c>
      <c r="E121" s="39" t="s">
        <v>3696</v>
      </c>
    </row>
    <row r="122" spans="1:5" ht="38.25">
      <c r="A122" s="35" t="s">
        <v>57</v>
      </c>
      <c r="E122" s="42" t="s">
        <v>3697</v>
      </c>
    </row>
    <row r="123" spans="1:5" ht="12.75">
      <c r="A123" t="s">
        <v>58</v>
      </c>
      <c r="E123" s="39" t="s">
        <v>5</v>
      </c>
    </row>
    <row r="124" spans="1:13" ht="12.75">
      <c r="A124" t="s">
        <v>47</v>
      </c>
      <c r="C124" s="31" t="s">
        <v>1027</v>
      </c>
      <c r="E124" s="33" t="s">
        <v>1028</v>
      </c>
      <c r="J124" s="32">
        <f>0</f>
      </c>
      <c s="32">
        <f>0</f>
      </c>
      <c s="32">
        <f>0+L125+L129+L133+L137</f>
      </c>
      <c s="32">
        <f>0+M125+M129+M133+M137</f>
      </c>
    </row>
    <row r="125" spans="1:16" ht="25.5">
      <c r="A125" t="s">
        <v>50</v>
      </c>
      <c s="34" t="s">
        <v>205</v>
      </c>
      <c s="34" t="s">
        <v>2744</v>
      </c>
      <c s="35" t="s">
        <v>5</v>
      </c>
      <c s="6" t="s">
        <v>2745</v>
      </c>
      <c s="36" t="s">
        <v>423</v>
      </c>
      <c s="37">
        <v>71.08</v>
      </c>
      <c s="36">
        <v>0</v>
      </c>
      <c s="36">
        <f>ROUND(G125*H125,6)</f>
      </c>
      <c r="L125" s="38">
        <v>0</v>
      </c>
      <c s="32">
        <f>ROUND(ROUND(L125,2)*ROUND(G125,3),2)</f>
      </c>
      <c s="36" t="s">
        <v>90</v>
      </c>
      <c>
        <f>(M125*21)/100</f>
      </c>
      <c t="s">
        <v>28</v>
      </c>
    </row>
    <row r="126" spans="1:5" ht="25.5">
      <c r="A126" s="35" t="s">
        <v>56</v>
      </c>
      <c r="E126" s="39" t="s">
        <v>2745</v>
      </c>
    </row>
    <row r="127" spans="1:5" ht="38.25">
      <c r="A127" s="35" t="s">
        <v>57</v>
      </c>
      <c r="E127" s="42" t="s">
        <v>3692</v>
      </c>
    </row>
    <row r="128" spans="1:5" ht="12.75">
      <c r="A128" t="s">
        <v>58</v>
      </c>
      <c r="E128" s="39" t="s">
        <v>5</v>
      </c>
    </row>
    <row r="129" spans="1:16" ht="12.75">
      <c r="A129" t="s">
        <v>50</v>
      </c>
      <c s="34" t="s">
        <v>209</v>
      </c>
      <c s="34" t="s">
        <v>2746</v>
      </c>
      <c s="35" t="s">
        <v>5</v>
      </c>
      <c s="6" t="s">
        <v>2747</v>
      </c>
      <c s="36" t="s">
        <v>423</v>
      </c>
      <c s="37">
        <v>81.742</v>
      </c>
      <c s="36">
        <v>0.0004</v>
      </c>
      <c s="36">
        <f>ROUND(G129*H129,6)</f>
      </c>
      <c r="L129" s="38">
        <v>0</v>
      </c>
      <c s="32">
        <f>ROUND(ROUND(L129,2)*ROUND(G129,3),2)</f>
      </c>
      <c s="36" t="s">
        <v>90</v>
      </c>
      <c>
        <f>(M129*21)/100</f>
      </c>
      <c t="s">
        <v>28</v>
      </c>
    </row>
    <row r="130" spans="1:5" ht="12.75">
      <c r="A130" s="35" t="s">
        <v>56</v>
      </c>
      <c r="E130" s="39" t="s">
        <v>2747</v>
      </c>
    </row>
    <row r="131" spans="1:5" ht="25.5">
      <c r="A131" s="35" t="s">
        <v>57</v>
      </c>
      <c r="E131" s="40" t="s">
        <v>3698</v>
      </c>
    </row>
    <row r="132" spans="1:5" ht="12.75">
      <c r="A132" t="s">
        <v>58</v>
      </c>
      <c r="E132" s="39" t="s">
        <v>5</v>
      </c>
    </row>
    <row r="133" spans="1:16" ht="25.5">
      <c r="A133" t="s">
        <v>50</v>
      </c>
      <c s="34" t="s">
        <v>212</v>
      </c>
      <c s="34" t="s">
        <v>1067</v>
      </c>
      <c s="35" t="s">
        <v>5</v>
      </c>
      <c s="6" t="s">
        <v>1068</v>
      </c>
      <c s="36" t="s">
        <v>409</v>
      </c>
      <c s="37">
        <v>0.033</v>
      </c>
      <c s="36">
        <v>0</v>
      </c>
      <c s="36">
        <f>ROUND(G133*H133,6)</f>
      </c>
      <c r="L133" s="38">
        <v>0</v>
      </c>
      <c s="32">
        <f>ROUND(ROUND(L133,2)*ROUND(G133,3),2)</f>
      </c>
      <c s="36" t="s">
        <v>90</v>
      </c>
      <c>
        <f>(M133*21)/100</f>
      </c>
      <c t="s">
        <v>28</v>
      </c>
    </row>
    <row r="134" spans="1:5" ht="25.5">
      <c r="A134" s="35" t="s">
        <v>56</v>
      </c>
      <c r="E134" s="39" t="s">
        <v>1068</v>
      </c>
    </row>
    <row r="135" spans="1:5" ht="12.75">
      <c r="A135" s="35" t="s">
        <v>57</v>
      </c>
      <c r="E135" s="40" t="s">
        <v>5</v>
      </c>
    </row>
    <row r="136" spans="1:5" ht="12.75">
      <c r="A136" t="s">
        <v>58</v>
      </c>
      <c r="E136" s="39" t="s">
        <v>5</v>
      </c>
    </row>
    <row r="137" spans="1:16" ht="38.25">
      <c r="A137" t="s">
        <v>50</v>
      </c>
      <c s="34" t="s">
        <v>216</v>
      </c>
      <c s="34" t="s">
        <v>1070</v>
      </c>
      <c s="35" t="s">
        <v>5</v>
      </c>
      <c s="6" t="s">
        <v>1071</v>
      </c>
      <c s="36" t="s">
        <v>409</v>
      </c>
      <c s="37">
        <v>0.033</v>
      </c>
      <c s="36">
        <v>0</v>
      </c>
      <c s="36">
        <f>ROUND(G137*H137,6)</f>
      </c>
      <c r="L137" s="38">
        <v>0</v>
      </c>
      <c s="32">
        <f>ROUND(ROUND(L137,2)*ROUND(G137,3),2)</f>
      </c>
      <c s="36" t="s">
        <v>90</v>
      </c>
      <c>
        <f>(M137*21)/100</f>
      </c>
      <c t="s">
        <v>28</v>
      </c>
    </row>
    <row r="138" spans="1:5" ht="38.25">
      <c r="A138" s="35" t="s">
        <v>56</v>
      </c>
      <c r="E138" s="39" t="s">
        <v>1072</v>
      </c>
    </row>
    <row r="139" spans="1:5" ht="12.75">
      <c r="A139" s="35" t="s">
        <v>57</v>
      </c>
      <c r="E139" s="40" t="s">
        <v>5</v>
      </c>
    </row>
    <row r="140" spans="1:5" ht="12.75">
      <c r="A140" t="s">
        <v>58</v>
      </c>
      <c r="E140" s="39" t="s">
        <v>5</v>
      </c>
    </row>
    <row r="141" spans="1:13" ht="12.75">
      <c r="A141" t="s">
        <v>47</v>
      </c>
      <c r="C141" s="31" t="s">
        <v>1922</v>
      </c>
      <c r="E141" s="33" t="s">
        <v>1923</v>
      </c>
      <c r="J141" s="32">
        <f>0</f>
      </c>
      <c s="32">
        <f>0</f>
      </c>
      <c s="32">
        <f>0+L142+L146+L150</f>
      </c>
      <c s="32">
        <f>0+M142+M146+M150</f>
      </c>
    </row>
    <row r="142" spans="1:16" ht="12.75">
      <c r="A142" t="s">
        <v>50</v>
      </c>
      <c s="34" t="s">
        <v>219</v>
      </c>
      <c s="34" t="s">
        <v>3699</v>
      </c>
      <c s="35" t="s">
        <v>5</v>
      </c>
      <c s="6" t="s">
        <v>3700</v>
      </c>
      <c s="36" t="s">
        <v>74</v>
      </c>
      <c s="37">
        <v>0.88</v>
      </c>
      <c s="36">
        <v>0.00153</v>
      </c>
      <c s="36">
        <f>ROUND(G142*H142,6)</f>
      </c>
      <c r="L142" s="38">
        <v>0</v>
      </c>
      <c s="32">
        <f>ROUND(ROUND(L142,2)*ROUND(G142,3),2)</f>
      </c>
      <c s="36" t="s">
        <v>90</v>
      </c>
      <c>
        <f>(M142*21)/100</f>
      </c>
      <c t="s">
        <v>28</v>
      </c>
    </row>
    <row r="143" spans="1:5" ht="12.75">
      <c r="A143" s="35" t="s">
        <v>56</v>
      </c>
      <c r="E143" s="39" t="s">
        <v>3700</v>
      </c>
    </row>
    <row r="144" spans="1:5" ht="38.25">
      <c r="A144" s="35" t="s">
        <v>57</v>
      </c>
      <c r="E144" s="42" t="s">
        <v>3701</v>
      </c>
    </row>
    <row r="145" spans="1:5" ht="12.75">
      <c r="A145" t="s">
        <v>58</v>
      </c>
      <c r="E145" s="39" t="s">
        <v>5</v>
      </c>
    </row>
    <row r="146" spans="1:16" ht="25.5">
      <c r="A146" t="s">
        <v>50</v>
      </c>
      <c s="34" t="s">
        <v>223</v>
      </c>
      <c s="34" t="s">
        <v>3702</v>
      </c>
      <c s="35" t="s">
        <v>5</v>
      </c>
      <c s="6" t="s">
        <v>3703</v>
      </c>
      <c s="36" t="s">
        <v>409</v>
      </c>
      <c s="37">
        <v>0.001</v>
      </c>
      <c s="36">
        <v>0</v>
      </c>
      <c s="36">
        <f>ROUND(G146*H146,6)</f>
      </c>
      <c r="L146" s="38">
        <v>0</v>
      </c>
      <c s="32">
        <f>ROUND(ROUND(L146,2)*ROUND(G146,3),2)</f>
      </c>
      <c s="36" t="s">
        <v>90</v>
      </c>
      <c>
        <f>(M146*21)/100</f>
      </c>
      <c t="s">
        <v>28</v>
      </c>
    </row>
    <row r="147" spans="1:5" ht="25.5">
      <c r="A147" s="35" t="s">
        <v>56</v>
      </c>
      <c r="E147" s="39" t="s">
        <v>3703</v>
      </c>
    </row>
    <row r="148" spans="1:5" ht="12.75">
      <c r="A148" s="35" t="s">
        <v>57</v>
      </c>
      <c r="E148" s="40" t="s">
        <v>5</v>
      </c>
    </row>
    <row r="149" spans="1:5" ht="12.75">
      <c r="A149" t="s">
        <v>58</v>
      </c>
      <c r="E149" s="39" t="s">
        <v>5</v>
      </c>
    </row>
    <row r="150" spans="1:16" ht="25.5">
      <c r="A150" t="s">
        <v>50</v>
      </c>
      <c s="34" t="s">
        <v>226</v>
      </c>
      <c s="34" t="s">
        <v>3704</v>
      </c>
      <c s="35" t="s">
        <v>5</v>
      </c>
      <c s="6" t="s">
        <v>3705</v>
      </c>
      <c s="36" t="s">
        <v>409</v>
      </c>
      <c s="37">
        <v>0.001</v>
      </c>
      <c s="36">
        <v>0</v>
      </c>
      <c s="36">
        <f>ROUND(G150*H150,6)</f>
      </c>
      <c r="L150" s="38">
        <v>0</v>
      </c>
      <c s="32">
        <f>ROUND(ROUND(L150,2)*ROUND(G150,3),2)</f>
      </c>
      <c s="36" t="s">
        <v>90</v>
      </c>
      <c>
        <f>(M150*21)/100</f>
      </c>
      <c t="s">
        <v>28</v>
      </c>
    </row>
    <row r="151" spans="1:5" ht="38.25">
      <c r="A151" s="35" t="s">
        <v>56</v>
      </c>
      <c r="E151" s="39" t="s">
        <v>3706</v>
      </c>
    </row>
    <row r="152" spans="1:5" ht="12.75">
      <c r="A152" s="35" t="s">
        <v>57</v>
      </c>
      <c r="E152" s="40" t="s">
        <v>5</v>
      </c>
    </row>
    <row r="153" spans="1:5" ht="12.75">
      <c r="A153" t="s">
        <v>58</v>
      </c>
      <c r="E153" s="39" t="s">
        <v>5</v>
      </c>
    </row>
    <row r="154" spans="1:13" ht="12.75">
      <c r="A154" t="s">
        <v>47</v>
      </c>
      <c r="C154" s="31" t="s">
        <v>1264</v>
      </c>
      <c r="E154" s="33" t="s">
        <v>1265</v>
      </c>
      <c r="J154" s="32">
        <f>0</f>
      </c>
      <c s="32">
        <f>0</f>
      </c>
      <c s="32">
        <f>0+L155+L159+L163+L167+L171</f>
      </c>
      <c s="32">
        <f>0+M155+M159+M163+M167+M171</f>
      </c>
    </row>
    <row r="155" spans="1:16" ht="12.75">
      <c r="A155" t="s">
        <v>50</v>
      </c>
      <c s="34" t="s">
        <v>230</v>
      </c>
      <c s="34" t="s">
        <v>1333</v>
      </c>
      <c s="35" t="s">
        <v>5</v>
      </c>
      <c s="6" t="s">
        <v>1334</v>
      </c>
      <c s="36" t="s">
        <v>283</v>
      </c>
      <c s="37">
        <v>1735</v>
      </c>
      <c s="36">
        <v>5E-05</v>
      </c>
      <c s="36">
        <f>ROUND(G155*H155,6)</f>
      </c>
      <c r="L155" s="38">
        <v>0</v>
      </c>
      <c s="32">
        <f>ROUND(ROUND(L155,2)*ROUND(G155,3),2)</f>
      </c>
      <c s="36" t="s">
        <v>90</v>
      </c>
      <c>
        <f>(M155*21)/100</f>
      </c>
      <c t="s">
        <v>28</v>
      </c>
    </row>
    <row r="156" spans="1:5" ht="12.75">
      <c r="A156" s="35" t="s">
        <v>56</v>
      </c>
      <c r="E156" s="39" t="s">
        <v>1334</v>
      </c>
    </row>
    <row r="157" spans="1:5" ht="63.75">
      <c r="A157" s="35" t="s">
        <v>57</v>
      </c>
      <c r="E157" s="42" t="s">
        <v>3707</v>
      </c>
    </row>
    <row r="158" spans="1:5" ht="12.75">
      <c r="A158" t="s">
        <v>58</v>
      </c>
      <c r="E158" s="39" t="s">
        <v>5</v>
      </c>
    </row>
    <row r="159" spans="1:16" ht="12.75">
      <c r="A159" t="s">
        <v>50</v>
      </c>
      <c s="34" t="s">
        <v>234</v>
      </c>
      <c s="34" t="s">
        <v>3708</v>
      </c>
      <c s="35" t="s">
        <v>5</v>
      </c>
      <c s="6" t="s">
        <v>3709</v>
      </c>
      <c s="36" t="s">
        <v>283</v>
      </c>
      <c s="37">
        <v>793.91</v>
      </c>
      <c s="36">
        <v>0</v>
      </c>
      <c s="36">
        <f>ROUND(G159*H159,6)</f>
      </c>
      <c r="L159" s="38">
        <v>0</v>
      </c>
      <c s="32">
        <f>ROUND(ROUND(L159,2)*ROUND(G159,3),2)</f>
      </c>
      <c s="36" t="s">
        <v>291</v>
      </c>
      <c>
        <f>(M159*21)/100</f>
      </c>
      <c t="s">
        <v>28</v>
      </c>
    </row>
    <row r="160" spans="1:5" ht="12.75">
      <c r="A160" s="35" t="s">
        <v>56</v>
      </c>
      <c r="E160" s="39" t="s">
        <v>3709</v>
      </c>
    </row>
    <row r="161" spans="1:5" ht="38.25">
      <c r="A161" s="35" t="s">
        <v>57</v>
      </c>
      <c r="E161" s="42" t="s">
        <v>3710</v>
      </c>
    </row>
    <row r="162" spans="1:5" ht="12.75">
      <c r="A162" t="s">
        <v>58</v>
      </c>
      <c r="E162" s="39" t="s">
        <v>5</v>
      </c>
    </row>
    <row r="163" spans="1:16" ht="12.75">
      <c r="A163" t="s">
        <v>50</v>
      </c>
      <c s="34" t="s">
        <v>238</v>
      </c>
      <c s="34" t="s">
        <v>3711</v>
      </c>
      <c s="35" t="s">
        <v>5</v>
      </c>
      <c s="6" t="s">
        <v>3712</v>
      </c>
      <c s="36" t="s">
        <v>283</v>
      </c>
      <c s="37">
        <v>941.09</v>
      </c>
      <c s="36">
        <v>0</v>
      </c>
      <c s="36">
        <f>ROUND(G163*H163,6)</f>
      </c>
      <c r="L163" s="38">
        <v>0</v>
      </c>
      <c s="32">
        <f>ROUND(ROUND(L163,2)*ROUND(G163,3),2)</f>
      </c>
      <c s="36" t="s">
        <v>291</v>
      </c>
      <c>
        <f>(M163*21)/100</f>
      </c>
      <c t="s">
        <v>28</v>
      </c>
    </row>
    <row r="164" spans="1:5" ht="12.75">
      <c r="A164" s="35" t="s">
        <v>56</v>
      </c>
      <c r="E164" s="39" t="s">
        <v>3712</v>
      </c>
    </row>
    <row r="165" spans="1:5" ht="38.25">
      <c r="A165" s="35" t="s">
        <v>57</v>
      </c>
      <c r="E165" s="42" t="s">
        <v>3713</v>
      </c>
    </row>
    <row r="166" spans="1:5" ht="12.75">
      <c r="A166" t="s">
        <v>58</v>
      </c>
      <c r="E166" s="39" t="s">
        <v>5</v>
      </c>
    </row>
    <row r="167" spans="1:16" ht="25.5">
      <c r="A167" t="s">
        <v>50</v>
      </c>
      <c s="34" t="s">
        <v>243</v>
      </c>
      <c s="34" t="s">
        <v>1348</v>
      </c>
      <c s="35" t="s">
        <v>5</v>
      </c>
      <c s="6" t="s">
        <v>1349</v>
      </c>
      <c s="36" t="s">
        <v>409</v>
      </c>
      <c s="37">
        <v>1.822</v>
      </c>
      <c s="36">
        <v>0</v>
      </c>
      <c s="36">
        <f>ROUND(G167*H167,6)</f>
      </c>
      <c r="L167" s="38">
        <v>0</v>
      </c>
      <c s="32">
        <f>ROUND(ROUND(L167,2)*ROUND(G167,3),2)</f>
      </c>
      <c s="36" t="s">
        <v>90</v>
      </c>
      <c>
        <f>(M167*21)/100</f>
      </c>
      <c t="s">
        <v>28</v>
      </c>
    </row>
    <row r="168" spans="1:5" ht="25.5">
      <c r="A168" s="35" t="s">
        <v>56</v>
      </c>
      <c r="E168" s="39" t="s">
        <v>1349</v>
      </c>
    </row>
    <row r="169" spans="1:5" ht="12.75">
      <c r="A169" s="35" t="s">
        <v>57</v>
      </c>
      <c r="E169" s="40" t="s">
        <v>5</v>
      </c>
    </row>
    <row r="170" spans="1:5" ht="12.75">
      <c r="A170" t="s">
        <v>58</v>
      </c>
      <c r="E170" s="39" t="s">
        <v>5</v>
      </c>
    </row>
    <row r="171" spans="1:16" ht="38.25">
      <c r="A171" t="s">
        <v>50</v>
      </c>
      <c s="34" t="s">
        <v>246</v>
      </c>
      <c s="34" t="s">
        <v>1351</v>
      </c>
      <c s="35" t="s">
        <v>5</v>
      </c>
      <c s="6" t="s">
        <v>1352</v>
      </c>
      <c s="36" t="s">
        <v>409</v>
      </c>
      <c s="37">
        <v>1.822</v>
      </c>
      <c s="36">
        <v>0</v>
      </c>
      <c s="36">
        <f>ROUND(G171*H171,6)</f>
      </c>
      <c r="L171" s="38">
        <v>0</v>
      </c>
      <c s="32">
        <f>ROUND(ROUND(L171,2)*ROUND(G171,3),2)</f>
      </c>
      <c s="36" t="s">
        <v>90</v>
      </c>
      <c>
        <f>(M171*21)/100</f>
      </c>
      <c t="s">
        <v>28</v>
      </c>
    </row>
    <row r="172" spans="1:5" ht="38.25">
      <c r="A172" s="35" t="s">
        <v>56</v>
      </c>
      <c r="E172" s="39" t="s">
        <v>1353</v>
      </c>
    </row>
    <row r="173" spans="1:5" ht="12.75">
      <c r="A173" s="35" t="s">
        <v>57</v>
      </c>
      <c r="E173" s="40" t="s">
        <v>5</v>
      </c>
    </row>
    <row r="174" spans="1:5" ht="12.75">
      <c r="A174" t="s">
        <v>58</v>
      </c>
      <c r="E174" s="39" t="s">
        <v>5</v>
      </c>
    </row>
    <row r="175" spans="1:13" ht="12.75">
      <c r="A175" t="s">
        <v>47</v>
      </c>
      <c r="C175" s="31" t="s">
        <v>114</v>
      </c>
      <c r="E175" s="33" t="s">
        <v>1445</v>
      </c>
      <c r="J175" s="32">
        <f>0</f>
      </c>
      <c s="32">
        <f>0</f>
      </c>
      <c s="32">
        <f>0+L176+L180+L184+L188+L192</f>
      </c>
      <c s="32">
        <f>0+M176+M180+M184+M188+M192</f>
      </c>
    </row>
    <row r="176" spans="1:16" ht="38.25">
      <c r="A176" t="s">
        <v>50</v>
      </c>
      <c s="34" t="s">
        <v>181</v>
      </c>
      <c s="34" t="s">
        <v>1470</v>
      </c>
      <c s="35" t="s">
        <v>5</v>
      </c>
      <c s="6" t="s">
        <v>1471</v>
      </c>
      <c s="36" t="s">
        <v>423</v>
      </c>
      <c s="37">
        <v>144.16</v>
      </c>
      <c s="36">
        <v>3E-05</v>
      </c>
      <c s="36">
        <f>ROUND(G176*H176,6)</f>
      </c>
      <c r="L176" s="38">
        <v>0</v>
      </c>
      <c s="32">
        <f>ROUND(ROUND(L176,2)*ROUND(G176,3),2)</f>
      </c>
      <c s="36" t="s">
        <v>90</v>
      </c>
      <c>
        <f>(M176*21)/100</f>
      </c>
      <c t="s">
        <v>28</v>
      </c>
    </row>
    <row r="177" spans="1:5" ht="38.25">
      <c r="A177" s="35" t="s">
        <v>56</v>
      </c>
      <c r="E177" s="39" t="s">
        <v>1472</v>
      </c>
    </row>
    <row r="178" spans="1:5" ht="25.5">
      <c r="A178" s="35" t="s">
        <v>57</v>
      </c>
      <c r="E178" s="40" t="s">
        <v>3714</v>
      </c>
    </row>
    <row r="179" spans="1:5" ht="12.75">
      <c r="A179" t="s">
        <v>58</v>
      </c>
      <c r="E179" s="39" t="s">
        <v>5</v>
      </c>
    </row>
    <row r="180" spans="1:16" ht="25.5">
      <c r="A180" t="s">
        <v>50</v>
      </c>
      <c s="34" t="s">
        <v>187</v>
      </c>
      <c s="34" t="s">
        <v>2761</v>
      </c>
      <c s="35" t="s">
        <v>5</v>
      </c>
      <c s="6" t="s">
        <v>2762</v>
      </c>
      <c s="36" t="s">
        <v>423</v>
      </c>
      <c s="37">
        <v>9.9</v>
      </c>
      <c s="36">
        <v>0.00158</v>
      </c>
      <c s="36">
        <f>ROUND(G180*H180,6)</f>
      </c>
      <c r="L180" s="38">
        <v>0</v>
      </c>
      <c s="32">
        <f>ROUND(ROUND(L180,2)*ROUND(G180,3),2)</f>
      </c>
      <c s="36" t="s">
        <v>90</v>
      </c>
      <c>
        <f>(M180*21)/100</f>
      </c>
      <c t="s">
        <v>28</v>
      </c>
    </row>
    <row r="181" spans="1:5" ht="25.5">
      <c r="A181" s="35" t="s">
        <v>56</v>
      </c>
      <c r="E181" s="39" t="s">
        <v>2762</v>
      </c>
    </row>
    <row r="182" spans="1:5" ht="38.25">
      <c r="A182" s="35" t="s">
        <v>57</v>
      </c>
      <c r="E182" s="42" t="s">
        <v>3715</v>
      </c>
    </row>
    <row r="183" spans="1:5" ht="12.75">
      <c r="A183" t="s">
        <v>58</v>
      </c>
      <c r="E183" s="39" t="s">
        <v>5</v>
      </c>
    </row>
    <row r="184" spans="1:16" ht="25.5">
      <c r="A184" t="s">
        <v>50</v>
      </c>
      <c s="34" t="s">
        <v>191</v>
      </c>
      <c s="34" t="s">
        <v>3716</v>
      </c>
      <c s="35" t="s">
        <v>5</v>
      </c>
      <c s="6" t="s">
        <v>3717</v>
      </c>
      <c s="36" t="s">
        <v>74</v>
      </c>
      <c s="37">
        <v>60</v>
      </c>
      <c s="36">
        <v>0.00137</v>
      </c>
      <c s="36">
        <f>ROUND(G184*H184,6)</f>
      </c>
      <c r="L184" s="38">
        <v>0</v>
      </c>
      <c s="32">
        <f>ROUND(ROUND(L184,2)*ROUND(G184,3),2)</f>
      </c>
      <c s="36" t="s">
        <v>90</v>
      </c>
      <c>
        <f>(M184*21)/100</f>
      </c>
      <c t="s">
        <v>28</v>
      </c>
    </row>
    <row r="185" spans="1:5" ht="25.5">
      <c r="A185" s="35" t="s">
        <v>56</v>
      </c>
      <c r="E185" s="39" t="s">
        <v>3717</v>
      </c>
    </row>
    <row r="186" spans="1:5" ht="12.75">
      <c r="A186" s="35" t="s">
        <v>57</v>
      </c>
      <c r="E186" s="40" t="s">
        <v>5</v>
      </c>
    </row>
    <row r="187" spans="1:5" ht="12.75">
      <c r="A187" t="s">
        <v>58</v>
      </c>
      <c r="E187" s="39" t="s">
        <v>5</v>
      </c>
    </row>
    <row r="188" spans="1:16" ht="25.5">
      <c r="A188" t="s">
        <v>50</v>
      </c>
      <c s="34" t="s">
        <v>194</v>
      </c>
      <c s="34" t="s">
        <v>3718</v>
      </c>
      <c s="35" t="s">
        <v>5</v>
      </c>
      <c s="6" t="s">
        <v>3719</v>
      </c>
      <c s="36" t="s">
        <v>89</v>
      </c>
      <c s="37">
        <v>62</v>
      </c>
      <c s="36">
        <v>4E-05</v>
      </c>
      <c s="36">
        <f>ROUND(G188*H188,6)</f>
      </c>
      <c r="L188" s="38">
        <v>0</v>
      </c>
      <c s="32">
        <f>ROUND(ROUND(L188,2)*ROUND(G188,3),2)</f>
      </c>
      <c s="36" t="s">
        <v>90</v>
      </c>
      <c>
        <f>(M188*21)/100</f>
      </c>
      <c t="s">
        <v>28</v>
      </c>
    </row>
    <row r="189" spans="1:5" ht="25.5">
      <c r="A189" s="35" t="s">
        <v>56</v>
      </c>
      <c r="E189" s="39" t="s">
        <v>3719</v>
      </c>
    </row>
    <row r="190" spans="1:5" ht="38.25">
      <c r="A190" s="35" t="s">
        <v>57</v>
      </c>
      <c r="E190" s="42" t="s">
        <v>3720</v>
      </c>
    </row>
    <row r="191" spans="1:5" ht="12.75">
      <c r="A191" t="s">
        <v>58</v>
      </c>
      <c r="E191" s="39" t="s">
        <v>5</v>
      </c>
    </row>
    <row r="192" spans="1:16" ht="25.5">
      <c r="A192" t="s">
        <v>50</v>
      </c>
      <c s="34" t="s">
        <v>198</v>
      </c>
      <c s="34" t="s">
        <v>3721</v>
      </c>
      <c s="35" t="s">
        <v>5</v>
      </c>
      <c s="6" t="s">
        <v>3722</v>
      </c>
      <c s="36" t="s">
        <v>89</v>
      </c>
      <c s="37">
        <v>62</v>
      </c>
      <c s="36">
        <v>0.0001</v>
      </c>
      <c s="36">
        <f>ROUND(G192*H192,6)</f>
      </c>
      <c r="L192" s="38">
        <v>0</v>
      </c>
      <c s="32">
        <f>ROUND(ROUND(L192,2)*ROUND(G192,3),2)</f>
      </c>
      <c s="36" t="s">
        <v>90</v>
      </c>
      <c>
        <f>(M192*21)/100</f>
      </c>
      <c t="s">
        <v>28</v>
      </c>
    </row>
    <row r="193" spans="1:5" ht="25.5">
      <c r="A193" s="35" t="s">
        <v>56</v>
      </c>
      <c r="E193" s="39" t="s">
        <v>3722</v>
      </c>
    </row>
    <row r="194" spans="1:5" ht="38.25">
      <c r="A194" s="35" t="s">
        <v>57</v>
      </c>
      <c r="E194" s="42" t="s">
        <v>3720</v>
      </c>
    </row>
    <row r="195" spans="1:5" ht="12.75">
      <c r="A195" t="s">
        <v>58</v>
      </c>
      <c r="E195" s="39" t="s">
        <v>5</v>
      </c>
    </row>
    <row r="196" spans="1:13" ht="12.75">
      <c r="A196" t="s">
        <v>47</v>
      </c>
      <c r="C196" s="31" t="s">
        <v>472</v>
      </c>
      <c r="E196" s="33" t="s">
        <v>473</v>
      </c>
      <c r="J196" s="32">
        <f>0</f>
      </c>
      <c s="32">
        <f>0</f>
      </c>
      <c s="32">
        <f>0+L197</f>
      </c>
      <c s="32">
        <f>0+M197</f>
      </c>
    </row>
    <row r="197" spans="1:16" ht="38.25">
      <c r="A197" t="s">
        <v>50</v>
      </c>
      <c s="34" t="s">
        <v>201</v>
      </c>
      <c s="34" t="s">
        <v>3723</v>
      </c>
      <c s="35" t="s">
        <v>5</v>
      </c>
      <c s="6" t="s">
        <v>3724</v>
      </c>
      <c s="36" t="s">
        <v>409</v>
      </c>
      <c s="37">
        <v>285.594</v>
      </c>
      <c s="36">
        <v>0</v>
      </c>
      <c s="36">
        <f>ROUND(G197*H197,6)</f>
      </c>
      <c r="L197" s="38">
        <v>0</v>
      </c>
      <c s="32">
        <f>ROUND(ROUND(L197,2)*ROUND(G197,3),2)</f>
      </c>
      <c s="36" t="s">
        <v>90</v>
      </c>
      <c>
        <f>(M197*21)/100</f>
      </c>
      <c t="s">
        <v>28</v>
      </c>
    </row>
    <row r="198" spans="1:5" ht="38.25">
      <c r="A198" s="35" t="s">
        <v>56</v>
      </c>
      <c r="E198" s="39" t="s">
        <v>3725</v>
      </c>
    </row>
    <row r="199" spans="1:5" ht="12.75">
      <c r="A199" s="35" t="s">
        <v>57</v>
      </c>
      <c r="E199" s="40" t="s">
        <v>5</v>
      </c>
    </row>
    <row r="200" spans="1:5" ht="12.75">
      <c r="A200" t="s">
        <v>58</v>
      </c>
      <c r="E2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3728</v>
      </c>
      <c r="E8" s="30" t="s">
        <v>3727</v>
      </c>
      <c r="J8" s="29">
        <f>0+J9+J38+J47+J64+J97+J106+J131+J156+J173+J190</f>
      </c>
      <c s="29">
        <f>0+K9+K38+K47+K64+K97+K106+K131+K156+K173+K190</f>
      </c>
      <c s="29">
        <f>0+L9+L38+L47+L64+L97+L106+L131+L156+L173+L190</f>
      </c>
      <c s="29">
        <f>0+M9+M38+M47+M64+M97+M106+M131+M156+M173+M190</f>
      </c>
    </row>
    <row r="9" spans="1:13" ht="12.75">
      <c r="A9" t="s">
        <v>47</v>
      </c>
      <c r="C9" s="31" t="s">
        <v>3729</v>
      </c>
      <c r="E9" s="33" t="s">
        <v>3730</v>
      </c>
      <c r="J9" s="32">
        <f>0</f>
      </c>
      <c s="32">
        <f>0</f>
      </c>
      <c s="32">
        <f>0+L10+L14+L18+L22+L26+L30+L34</f>
      </c>
      <c s="32">
        <f>0+M10+M14+M18+M22+M26+M30+M34</f>
      </c>
    </row>
    <row r="10" spans="1:16" ht="12.75">
      <c r="A10" t="s">
        <v>50</v>
      </c>
      <c s="34" t="s">
        <v>51</v>
      </c>
      <c s="34" t="s">
        <v>3731</v>
      </c>
      <c s="35" t="s">
        <v>5</v>
      </c>
      <c s="6" t="s">
        <v>3732</v>
      </c>
      <c s="36" t="s">
        <v>1721</v>
      </c>
      <c s="37">
        <v>74</v>
      </c>
      <c s="36">
        <v>0</v>
      </c>
      <c s="36">
        <f>ROUND(G10*H10,6)</f>
      </c>
      <c r="L10" s="38">
        <v>0</v>
      </c>
      <c s="32">
        <f>ROUND(ROUND(L10,2)*ROUND(G10,3),2)</f>
      </c>
      <c s="36" t="s">
        <v>55</v>
      </c>
      <c>
        <f>(M10*21)/100</f>
      </c>
      <c t="s">
        <v>28</v>
      </c>
    </row>
    <row r="11" spans="1:5" ht="12.75">
      <c r="A11" s="35" t="s">
        <v>56</v>
      </c>
      <c r="E11" s="39" t="s">
        <v>3732</v>
      </c>
    </row>
    <row r="12" spans="1:5" ht="12.75">
      <c r="A12" s="35" t="s">
        <v>57</v>
      </c>
      <c r="E12" s="40" t="s">
        <v>5</v>
      </c>
    </row>
    <row r="13" spans="1:5" ht="12.75">
      <c r="A13" t="s">
        <v>58</v>
      </c>
      <c r="E13" s="39" t="s">
        <v>5</v>
      </c>
    </row>
    <row r="14" spans="1:16" ht="12.75">
      <c r="A14" t="s">
        <v>50</v>
      </c>
      <c s="34" t="s">
        <v>28</v>
      </c>
      <c s="34" t="s">
        <v>3733</v>
      </c>
      <c s="35" t="s">
        <v>5</v>
      </c>
      <c s="6" t="s">
        <v>3734</v>
      </c>
      <c s="36" t="s">
        <v>1721</v>
      </c>
      <c s="37">
        <v>74</v>
      </c>
      <c s="36">
        <v>0</v>
      </c>
      <c s="36">
        <f>ROUND(G14*H14,6)</f>
      </c>
      <c r="L14" s="38">
        <v>0</v>
      </c>
      <c s="32">
        <f>ROUND(ROUND(L14,2)*ROUND(G14,3),2)</f>
      </c>
      <c s="36" t="s">
        <v>55</v>
      </c>
      <c>
        <f>(M14*21)/100</f>
      </c>
      <c t="s">
        <v>28</v>
      </c>
    </row>
    <row r="15" spans="1:5" ht="12.75">
      <c r="A15" s="35" t="s">
        <v>56</v>
      </c>
      <c r="E15" s="39" t="s">
        <v>3734</v>
      </c>
    </row>
    <row r="16" spans="1:5" ht="12.75">
      <c r="A16" s="35" t="s">
        <v>57</v>
      </c>
      <c r="E16" s="40" t="s">
        <v>5</v>
      </c>
    </row>
    <row r="17" spans="1:5" ht="12.75">
      <c r="A17" t="s">
        <v>58</v>
      </c>
      <c r="E17" s="39" t="s">
        <v>5</v>
      </c>
    </row>
    <row r="18" spans="1:16" ht="12.75">
      <c r="A18" t="s">
        <v>50</v>
      </c>
      <c s="34" t="s">
        <v>26</v>
      </c>
      <c s="34" t="s">
        <v>3735</v>
      </c>
      <c s="35" t="s">
        <v>5</v>
      </c>
      <c s="6" t="s">
        <v>3736</v>
      </c>
      <c s="36" t="s">
        <v>1721</v>
      </c>
      <c s="37">
        <v>38</v>
      </c>
      <c s="36">
        <v>0</v>
      </c>
      <c s="36">
        <f>ROUND(G18*H18,6)</f>
      </c>
      <c r="L18" s="38">
        <v>0</v>
      </c>
      <c s="32">
        <f>ROUND(ROUND(L18,2)*ROUND(G18,3),2)</f>
      </c>
      <c s="36" t="s">
        <v>55</v>
      </c>
      <c>
        <f>(M18*21)/100</f>
      </c>
      <c t="s">
        <v>28</v>
      </c>
    </row>
    <row r="19" spans="1:5" ht="12.75">
      <c r="A19" s="35" t="s">
        <v>56</v>
      </c>
      <c r="E19" s="39" t="s">
        <v>3736</v>
      </c>
    </row>
    <row r="20" spans="1:5" ht="12.75">
      <c r="A20" s="35" t="s">
        <v>57</v>
      </c>
      <c r="E20" s="40" t="s">
        <v>5</v>
      </c>
    </row>
    <row r="21" spans="1:5" ht="12.75">
      <c r="A21" t="s">
        <v>58</v>
      </c>
      <c r="E21" s="39" t="s">
        <v>5</v>
      </c>
    </row>
    <row r="22" spans="1:16" ht="12.75">
      <c r="A22" t="s">
        <v>50</v>
      </c>
      <c s="34" t="s">
        <v>79</v>
      </c>
      <c s="34" t="s">
        <v>3737</v>
      </c>
      <c s="35" t="s">
        <v>5</v>
      </c>
      <c s="6" t="s">
        <v>3738</v>
      </c>
      <c s="36" t="s">
        <v>1721</v>
      </c>
      <c s="37">
        <v>38</v>
      </c>
      <c s="36">
        <v>0</v>
      </c>
      <c s="36">
        <f>ROUND(G22*H22,6)</f>
      </c>
      <c r="L22" s="38">
        <v>0</v>
      </c>
      <c s="32">
        <f>ROUND(ROUND(L22,2)*ROUND(G22,3),2)</f>
      </c>
      <c s="36" t="s">
        <v>55</v>
      </c>
      <c>
        <f>(M22*21)/100</f>
      </c>
      <c t="s">
        <v>28</v>
      </c>
    </row>
    <row r="23" spans="1:5" ht="12.75">
      <c r="A23" s="35" t="s">
        <v>56</v>
      </c>
      <c r="E23" s="39" t="s">
        <v>3738</v>
      </c>
    </row>
    <row r="24" spans="1:5" ht="12.75">
      <c r="A24" s="35" t="s">
        <v>57</v>
      </c>
      <c r="E24" s="40" t="s">
        <v>5</v>
      </c>
    </row>
    <row r="25" spans="1:5" ht="12.75">
      <c r="A25" t="s">
        <v>58</v>
      </c>
      <c r="E25" s="39" t="s">
        <v>5</v>
      </c>
    </row>
    <row r="26" spans="1:16" ht="12.75">
      <c r="A26" t="s">
        <v>50</v>
      </c>
      <c s="34" t="s">
        <v>101</v>
      </c>
      <c s="34" t="s">
        <v>3739</v>
      </c>
      <c s="35" t="s">
        <v>5</v>
      </c>
      <c s="6" t="s">
        <v>3740</v>
      </c>
      <c s="36" t="s">
        <v>1721</v>
      </c>
      <c s="37">
        <v>1</v>
      </c>
      <c s="36">
        <v>0</v>
      </c>
      <c s="36">
        <f>ROUND(G26*H26,6)</f>
      </c>
      <c r="L26" s="38">
        <v>0</v>
      </c>
      <c s="32">
        <f>ROUND(ROUND(L26,2)*ROUND(G26,3),2)</f>
      </c>
      <c s="36" t="s">
        <v>55</v>
      </c>
      <c>
        <f>(M26*21)/100</f>
      </c>
      <c t="s">
        <v>28</v>
      </c>
    </row>
    <row r="27" spans="1:5" ht="12.75">
      <c r="A27" s="35" t="s">
        <v>56</v>
      </c>
      <c r="E27" s="39" t="s">
        <v>3740</v>
      </c>
    </row>
    <row r="28" spans="1:5" ht="12.75">
      <c r="A28" s="35" t="s">
        <v>57</v>
      </c>
      <c r="E28" s="40" t="s">
        <v>5</v>
      </c>
    </row>
    <row r="29" spans="1:5" ht="12.75">
      <c r="A29" t="s">
        <v>58</v>
      </c>
      <c r="E29" s="39" t="s">
        <v>5</v>
      </c>
    </row>
    <row r="30" spans="1:16" ht="12.75">
      <c r="A30" t="s">
        <v>50</v>
      </c>
      <c s="34" t="s">
        <v>27</v>
      </c>
      <c s="34" t="s">
        <v>3741</v>
      </c>
      <c s="35" t="s">
        <v>5</v>
      </c>
      <c s="6" t="s">
        <v>3742</v>
      </c>
      <c s="36" t="s">
        <v>1721</v>
      </c>
      <c s="37">
        <v>1</v>
      </c>
      <c s="36">
        <v>0</v>
      </c>
      <c s="36">
        <f>ROUND(G30*H30,6)</f>
      </c>
      <c r="L30" s="38">
        <v>0</v>
      </c>
      <c s="32">
        <f>ROUND(ROUND(L30,2)*ROUND(G30,3),2)</f>
      </c>
      <c s="36" t="s">
        <v>55</v>
      </c>
      <c>
        <f>(M30*21)/100</f>
      </c>
      <c t="s">
        <v>28</v>
      </c>
    </row>
    <row r="31" spans="1:5" ht="12.75">
      <c r="A31" s="35" t="s">
        <v>56</v>
      </c>
      <c r="E31" s="39" t="s">
        <v>3742</v>
      </c>
    </row>
    <row r="32" spans="1:5" ht="12.75">
      <c r="A32" s="35" t="s">
        <v>57</v>
      </c>
      <c r="E32" s="40" t="s">
        <v>5</v>
      </c>
    </row>
    <row r="33" spans="1:5" ht="12.75">
      <c r="A33" t="s">
        <v>58</v>
      </c>
      <c r="E33" s="39" t="s">
        <v>5</v>
      </c>
    </row>
    <row r="34" spans="1:16" ht="12.75">
      <c r="A34" t="s">
        <v>50</v>
      </c>
      <c s="34" t="s">
        <v>106</v>
      </c>
      <c s="34" t="s">
        <v>3743</v>
      </c>
      <c s="35" t="s">
        <v>5</v>
      </c>
      <c s="6" t="s">
        <v>3744</v>
      </c>
      <c s="36" t="s">
        <v>54</v>
      </c>
      <c s="37">
        <v>1</v>
      </c>
      <c s="36">
        <v>0</v>
      </c>
      <c s="36">
        <f>ROUND(G34*H34,6)</f>
      </c>
      <c r="L34" s="38">
        <v>0</v>
      </c>
      <c s="32">
        <f>ROUND(ROUND(L34,2)*ROUND(G34,3),2)</f>
      </c>
      <c s="36" t="s">
        <v>55</v>
      </c>
      <c>
        <f>(M34*21)/100</f>
      </c>
      <c t="s">
        <v>28</v>
      </c>
    </row>
    <row r="35" spans="1:5" ht="12.75">
      <c r="A35" s="35" t="s">
        <v>56</v>
      </c>
      <c r="E35" s="39" t="s">
        <v>3744</v>
      </c>
    </row>
    <row r="36" spans="1:5" ht="12.75">
      <c r="A36" s="35" t="s">
        <v>57</v>
      </c>
      <c r="E36" s="40" t="s">
        <v>5</v>
      </c>
    </row>
    <row r="37" spans="1:5" ht="12.75">
      <c r="A37" t="s">
        <v>58</v>
      </c>
      <c r="E37" s="39" t="s">
        <v>5</v>
      </c>
    </row>
    <row r="38" spans="1:13" ht="12.75">
      <c r="A38" t="s">
        <v>47</v>
      </c>
      <c r="C38" s="31" t="s">
        <v>3745</v>
      </c>
      <c r="E38" s="33" t="s">
        <v>3746</v>
      </c>
      <c r="J38" s="32">
        <f>0</f>
      </c>
      <c s="32">
        <f>0</f>
      </c>
      <c s="32">
        <f>0+L39+L43</f>
      </c>
      <c s="32">
        <f>0+M39+M43</f>
      </c>
    </row>
    <row r="39" spans="1:16" ht="12.75">
      <c r="A39" t="s">
        <v>50</v>
      </c>
      <c s="34" t="s">
        <v>111</v>
      </c>
      <c s="34" t="s">
        <v>3747</v>
      </c>
      <c s="35" t="s">
        <v>5</v>
      </c>
      <c s="6" t="s">
        <v>3748</v>
      </c>
      <c s="36" t="s">
        <v>1721</v>
      </c>
      <c s="37">
        <v>74</v>
      </c>
      <c s="36">
        <v>0</v>
      </c>
      <c s="36">
        <f>ROUND(G39*H39,6)</f>
      </c>
      <c r="L39" s="38">
        <v>0</v>
      </c>
      <c s="32">
        <f>ROUND(ROUND(L39,2)*ROUND(G39,3),2)</f>
      </c>
      <c s="36" t="s">
        <v>55</v>
      </c>
      <c>
        <f>(M39*21)/100</f>
      </c>
      <c t="s">
        <v>28</v>
      </c>
    </row>
    <row r="40" spans="1:5" ht="12.75">
      <c r="A40" s="35" t="s">
        <v>56</v>
      </c>
      <c r="E40" s="39" t="s">
        <v>3748</v>
      </c>
    </row>
    <row r="41" spans="1:5" ht="12.75">
      <c r="A41" s="35" t="s">
        <v>57</v>
      </c>
      <c r="E41" s="40" t="s">
        <v>5</v>
      </c>
    </row>
    <row r="42" spans="1:5" ht="12.75">
      <c r="A42" t="s">
        <v>58</v>
      </c>
      <c r="E42" s="39" t="s">
        <v>5</v>
      </c>
    </row>
    <row r="43" spans="1:16" ht="12.75">
      <c r="A43" t="s">
        <v>50</v>
      </c>
      <c s="34" t="s">
        <v>114</v>
      </c>
      <c s="34" t="s">
        <v>3749</v>
      </c>
      <c s="35" t="s">
        <v>5</v>
      </c>
      <c s="6" t="s">
        <v>3750</v>
      </c>
      <c s="36" t="s">
        <v>1721</v>
      </c>
      <c s="37">
        <v>74</v>
      </c>
      <c s="36">
        <v>0</v>
      </c>
      <c s="36">
        <f>ROUND(G43*H43,6)</f>
      </c>
      <c r="L43" s="38">
        <v>0</v>
      </c>
      <c s="32">
        <f>ROUND(ROUND(L43,2)*ROUND(G43,3),2)</f>
      </c>
      <c s="36" t="s">
        <v>55</v>
      </c>
      <c>
        <f>(M43*21)/100</f>
      </c>
      <c t="s">
        <v>28</v>
      </c>
    </row>
    <row r="44" spans="1:5" ht="12.75">
      <c r="A44" s="35" t="s">
        <v>56</v>
      </c>
      <c r="E44" s="39" t="s">
        <v>3750</v>
      </c>
    </row>
    <row r="45" spans="1:5" ht="12.75">
      <c r="A45" s="35" t="s">
        <v>57</v>
      </c>
      <c r="E45" s="40" t="s">
        <v>5</v>
      </c>
    </row>
    <row r="46" spans="1:5" ht="12.75">
      <c r="A46" t="s">
        <v>58</v>
      </c>
      <c r="E46" s="39" t="s">
        <v>5</v>
      </c>
    </row>
    <row r="47" spans="1:13" ht="12.75">
      <c r="A47" t="s">
        <v>47</v>
      </c>
      <c r="C47" s="31" t="s">
        <v>3751</v>
      </c>
      <c r="E47" s="33" t="s">
        <v>3752</v>
      </c>
      <c r="J47" s="32">
        <f>0</f>
      </c>
      <c s="32">
        <f>0</f>
      </c>
      <c s="32">
        <f>0+L48+L52+L56+L60</f>
      </c>
      <c s="32">
        <f>0+M48+M52+M56+M60</f>
      </c>
    </row>
    <row r="48" spans="1:16" ht="12.75">
      <c r="A48" t="s">
        <v>50</v>
      </c>
      <c s="34" t="s">
        <v>120</v>
      </c>
      <c s="34" t="s">
        <v>3753</v>
      </c>
      <c s="35" t="s">
        <v>5</v>
      </c>
      <c s="6" t="s">
        <v>3754</v>
      </c>
      <c s="36" t="s">
        <v>1721</v>
      </c>
      <c s="37">
        <v>295</v>
      </c>
      <c s="36">
        <v>0</v>
      </c>
      <c s="36">
        <f>ROUND(G48*H48,6)</f>
      </c>
      <c r="L48" s="38">
        <v>0</v>
      </c>
      <c s="32">
        <f>ROUND(ROUND(L48,2)*ROUND(G48,3),2)</f>
      </c>
      <c s="36" t="s">
        <v>55</v>
      </c>
      <c>
        <f>(M48*21)/100</f>
      </c>
      <c t="s">
        <v>28</v>
      </c>
    </row>
    <row r="49" spans="1:5" ht="12.75">
      <c r="A49" s="35" t="s">
        <v>56</v>
      </c>
      <c r="E49" s="39" t="s">
        <v>3754</v>
      </c>
    </row>
    <row r="50" spans="1:5" ht="12.75">
      <c r="A50" s="35" t="s">
        <v>57</v>
      </c>
      <c r="E50" s="40" t="s">
        <v>5</v>
      </c>
    </row>
    <row r="51" spans="1:5" ht="12.75">
      <c r="A51" t="s">
        <v>58</v>
      </c>
      <c r="E51" s="39" t="s">
        <v>5</v>
      </c>
    </row>
    <row r="52" spans="1:16" ht="12.75">
      <c r="A52" t="s">
        <v>50</v>
      </c>
      <c s="34" t="s">
        <v>124</v>
      </c>
      <c s="34" t="s">
        <v>3755</v>
      </c>
      <c s="35" t="s">
        <v>5</v>
      </c>
      <c s="6" t="s">
        <v>3756</v>
      </c>
      <c s="36" t="s">
        <v>1721</v>
      </c>
      <c s="37">
        <v>295</v>
      </c>
      <c s="36">
        <v>0</v>
      </c>
      <c s="36">
        <f>ROUND(G52*H52,6)</f>
      </c>
      <c r="L52" s="38">
        <v>0</v>
      </c>
      <c s="32">
        <f>ROUND(ROUND(L52,2)*ROUND(G52,3),2)</f>
      </c>
      <c s="36" t="s">
        <v>55</v>
      </c>
      <c>
        <f>(M52*21)/100</f>
      </c>
      <c t="s">
        <v>28</v>
      </c>
    </row>
    <row r="53" spans="1:5" ht="12.75">
      <c r="A53" s="35" t="s">
        <v>56</v>
      </c>
      <c r="E53" s="39" t="s">
        <v>3756</v>
      </c>
    </row>
    <row r="54" spans="1:5" ht="12.75">
      <c r="A54" s="35" t="s">
        <v>57</v>
      </c>
      <c r="E54" s="40" t="s">
        <v>5</v>
      </c>
    </row>
    <row r="55" spans="1:5" ht="12.75">
      <c r="A55" t="s">
        <v>58</v>
      </c>
      <c r="E55" s="39" t="s">
        <v>5</v>
      </c>
    </row>
    <row r="56" spans="1:16" ht="12.75">
      <c r="A56" t="s">
        <v>50</v>
      </c>
      <c s="34" t="s">
        <v>127</v>
      </c>
      <c s="34" t="s">
        <v>3757</v>
      </c>
      <c s="35" t="s">
        <v>5</v>
      </c>
      <c s="6" t="s">
        <v>3758</v>
      </c>
      <c s="36" t="s">
        <v>1721</v>
      </c>
      <c s="37">
        <v>12</v>
      </c>
      <c s="36">
        <v>0</v>
      </c>
      <c s="36">
        <f>ROUND(G56*H56,6)</f>
      </c>
      <c r="L56" s="38">
        <v>0</v>
      </c>
      <c s="32">
        <f>ROUND(ROUND(L56,2)*ROUND(G56,3),2)</f>
      </c>
      <c s="36" t="s">
        <v>55</v>
      </c>
      <c>
        <f>(M56*21)/100</f>
      </c>
      <c t="s">
        <v>28</v>
      </c>
    </row>
    <row r="57" spans="1:5" ht="12.75">
      <c r="A57" s="35" t="s">
        <v>56</v>
      </c>
      <c r="E57" s="39" t="s">
        <v>3758</v>
      </c>
    </row>
    <row r="58" spans="1:5" ht="12.75">
      <c r="A58" s="35" t="s">
        <v>57</v>
      </c>
      <c r="E58" s="40" t="s">
        <v>5</v>
      </c>
    </row>
    <row r="59" spans="1:5" ht="12.75">
      <c r="A59" t="s">
        <v>58</v>
      </c>
      <c r="E59" s="39" t="s">
        <v>5</v>
      </c>
    </row>
    <row r="60" spans="1:16" ht="12.75">
      <c r="A60" t="s">
        <v>50</v>
      </c>
      <c s="34" t="s">
        <v>130</v>
      </c>
      <c s="34" t="s">
        <v>3759</v>
      </c>
      <c s="35" t="s">
        <v>5</v>
      </c>
      <c s="6" t="s">
        <v>3760</v>
      </c>
      <c s="36" t="s">
        <v>1721</v>
      </c>
      <c s="37">
        <v>12</v>
      </c>
      <c s="36">
        <v>0</v>
      </c>
      <c s="36">
        <f>ROUND(G60*H60,6)</f>
      </c>
      <c r="L60" s="38">
        <v>0</v>
      </c>
      <c s="32">
        <f>ROUND(ROUND(L60,2)*ROUND(G60,3),2)</f>
      </c>
      <c s="36" t="s">
        <v>55</v>
      </c>
      <c>
        <f>(M60*21)/100</f>
      </c>
      <c t="s">
        <v>28</v>
      </c>
    </row>
    <row r="61" spans="1:5" ht="12.75">
      <c r="A61" s="35" t="s">
        <v>56</v>
      </c>
      <c r="E61" s="39" t="s">
        <v>3760</v>
      </c>
    </row>
    <row r="62" spans="1:5" ht="12.75">
      <c r="A62" s="35" t="s">
        <v>57</v>
      </c>
      <c r="E62" s="40" t="s">
        <v>5</v>
      </c>
    </row>
    <row r="63" spans="1:5" ht="12.75">
      <c r="A63" t="s">
        <v>58</v>
      </c>
      <c r="E63" s="39" t="s">
        <v>5</v>
      </c>
    </row>
    <row r="64" spans="1:13" ht="12.75">
      <c r="A64" t="s">
        <v>47</v>
      </c>
      <c r="C64" s="31" t="s">
        <v>3761</v>
      </c>
      <c r="E64" s="33" t="s">
        <v>3762</v>
      </c>
      <c r="J64" s="32">
        <f>0</f>
      </c>
      <c s="32">
        <f>0</f>
      </c>
      <c s="32">
        <f>0+L65+L69+L73+L77+L81+L85+L89+L93</f>
      </c>
      <c s="32">
        <f>0+M65+M69+M73+M77+M81+M85+M89+M93</f>
      </c>
    </row>
    <row r="65" spans="1:16" ht="12.75">
      <c r="A65" t="s">
        <v>50</v>
      </c>
      <c s="34" t="s">
        <v>133</v>
      </c>
      <c s="34" t="s">
        <v>3763</v>
      </c>
      <c s="35" t="s">
        <v>5</v>
      </c>
      <c s="6" t="s">
        <v>3764</v>
      </c>
      <c s="36" t="s">
        <v>74</v>
      </c>
      <c s="37">
        <v>15</v>
      </c>
      <c s="36">
        <v>0</v>
      </c>
      <c s="36">
        <f>ROUND(G65*H65,6)</f>
      </c>
      <c r="L65" s="38">
        <v>0</v>
      </c>
      <c s="32">
        <f>ROUND(ROUND(L65,2)*ROUND(G65,3),2)</f>
      </c>
      <c s="36" t="s">
        <v>55</v>
      </c>
      <c>
        <f>(M65*21)/100</f>
      </c>
      <c t="s">
        <v>28</v>
      </c>
    </row>
    <row r="66" spans="1:5" ht="12.75">
      <c r="A66" s="35" t="s">
        <v>56</v>
      </c>
      <c r="E66" s="39" t="s">
        <v>3764</v>
      </c>
    </row>
    <row r="67" spans="1:5" ht="12.75">
      <c r="A67" s="35" t="s">
        <v>57</v>
      </c>
      <c r="E67" s="40" t="s">
        <v>5</v>
      </c>
    </row>
    <row r="68" spans="1:5" ht="12.75">
      <c r="A68" t="s">
        <v>58</v>
      </c>
      <c r="E68" s="39" t="s">
        <v>5</v>
      </c>
    </row>
    <row r="69" spans="1:16" ht="12.75">
      <c r="A69" t="s">
        <v>50</v>
      </c>
      <c s="34" t="s">
        <v>136</v>
      </c>
      <c s="34" t="s">
        <v>3765</v>
      </c>
      <c s="35" t="s">
        <v>5</v>
      </c>
      <c s="6" t="s">
        <v>3766</v>
      </c>
      <c s="36" t="s">
        <v>74</v>
      </c>
      <c s="37">
        <v>15</v>
      </c>
      <c s="36">
        <v>0</v>
      </c>
      <c s="36">
        <f>ROUND(G69*H69,6)</f>
      </c>
      <c r="L69" s="38">
        <v>0</v>
      </c>
      <c s="32">
        <f>ROUND(ROUND(L69,2)*ROUND(G69,3),2)</f>
      </c>
      <c s="36" t="s">
        <v>55</v>
      </c>
      <c>
        <f>(M69*21)/100</f>
      </c>
      <c t="s">
        <v>28</v>
      </c>
    </row>
    <row r="70" spans="1:5" ht="12.75">
      <c r="A70" s="35" t="s">
        <v>56</v>
      </c>
      <c r="E70" s="39" t="s">
        <v>3766</v>
      </c>
    </row>
    <row r="71" spans="1:5" ht="12.75">
      <c r="A71" s="35" t="s">
        <v>57</v>
      </c>
      <c r="E71" s="40" t="s">
        <v>5</v>
      </c>
    </row>
    <row r="72" spans="1:5" ht="12.75">
      <c r="A72" t="s">
        <v>58</v>
      </c>
      <c r="E72" s="39" t="s">
        <v>5</v>
      </c>
    </row>
    <row r="73" spans="1:16" ht="12.75">
      <c r="A73" t="s">
        <v>50</v>
      </c>
      <c s="34" t="s">
        <v>139</v>
      </c>
      <c s="34" t="s">
        <v>3767</v>
      </c>
      <c s="35" t="s">
        <v>5</v>
      </c>
      <c s="6" t="s">
        <v>3768</v>
      </c>
      <c s="36" t="s">
        <v>74</v>
      </c>
      <c s="37">
        <v>80</v>
      </c>
      <c s="36">
        <v>0</v>
      </c>
      <c s="36">
        <f>ROUND(G73*H73,6)</f>
      </c>
      <c r="L73" s="38">
        <v>0</v>
      </c>
      <c s="32">
        <f>ROUND(ROUND(L73,2)*ROUND(G73,3),2)</f>
      </c>
      <c s="36" t="s">
        <v>55</v>
      </c>
      <c>
        <f>(M73*21)/100</f>
      </c>
      <c t="s">
        <v>28</v>
      </c>
    </row>
    <row r="74" spans="1:5" ht="12.75">
      <c r="A74" s="35" t="s">
        <v>56</v>
      </c>
      <c r="E74" s="39" t="s">
        <v>3768</v>
      </c>
    </row>
    <row r="75" spans="1:5" ht="12.75">
      <c r="A75" s="35" t="s">
        <v>57</v>
      </c>
      <c r="E75" s="40" t="s">
        <v>5</v>
      </c>
    </row>
    <row r="76" spans="1:5" ht="12.75">
      <c r="A76" t="s">
        <v>58</v>
      </c>
      <c r="E76" s="39" t="s">
        <v>5</v>
      </c>
    </row>
    <row r="77" spans="1:16" ht="12.75">
      <c r="A77" t="s">
        <v>50</v>
      </c>
      <c s="34" t="s">
        <v>142</v>
      </c>
      <c s="34" t="s">
        <v>3769</v>
      </c>
      <c s="35" t="s">
        <v>5</v>
      </c>
      <c s="6" t="s">
        <v>3770</v>
      </c>
      <c s="36" t="s">
        <v>74</v>
      </c>
      <c s="37">
        <v>80</v>
      </c>
      <c s="36">
        <v>0</v>
      </c>
      <c s="36">
        <f>ROUND(G77*H77,6)</f>
      </c>
      <c r="L77" s="38">
        <v>0</v>
      </c>
      <c s="32">
        <f>ROUND(ROUND(L77,2)*ROUND(G77,3),2)</f>
      </c>
      <c s="36" t="s">
        <v>55</v>
      </c>
      <c>
        <f>(M77*21)/100</f>
      </c>
      <c t="s">
        <v>28</v>
      </c>
    </row>
    <row r="78" spans="1:5" ht="12.75">
      <c r="A78" s="35" t="s">
        <v>56</v>
      </c>
      <c r="E78" s="39" t="s">
        <v>3770</v>
      </c>
    </row>
    <row r="79" spans="1:5" ht="12.75">
      <c r="A79" s="35" t="s">
        <v>57</v>
      </c>
      <c r="E79" s="40" t="s">
        <v>5</v>
      </c>
    </row>
    <row r="80" spans="1:5" ht="12.75">
      <c r="A80" t="s">
        <v>58</v>
      </c>
      <c r="E80" s="39" t="s">
        <v>5</v>
      </c>
    </row>
    <row r="81" spans="1:16" ht="12.75">
      <c r="A81" t="s">
        <v>50</v>
      </c>
      <c s="34" t="s">
        <v>145</v>
      </c>
      <c s="34" t="s">
        <v>3771</v>
      </c>
      <c s="35" t="s">
        <v>5</v>
      </c>
      <c s="6" t="s">
        <v>3772</v>
      </c>
      <c s="36" t="s">
        <v>74</v>
      </c>
      <c s="37">
        <v>15</v>
      </c>
      <c s="36">
        <v>0</v>
      </c>
      <c s="36">
        <f>ROUND(G81*H81,6)</f>
      </c>
      <c r="L81" s="38">
        <v>0</v>
      </c>
      <c s="32">
        <f>ROUND(ROUND(L81,2)*ROUND(G81,3),2)</f>
      </c>
      <c s="36" t="s">
        <v>55</v>
      </c>
      <c>
        <f>(M81*21)/100</f>
      </c>
      <c t="s">
        <v>28</v>
      </c>
    </row>
    <row r="82" spans="1:5" ht="12.75">
      <c r="A82" s="35" t="s">
        <v>56</v>
      </c>
      <c r="E82" s="39" t="s">
        <v>3772</v>
      </c>
    </row>
    <row r="83" spans="1:5" ht="12.75">
      <c r="A83" s="35" t="s">
        <v>57</v>
      </c>
      <c r="E83" s="40" t="s">
        <v>5</v>
      </c>
    </row>
    <row r="84" spans="1:5" ht="12.75">
      <c r="A84" t="s">
        <v>58</v>
      </c>
      <c r="E84" s="39" t="s">
        <v>5</v>
      </c>
    </row>
    <row r="85" spans="1:16" ht="12.75">
      <c r="A85" t="s">
        <v>50</v>
      </c>
      <c s="34" t="s">
        <v>149</v>
      </c>
      <c s="34" t="s">
        <v>3773</v>
      </c>
      <c s="35" t="s">
        <v>5</v>
      </c>
      <c s="6" t="s">
        <v>3774</v>
      </c>
      <c s="36" t="s">
        <v>74</v>
      </c>
      <c s="37">
        <v>15</v>
      </c>
      <c s="36">
        <v>0</v>
      </c>
      <c s="36">
        <f>ROUND(G85*H85,6)</f>
      </c>
      <c r="L85" s="38">
        <v>0</v>
      </c>
      <c s="32">
        <f>ROUND(ROUND(L85,2)*ROUND(G85,3),2)</f>
      </c>
      <c s="36" t="s">
        <v>55</v>
      </c>
      <c>
        <f>(M85*21)/100</f>
      </c>
      <c t="s">
        <v>28</v>
      </c>
    </row>
    <row r="86" spans="1:5" ht="12.75">
      <c r="A86" s="35" t="s">
        <v>56</v>
      </c>
      <c r="E86" s="39" t="s">
        <v>3774</v>
      </c>
    </row>
    <row r="87" spans="1:5" ht="12.75">
      <c r="A87" s="35" t="s">
        <v>57</v>
      </c>
      <c r="E87" s="40" t="s">
        <v>5</v>
      </c>
    </row>
    <row r="88" spans="1:5" ht="12.75">
      <c r="A88" t="s">
        <v>58</v>
      </c>
      <c r="E88" s="39" t="s">
        <v>5</v>
      </c>
    </row>
    <row r="89" spans="1:16" ht="12.75">
      <c r="A89" t="s">
        <v>50</v>
      </c>
      <c s="34" t="s">
        <v>152</v>
      </c>
      <c s="34" t="s">
        <v>3775</v>
      </c>
      <c s="35" t="s">
        <v>5</v>
      </c>
      <c s="6" t="s">
        <v>3776</v>
      </c>
      <c s="36" t="s">
        <v>74</v>
      </c>
      <c s="37">
        <v>25</v>
      </c>
      <c s="36">
        <v>0</v>
      </c>
      <c s="36">
        <f>ROUND(G89*H89,6)</f>
      </c>
      <c r="L89" s="38">
        <v>0</v>
      </c>
      <c s="32">
        <f>ROUND(ROUND(L89,2)*ROUND(G89,3),2)</f>
      </c>
      <c s="36" t="s">
        <v>55</v>
      </c>
      <c>
        <f>(M89*21)/100</f>
      </c>
      <c t="s">
        <v>28</v>
      </c>
    </row>
    <row r="90" spans="1:5" ht="12.75">
      <c r="A90" s="35" t="s">
        <v>56</v>
      </c>
      <c r="E90" s="39" t="s">
        <v>3776</v>
      </c>
    </row>
    <row r="91" spans="1:5" ht="12.75">
      <c r="A91" s="35" t="s">
        <v>57</v>
      </c>
      <c r="E91" s="40" t="s">
        <v>5</v>
      </c>
    </row>
    <row r="92" spans="1:5" ht="12.75">
      <c r="A92" t="s">
        <v>58</v>
      </c>
      <c r="E92" s="39" t="s">
        <v>5</v>
      </c>
    </row>
    <row r="93" spans="1:16" ht="12.75">
      <c r="A93" t="s">
        <v>50</v>
      </c>
      <c s="34" t="s">
        <v>155</v>
      </c>
      <c s="34" t="s">
        <v>3777</v>
      </c>
      <c s="35" t="s">
        <v>5</v>
      </c>
      <c s="6" t="s">
        <v>3776</v>
      </c>
      <c s="36" t="s">
        <v>74</v>
      </c>
      <c s="37">
        <v>25</v>
      </c>
      <c s="36">
        <v>0</v>
      </c>
      <c s="36">
        <f>ROUND(G93*H93,6)</f>
      </c>
      <c r="L93" s="38">
        <v>0</v>
      </c>
      <c s="32">
        <f>ROUND(ROUND(L93,2)*ROUND(G93,3),2)</f>
      </c>
      <c s="36" t="s">
        <v>55</v>
      </c>
      <c>
        <f>(M93*21)/100</f>
      </c>
      <c t="s">
        <v>28</v>
      </c>
    </row>
    <row r="94" spans="1:5" ht="12.75">
      <c r="A94" s="35" t="s">
        <v>56</v>
      </c>
      <c r="E94" s="39" t="s">
        <v>3776</v>
      </c>
    </row>
    <row r="95" spans="1:5" ht="12.75">
      <c r="A95" s="35" t="s">
        <v>57</v>
      </c>
      <c r="E95" s="40" t="s">
        <v>5</v>
      </c>
    </row>
    <row r="96" spans="1:5" ht="12.75">
      <c r="A96" t="s">
        <v>58</v>
      </c>
      <c r="E96" s="39" t="s">
        <v>5</v>
      </c>
    </row>
    <row r="97" spans="1:13" ht="12.75">
      <c r="A97" t="s">
        <v>47</v>
      </c>
      <c r="C97" s="31" t="s">
        <v>3778</v>
      </c>
      <c r="E97" s="33" t="s">
        <v>3779</v>
      </c>
      <c r="J97" s="32">
        <f>0</f>
      </c>
      <c s="32">
        <f>0</f>
      </c>
      <c s="32">
        <f>0+L98+L102</f>
      </c>
      <c s="32">
        <f>0+M98+M102</f>
      </c>
    </row>
    <row r="98" spans="1:16" ht="12.75">
      <c r="A98" t="s">
        <v>50</v>
      </c>
      <c s="34" t="s">
        <v>159</v>
      </c>
      <c s="34" t="s">
        <v>3780</v>
      </c>
      <c s="35" t="s">
        <v>5</v>
      </c>
      <c s="6" t="s">
        <v>3781</v>
      </c>
      <c s="36" t="s">
        <v>74</v>
      </c>
      <c s="37">
        <v>15</v>
      </c>
      <c s="36">
        <v>0</v>
      </c>
      <c s="36">
        <f>ROUND(G98*H98,6)</f>
      </c>
      <c r="L98" s="38">
        <v>0</v>
      </c>
      <c s="32">
        <f>ROUND(ROUND(L98,2)*ROUND(G98,3),2)</f>
      </c>
      <c s="36" t="s">
        <v>55</v>
      </c>
      <c>
        <f>(M98*21)/100</f>
      </c>
      <c t="s">
        <v>28</v>
      </c>
    </row>
    <row r="99" spans="1:5" ht="12.75">
      <c r="A99" s="35" t="s">
        <v>56</v>
      </c>
      <c r="E99" s="39" t="s">
        <v>3781</v>
      </c>
    </row>
    <row r="100" spans="1:5" ht="12.75">
      <c r="A100" s="35" t="s">
        <v>57</v>
      </c>
      <c r="E100" s="40" t="s">
        <v>5</v>
      </c>
    </row>
    <row r="101" spans="1:5" ht="12.75">
      <c r="A101" t="s">
        <v>58</v>
      </c>
      <c r="E101" s="39" t="s">
        <v>5</v>
      </c>
    </row>
    <row r="102" spans="1:16" ht="12.75">
      <c r="A102" t="s">
        <v>50</v>
      </c>
      <c s="34" t="s">
        <v>162</v>
      </c>
      <c s="34" t="s">
        <v>3782</v>
      </c>
      <c s="35" t="s">
        <v>5</v>
      </c>
      <c s="6" t="s">
        <v>3783</v>
      </c>
      <c s="36" t="s">
        <v>74</v>
      </c>
      <c s="37">
        <v>15</v>
      </c>
      <c s="36">
        <v>0</v>
      </c>
      <c s="36">
        <f>ROUND(G102*H102,6)</f>
      </c>
      <c r="L102" s="38">
        <v>0</v>
      </c>
      <c s="32">
        <f>ROUND(ROUND(L102,2)*ROUND(G102,3),2)</f>
      </c>
      <c s="36" t="s">
        <v>55</v>
      </c>
      <c>
        <f>(M102*21)/100</f>
      </c>
      <c t="s">
        <v>28</v>
      </c>
    </row>
    <row r="103" spans="1:5" ht="12.75">
      <c r="A103" s="35" t="s">
        <v>56</v>
      </c>
      <c r="E103" s="39" t="s">
        <v>3783</v>
      </c>
    </row>
    <row r="104" spans="1:5" ht="12.75">
      <c r="A104" s="35" t="s">
        <v>57</v>
      </c>
      <c r="E104" s="40" t="s">
        <v>5</v>
      </c>
    </row>
    <row r="105" spans="1:5" ht="12.75">
      <c r="A105" t="s">
        <v>58</v>
      </c>
      <c r="E105" s="39" t="s">
        <v>5</v>
      </c>
    </row>
    <row r="106" spans="1:13" ht="12.75">
      <c r="A106" t="s">
        <v>47</v>
      </c>
      <c r="C106" s="31" t="s">
        <v>3784</v>
      </c>
      <c r="E106" s="33" t="s">
        <v>3785</v>
      </c>
      <c r="J106" s="32">
        <f>0</f>
      </c>
      <c s="32">
        <f>0</f>
      </c>
      <c s="32">
        <f>0+L107+L111+L115+L119+L123+L127</f>
      </c>
      <c s="32">
        <f>0+M107+M111+M115+M119+M123+M127</f>
      </c>
    </row>
    <row r="107" spans="1:16" ht="12.75">
      <c r="A107" t="s">
        <v>50</v>
      </c>
      <c s="34" t="s">
        <v>165</v>
      </c>
      <c s="34" t="s">
        <v>3786</v>
      </c>
      <c s="35" t="s">
        <v>5</v>
      </c>
      <c s="6" t="s">
        <v>3787</v>
      </c>
      <c s="36" t="s">
        <v>74</v>
      </c>
      <c s="37">
        <v>8</v>
      </c>
      <c s="36">
        <v>0</v>
      </c>
      <c s="36">
        <f>ROUND(G107*H107,6)</f>
      </c>
      <c r="L107" s="38">
        <v>0</v>
      </c>
      <c s="32">
        <f>ROUND(ROUND(L107,2)*ROUND(G107,3),2)</f>
      </c>
      <c s="36" t="s">
        <v>55</v>
      </c>
      <c>
        <f>(M107*21)/100</f>
      </c>
      <c t="s">
        <v>28</v>
      </c>
    </row>
    <row r="108" spans="1:5" ht="12.75">
      <c r="A108" s="35" t="s">
        <v>56</v>
      </c>
      <c r="E108" s="39" t="s">
        <v>3787</v>
      </c>
    </row>
    <row r="109" spans="1:5" ht="12.75">
      <c r="A109" s="35" t="s">
        <v>57</v>
      </c>
      <c r="E109" s="40" t="s">
        <v>5</v>
      </c>
    </row>
    <row r="110" spans="1:5" ht="12.75">
      <c r="A110" t="s">
        <v>58</v>
      </c>
      <c r="E110" s="39" t="s">
        <v>5</v>
      </c>
    </row>
    <row r="111" spans="1:16" ht="12.75">
      <c r="A111" t="s">
        <v>50</v>
      </c>
      <c s="34" t="s">
        <v>168</v>
      </c>
      <c s="34" t="s">
        <v>3788</v>
      </c>
      <c s="35" t="s">
        <v>5</v>
      </c>
      <c s="6" t="s">
        <v>3789</v>
      </c>
      <c s="36" t="s">
        <v>74</v>
      </c>
      <c s="37">
        <v>8</v>
      </c>
      <c s="36">
        <v>0</v>
      </c>
      <c s="36">
        <f>ROUND(G111*H111,6)</f>
      </c>
      <c r="L111" s="38">
        <v>0</v>
      </c>
      <c s="32">
        <f>ROUND(ROUND(L111,2)*ROUND(G111,3),2)</f>
      </c>
      <c s="36" t="s">
        <v>55</v>
      </c>
      <c>
        <f>(M111*21)/100</f>
      </c>
      <c t="s">
        <v>28</v>
      </c>
    </row>
    <row r="112" spans="1:5" ht="12.75">
      <c r="A112" s="35" t="s">
        <v>56</v>
      </c>
      <c r="E112" s="39" t="s">
        <v>3789</v>
      </c>
    </row>
    <row r="113" spans="1:5" ht="12.75">
      <c r="A113" s="35" t="s">
        <v>57</v>
      </c>
      <c r="E113" s="40" t="s">
        <v>5</v>
      </c>
    </row>
    <row r="114" spans="1:5" ht="12.75">
      <c r="A114" t="s">
        <v>58</v>
      </c>
      <c r="E114" s="39" t="s">
        <v>5</v>
      </c>
    </row>
    <row r="115" spans="1:16" ht="12.75">
      <c r="A115" t="s">
        <v>50</v>
      </c>
      <c s="34" t="s">
        <v>171</v>
      </c>
      <c s="34" t="s">
        <v>3790</v>
      </c>
      <c s="35" t="s">
        <v>5</v>
      </c>
      <c s="6" t="s">
        <v>3791</v>
      </c>
      <c s="36" t="s">
        <v>74</v>
      </c>
      <c s="37">
        <v>10</v>
      </c>
      <c s="36">
        <v>0</v>
      </c>
      <c s="36">
        <f>ROUND(G115*H115,6)</f>
      </c>
      <c r="L115" s="38">
        <v>0</v>
      </c>
      <c s="32">
        <f>ROUND(ROUND(L115,2)*ROUND(G115,3),2)</f>
      </c>
      <c s="36" t="s">
        <v>55</v>
      </c>
      <c>
        <f>(M115*21)/100</f>
      </c>
      <c t="s">
        <v>28</v>
      </c>
    </row>
    <row r="116" spans="1:5" ht="12.75">
      <c r="A116" s="35" t="s">
        <v>56</v>
      </c>
      <c r="E116" s="39" t="s">
        <v>3791</v>
      </c>
    </row>
    <row r="117" spans="1:5" ht="12.75">
      <c r="A117" s="35" t="s">
        <v>57</v>
      </c>
      <c r="E117" s="40" t="s">
        <v>5</v>
      </c>
    </row>
    <row r="118" spans="1:5" ht="12.75">
      <c r="A118" t="s">
        <v>58</v>
      </c>
      <c r="E118" s="39" t="s">
        <v>5</v>
      </c>
    </row>
    <row r="119" spans="1:16" ht="12.75">
      <c r="A119" t="s">
        <v>50</v>
      </c>
      <c s="34" t="s">
        <v>174</v>
      </c>
      <c s="34" t="s">
        <v>3792</v>
      </c>
      <c s="35" t="s">
        <v>5</v>
      </c>
      <c s="6" t="s">
        <v>3793</v>
      </c>
      <c s="36" t="s">
        <v>74</v>
      </c>
      <c s="37">
        <v>10</v>
      </c>
      <c s="36">
        <v>0</v>
      </c>
      <c s="36">
        <f>ROUND(G119*H119,6)</f>
      </c>
      <c r="L119" s="38">
        <v>0</v>
      </c>
      <c s="32">
        <f>ROUND(ROUND(L119,2)*ROUND(G119,3),2)</f>
      </c>
      <c s="36" t="s">
        <v>55</v>
      </c>
      <c>
        <f>(M119*21)/100</f>
      </c>
      <c t="s">
        <v>28</v>
      </c>
    </row>
    <row r="120" spans="1:5" ht="12.75">
      <c r="A120" s="35" t="s">
        <v>56</v>
      </c>
      <c r="E120" s="39" t="s">
        <v>3793</v>
      </c>
    </row>
    <row r="121" spans="1:5" ht="12.75">
      <c r="A121" s="35" t="s">
        <v>57</v>
      </c>
      <c r="E121" s="40" t="s">
        <v>5</v>
      </c>
    </row>
    <row r="122" spans="1:5" ht="12.75">
      <c r="A122" t="s">
        <v>58</v>
      </c>
      <c r="E122" s="39" t="s">
        <v>5</v>
      </c>
    </row>
    <row r="123" spans="1:16" ht="12.75">
      <c r="A123" t="s">
        <v>50</v>
      </c>
      <c s="34" t="s">
        <v>177</v>
      </c>
      <c s="34" t="s">
        <v>3794</v>
      </c>
      <c s="35" t="s">
        <v>5</v>
      </c>
      <c s="6" t="s">
        <v>3795</v>
      </c>
      <c s="36" t="s">
        <v>74</v>
      </c>
      <c s="37">
        <v>75</v>
      </c>
      <c s="36">
        <v>0</v>
      </c>
      <c s="36">
        <f>ROUND(G123*H123,6)</f>
      </c>
      <c r="L123" s="38">
        <v>0</v>
      </c>
      <c s="32">
        <f>ROUND(ROUND(L123,2)*ROUND(G123,3),2)</f>
      </c>
      <c s="36" t="s">
        <v>55</v>
      </c>
      <c>
        <f>(M123*21)/100</f>
      </c>
      <c t="s">
        <v>28</v>
      </c>
    </row>
    <row r="124" spans="1:5" ht="12.75">
      <c r="A124" s="35" t="s">
        <v>56</v>
      </c>
      <c r="E124" s="39" t="s">
        <v>3795</v>
      </c>
    </row>
    <row r="125" spans="1:5" ht="12.75">
      <c r="A125" s="35" t="s">
        <v>57</v>
      </c>
      <c r="E125" s="40" t="s">
        <v>5</v>
      </c>
    </row>
    <row r="126" spans="1:5" ht="12.75">
      <c r="A126" t="s">
        <v>58</v>
      </c>
      <c r="E126" s="39" t="s">
        <v>5</v>
      </c>
    </row>
    <row r="127" spans="1:16" ht="12.75">
      <c r="A127" t="s">
        <v>50</v>
      </c>
      <c s="34" t="s">
        <v>181</v>
      </c>
      <c s="34" t="s">
        <v>3796</v>
      </c>
      <c s="35" t="s">
        <v>5</v>
      </c>
      <c s="6" t="s">
        <v>3797</v>
      </c>
      <c s="36" t="s">
        <v>74</v>
      </c>
      <c s="37">
        <v>75</v>
      </c>
      <c s="36">
        <v>0</v>
      </c>
      <c s="36">
        <f>ROUND(G127*H127,6)</f>
      </c>
      <c r="L127" s="38">
        <v>0</v>
      </c>
      <c s="32">
        <f>ROUND(ROUND(L127,2)*ROUND(G127,3),2)</f>
      </c>
      <c s="36" t="s">
        <v>55</v>
      </c>
      <c>
        <f>(M127*21)/100</f>
      </c>
      <c t="s">
        <v>28</v>
      </c>
    </row>
    <row r="128" spans="1:5" ht="12.75">
      <c r="A128" s="35" t="s">
        <v>56</v>
      </c>
      <c r="E128" s="39" t="s">
        <v>3797</v>
      </c>
    </row>
    <row r="129" spans="1:5" ht="12.75">
      <c r="A129" s="35" t="s">
        <v>57</v>
      </c>
      <c r="E129" s="40" t="s">
        <v>5</v>
      </c>
    </row>
    <row r="130" spans="1:5" ht="12.75">
      <c r="A130" t="s">
        <v>58</v>
      </c>
      <c r="E130" s="39" t="s">
        <v>5</v>
      </c>
    </row>
    <row r="131" spans="1:13" ht="12.75">
      <c r="A131" t="s">
        <v>47</v>
      </c>
      <c r="C131" s="31" t="s">
        <v>3798</v>
      </c>
      <c r="E131" s="33" t="s">
        <v>3799</v>
      </c>
      <c r="J131" s="32">
        <f>0</f>
      </c>
      <c s="32">
        <f>0</f>
      </c>
      <c s="32">
        <f>0+L132+L136+L140+L144+L148+L152</f>
      </c>
      <c s="32">
        <f>0+M132+M136+M140+M144+M148+M152</f>
      </c>
    </row>
    <row r="132" spans="1:16" ht="12.75">
      <c r="A132" t="s">
        <v>50</v>
      </c>
      <c s="34" t="s">
        <v>187</v>
      </c>
      <c s="34" t="s">
        <v>3800</v>
      </c>
      <c s="35" t="s">
        <v>5</v>
      </c>
      <c s="6" t="s">
        <v>3801</v>
      </c>
      <c s="36" t="s">
        <v>1721</v>
      </c>
      <c s="37">
        <v>1</v>
      </c>
      <c s="36">
        <v>0</v>
      </c>
      <c s="36">
        <f>ROUND(G132*H132,6)</f>
      </c>
      <c r="L132" s="38">
        <v>0</v>
      </c>
      <c s="32">
        <f>ROUND(ROUND(L132,2)*ROUND(G132,3),2)</f>
      </c>
      <c s="36" t="s">
        <v>55</v>
      </c>
      <c>
        <f>(M132*21)/100</f>
      </c>
      <c t="s">
        <v>28</v>
      </c>
    </row>
    <row r="133" spans="1:5" ht="12.75">
      <c r="A133" s="35" t="s">
        <v>56</v>
      </c>
      <c r="E133" s="39" t="s">
        <v>3801</v>
      </c>
    </row>
    <row r="134" spans="1:5" ht="12.75">
      <c r="A134" s="35" t="s">
        <v>57</v>
      </c>
      <c r="E134" s="40" t="s">
        <v>5</v>
      </c>
    </row>
    <row r="135" spans="1:5" ht="12.75">
      <c r="A135" t="s">
        <v>58</v>
      </c>
      <c r="E135" s="39" t="s">
        <v>5</v>
      </c>
    </row>
    <row r="136" spans="1:16" ht="12.75">
      <c r="A136" t="s">
        <v>50</v>
      </c>
      <c s="34" t="s">
        <v>191</v>
      </c>
      <c s="34" t="s">
        <v>3802</v>
      </c>
      <c s="35" t="s">
        <v>5</v>
      </c>
      <c s="6" t="s">
        <v>3803</v>
      </c>
      <c s="36" t="s">
        <v>1721</v>
      </c>
      <c s="37">
        <v>1</v>
      </c>
      <c s="36">
        <v>0</v>
      </c>
      <c s="36">
        <f>ROUND(G136*H136,6)</f>
      </c>
      <c r="L136" s="38">
        <v>0</v>
      </c>
      <c s="32">
        <f>ROUND(ROUND(L136,2)*ROUND(G136,3),2)</f>
      </c>
      <c s="36" t="s">
        <v>55</v>
      </c>
      <c>
        <f>(M136*21)/100</f>
      </c>
      <c t="s">
        <v>28</v>
      </c>
    </row>
    <row r="137" spans="1:5" ht="12.75">
      <c r="A137" s="35" t="s">
        <v>56</v>
      </c>
      <c r="E137" s="39" t="s">
        <v>3803</v>
      </c>
    </row>
    <row r="138" spans="1:5" ht="12.75">
      <c r="A138" s="35" t="s">
        <v>57</v>
      </c>
      <c r="E138" s="40" t="s">
        <v>5</v>
      </c>
    </row>
    <row r="139" spans="1:5" ht="12.75">
      <c r="A139" t="s">
        <v>58</v>
      </c>
      <c r="E139" s="39" t="s">
        <v>5</v>
      </c>
    </row>
    <row r="140" spans="1:16" ht="12.75">
      <c r="A140" t="s">
        <v>50</v>
      </c>
      <c s="34" t="s">
        <v>194</v>
      </c>
      <c s="34" t="s">
        <v>3804</v>
      </c>
      <c s="35" t="s">
        <v>5</v>
      </c>
      <c s="6" t="s">
        <v>3805</v>
      </c>
      <c s="36" t="s">
        <v>1721</v>
      </c>
      <c s="37">
        <v>1</v>
      </c>
      <c s="36">
        <v>0</v>
      </c>
      <c s="36">
        <f>ROUND(G140*H140,6)</f>
      </c>
      <c r="L140" s="38">
        <v>0</v>
      </c>
      <c s="32">
        <f>ROUND(ROUND(L140,2)*ROUND(G140,3),2)</f>
      </c>
      <c s="36" t="s">
        <v>55</v>
      </c>
      <c>
        <f>(M140*21)/100</f>
      </c>
      <c t="s">
        <v>28</v>
      </c>
    </row>
    <row r="141" spans="1:5" ht="12.75">
      <c r="A141" s="35" t="s">
        <v>56</v>
      </c>
      <c r="E141" s="39" t="s">
        <v>3805</v>
      </c>
    </row>
    <row r="142" spans="1:5" ht="12.75">
      <c r="A142" s="35" t="s">
        <v>57</v>
      </c>
      <c r="E142" s="40" t="s">
        <v>5</v>
      </c>
    </row>
    <row r="143" spans="1:5" ht="12.75">
      <c r="A143" t="s">
        <v>58</v>
      </c>
      <c r="E143" s="39" t="s">
        <v>5</v>
      </c>
    </row>
    <row r="144" spans="1:16" ht="12.75">
      <c r="A144" t="s">
        <v>50</v>
      </c>
      <c s="34" t="s">
        <v>198</v>
      </c>
      <c s="34" t="s">
        <v>3806</v>
      </c>
      <c s="35" t="s">
        <v>5</v>
      </c>
      <c s="6" t="s">
        <v>3807</v>
      </c>
      <c s="36" t="s">
        <v>1721</v>
      </c>
      <c s="37">
        <v>1</v>
      </c>
      <c s="36">
        <v>0</v>
      </c>
      <c s="36">
        <f>ROUND(G144*H144,6)</f>
      </c>
      <c r="L144" s="38">
        <v>0</v>
      </c>
      <c s="32">
        <f>ROUND(ROUND(L144,2)*ROUND(G144,3),2)</f>
      </c>
      <c s="36" t="s">
        <v>55</v>
      </c>
      <c>
        <f>(M144*21)/100</f>
      </c>
      <c t="s">
        <v>28</v>
      </c>
    </row>
    <row r="145" spans="1:5" ht="12.75">
      <c r="A145" s="35" t="s">
        <v>56</v>
      </c>
      <c r="E145" s="39" t="s">
        <v>3807</v>
      </c>
    </row>
    <row r="146" spans="1:5" ht="12.75">
      <c r="A146" s="35" t="s">
        <v>57</v>
      </c>
      <c r="E146" s="40" t="s">
        <v>5</v>
      </c>
    </row>
    <row r="147" spans="1:5" ht="12.75">
      <c r="A147" t="s">
        <v>58</v>
      </c>
      <c r="E147" s="39" t="s">
        <v>5</v>
      </c>
    </row>
    <row r="148" spans="1:16" ht="12.75">
      <c r="A148" t="s">
        <v>50</v>
      </c>
      <c s="34" t="s">
        <v>201</v>
      </c>
      <c s="34" t="s">
        <v>3808</v>
      </c>
      <c s="35" t="s">
        <v>5</v>
      </c>
      <c s="6" t="s">
        <v>3809</v>
      </c>
      <c s="36" t="s">
        <v>1721</v>
      </c>
      <c s="37">
        <v>1</v>
      </c>
      <c s="36">
        <v>0</v>
      </c>
      <c s="36">
        <f>ROUND(G148*H148,6)</f>
      </c>
      <c r="L148" s="38">
        <v>0</v>
      </c>
      <c s="32">
        <f>ROUND(ROUND(L148,2)*ROUND(G148,3),2)</f>
      </c>
      <c s="36" t="s">
        <v>55</v>
      </c>
      <c>
        <f>(M148*21)/100</f>
      </c>
      <c t="s">
        <v>28</v>
      </c>
    </row>
    <row r="149" spans="1:5" ht="12.75">
      <c r="A149" s="35" t="s">
        <v>56</v>
      </c>
      <c r="E149" s="39" t="s">
        <v>3809</v>
      </c>
    </row>
    <row r="150" spans="1:5" ht="12.75">
      <c r="A150" s="35" t="s">
        <v>57</v>
      </c>
      <c r="E150" s="40" t="s">
        <v>5</v>
      </c>
    </row>
    <row r="151" spans="1:5" ht="12.75">
      <c r="A151" t="s">
        <v>58</v>
      </c>
      <c r="E151" s="39" t="s">
        <v>5</v>
      </c>
    </row>
    <row r="152" spans="1:16" ht="12.75">
      <c r="A152" t="s">
        <v>50</v>
      </c>
      <c s="34" t="s">
        <v>205</v>
      </c>
      <c s="34" t="s">
        <v>3810</v>
      </c>
      <c s="35" t="s">
        <v>5</v>
      </c>
      <c s="6" t="s">
        <v>3811</v>
      </c>
      <c s="36" t="s">
        <v>1721</v>
      </c>
      <c s="37">
        <v>1</v>
      </c>
      <c s="36">
        <v>0</v>
      </c>
      <c s="36">
        <f>ROUND(G152*H152,6)</f>
      </c>
      <c r="L152" s="38">
        <v>0</v>
      </c>
      <c s="32">
        <f>ROUND(ROUND(L152,2)*ROUND(G152,3),2)</f>
      </c>
      <c s="36" t="s">
        <v>55</v>
      </c>
      <c>
        <f>(M152*21)/100</f>
      </c>
      <c t="s">
        <v>28</v>
      </c>
    </row>
    <row r="153" spans="1:5" ht="12.75">
      <c r="A153" s="35" t="s">
        <v>56</v>
      </c>
      <c r="E153" s="39" t="s">
        <v>3811</v>
      </c>
    </row>
    <row r="154" spans="1:5" ht="12.75">
      <c r="A154" s="35" t="s">
        <v>57</v>
      </c>
      <c r="E154" s="40" t="s">
        <v>5</v>
      </c>
    </row>
    <row r="155" spans="1:5" ht="12.75">
      <c r="A155" t="s">
        <v>58</v>
      </c>
      <c r="E155" s="39" t="s">
        <v>5</v>
      </c>
    </row>
    <row r="156" spans="1:13" ht="12.75">
      <c r="A156" t="s">
        <v>47</v>
      </c>
      <c r="C156" s="31" t="s">
        <v>3812</v>
      </c>
      <c r="E156" s="33" t="s">
        <v>3813</v>
      </c>
      <c r="J156" s="32">
        <f>0</f>
      </c>
      <c s="32">
        <f>0</f>
      </c>
      <c s="32">
        <f>0+L157+L161+L165+L169</f>
      </c>
      <c s="32">
        <f>0+M157+M161+M165+M169</f>
      </c>
    </row>
    <row r="157" spans="1:16" ht="12.75">
      <c r="A157" t="s">
        <v>50</v>
      </c>
      <c s="34" t="s">
        <v>209</v>
      </c>
      <c s="34" t="s">
        <v>3814</v>
      </c>
      <c s="35" t="s">
        <v>5</v>
      </c>
      <c s="6" t="s">
        <v>3815</v>
      </c>
      <c s="36" t="s">
        <v>1721</v>
      </c>
      <c s="37">
        <v>38</v>
      </c>
      <c s="36">
        <v>0</v>
      </c>
      <c s="36">
        <f>ROUND(G157*H157,6)</f>
      </c>
      <c r="L157" s="38">
        <v>0</v>
      </c>
      <c s="32">
        <f>ROUND(ROUND(L157,2)*ROUND(G157,3),2)</f>
      </c>
      <c s="36" t="s">
        <v>55</v>
      </c>
      <c>
        <f>(M157*21)/100</f>
      </c>
      <c t="s">
        <v>28</v>
      </c>
    </row>
    <row r="158" spans="1:5" ht="12.75">
      <c r="A158" s="35" t="s">
        <v>56</v>
      </c>
      <c r="E158" s="39" t="s">
        <v>3815</v>
      </c>
    </row>
    <row r="159" spans="1:5" ht="12.75">
      <c r="A159" s="35" t="s">
        <v>57</v>
      </c>
      <c r="E159" s="40" t="s">
        <v>5</v>
      </c>
    </row>
    <row r="160" spans="1:5" ht="12.75">
      <c r="A160" t="s">
        <v>58</v>
      </c>
      <c r="E160" s="39" t="s">
        <v>5</v>
      </c>
    </row>
    <row r="161" spans="1:16" ht="12.75">
      <c r="A161" t="s">
        <v>50</v>
      </c>
      <c s="34" t="s">
        <v>212</v>
      </c>
      <c s="34" t="s">
        <v>3816</v>
      </c>
      <c s="35" t="s">
        <v>5</v>
      </c>
      <c s="6" t="s">
        <v>3817</v>
      </c>
      <c s="36" t="s">
        <v>1721</v>
      </c>
      <c s="37">
        <v>38</v>
      </c>
      <c s="36">
        <v>0</v>
      </c>
      <c s="36">
        <f>ROUND(G161*H161,6)</f>
      </c>
      <c r="L161" s="38">
        <v>0</v>
      </c>
      <c s="32">
        <f>ROUND(ROUND(L161,2)*ROUND(G161,3),2)</f>
      </c>
      <c s="36" t="s">
        <v>55</v>
      </c>
      <c>
        <f>(M161*21)/100</f>
      </c>
      <c t="s">
        <v>28</v>
      </c>
    </row>
    <row r="162" spans="1:5" ht="12.75">
      <c r="A162" s="35" t="s">
        <v>56</v>
      </c>
      <c r="E162" s="39" t="s">
        <v>3817</v>
      </c>
    </row>
    <row r="163" spans="1:5" ht="12.75">
      <c r="A163" s="35" t="s">
        <v>57</v>
      </c>
      <c r="E163" s="40" t="s">
        <v>5</v>
      </c>
    </row>
    <row r="164" spans="1:5" ht="12.75">
      <c r="A164" t="s">
        <v>58</v>
      </c>
      <c r="E164" s="39" t="s">
        <v>5</v>
      </c>
    </row>
    <row r="165" spans="1:16" ht="12.75">
      <c r="A165" t="s">
        <v>50</v>
      </c>
      <c s="34" t="s">
        <v>216</v>
      </c>
      <c s="34" t="s">
        <v>3818</v>
      </c>
      <c s="35" t="s">
        <v>5</v>
      </c>
      <c s="6" t="s">
        <v>3819</v>
      </c>
      <c s="36" t="s">
        <v>74</v>
      </c>
      <c s="37">
        <v>95</v>
      </c>
      <c s="36">
        <v>0</v>
      </c>
      <c s="36">
        <f>ROUND(G165*H165,6)</f>
      </c>
      <c r="L165" s="38">
        <v>0</v>
      </c>
      <c s="32">
        <f>ROUND(ROUND(L165,2)*ROUND(G165,3),2)</f>
      </c>
      <c s="36" t="s">
        <v>55</v>
      </c>
      <c>
        <f>(M165*21)/100</f>
      </c>
      <c t="s">
        <v>28</v>
      </c>
    </row>
    <row r="166" spans="1:5" ht="12.75">
      <c r="A166" s="35" t="s">
        <v>56</v>
      </c>
      <c r="E166" s="39" t="s">
        <v>3819</v>
      </c>
    </row>
    <row r="167" spans="1:5" ht="12.75">
      <c r="A167" s="35" t="s">
        <v>57</v>
      </c>
      <c r="E167" s="40" t="s">
        <v>5</v>
      </c>
    </row>
    <row r="168" spans="1:5" ht="12.75">
      <c r="A168" t="s">
        <v>58</v>
      </c>
      <c r="E168" s="39" t="s">
        <v>5</v>
      </c>
    </row>
    <row r="169" spans="1:16" ht="12.75">
      <c r="A169" t="s">
        <v>50</v>
      </c>
      <c s="34" t="s">
        <v>219</v>
      </c>
      <c s="34" t="s">
        <v>3820</v>
      </c>
      <c s="35" t="s">
        <v>5</v>
      </c>
      <c s="6" t="s">
        <v>3821</v>
      </c>
      <c s="36" t="s">
        <v>74</v>
      </c>
      <c s="37">
        <v>95</v>
      </c>
      <c s="36">
        <v>0</v>
      </c>
      <c s="36">
        <f>ROUND(G169*H169,6)</f>
      </c>
      <c r="L169" s="38">
        <v>0</v>
      </c>
      <c s="32">
        <f>ROUND(ROUND(L169,2)*ROUND(G169,3),2)</f>
      </c>
      <c s="36" t="s">
        <v>55</v>
      </c>
      <c>
        <f>(M169*21)/100</f>
      </c>
      <c t="s">
        <v>28</v>
      </c>
    </row>
    <row r="170" spans="1:5" ht="12.75">
      <c r="A170" s="35" t="s">
        <v>56</v>
      </c>
      <c r="E170" s="39" t="s">
        <v>3821</v>
      </c>
    </row>
    <row r="171" spans="1:5" ht="12.75">
      <c r="A171" s="35" t="s">
        <v>57</v>
      </c>
      <c r="E171" s="40" t="s">
        <v>5</v>
      </c>
    </row>
    <row r="172" spans="1:5" ht="12.75">
      <c r="A172" t="s">
        <v>58</v>
      </c>
      <c r="E172" s="39" t="s">
        <v>5</v>
      </c>
    </row>
    <row r="173" spans="1:13" ht="12.75">
      <c r="A173" t="s">
        <v>47</v>
      </c>
      <c r="C173" s="31" t="s">
        <v>3822</v>
      </c>
      <c r="E173" s="33" t="s">
        <v>3823</v>
      </c>
      <c r="J173" s="32">
        <f>0</f>
      </c>
      <c s="32">
        <f>0</f>
      </c>
      <c s="32">
        <f>0+L174+L178+L182+L186</f>
      </c>
      <c s="32">
        <f>0+M174+M178+M182+M186</f>
      </c>
    </row>
    <row r="174" spans="1:16" ht="12.75">
      <c r="A174" t="s">
        <v>50</v>
      </c>
      <c s="34" t="s">
        <v>223</v>
      </c>
      <c s="34" t="s">
        <v>3824</v>
      </c>
      <c s="35" t="s">
        <v>5</v>
      </c>
      <c s="6" t="s">
        <v>3825</v>
      </c>
      <c s="36" t="s">
        <v>54</v>
      </c>
      <c s="37">
        <v>1</v>
      </c>
      <c s="36">
        <v>0</v>
      </c>
      <c s="36">
        <f>ROUND(G174*H174,6)</f>
      </c>
      <c r="L174" s="38">
        <v>0</v>
      </c>
      <c s="32">
        <f>ROUND(ROUND(L174,2)*ROUND(G174,3),2)</f>
      </c>
      <c s="36" t="s">
        <v>55</v>
      </c>
      <c>
        <f>(M174*21)/100</f>
      </c>
      <c t="s">
        <v>28</v>
      </c>
    </row>
    <row r="175" spans="1:5" ht="12.75">
      <c r="A175" s="35" t="s">
        <v>56</v>
      </c>
      <c r="E175" s="39" t="s">
        <v>3825</v>
      </c>
    </row>
    <row r="176" spans="1:5" ht="12.75">
      <c r="A176" s="35" t="s">
        <v>57</v>
      </c>
      <c r="E176" s="40" t="s">
        <v>5</v>
      </c>
    </row>
    <row r="177" spans="1:5" ht="12.75">
      <c r="A177" t="s">
        <v>58</v>
      </c>
      <c r="E177" s="39" t="s">
        <v>5</v>
      </c>
    </row>
    <row r="178" spans="1:16" ht="12.75">
      <c r="A178" t="s">
        <v>50</v>
      </c>
      <c s="34" t="s">
        <v>226</v>
      </c>
      <c s="34" t="s">
        <v>3826</v>
      </c>
      <c s="35" t="s">
        <v>5</v>
      </c>
      <c s="6" t="s">
        <v>3827</v>
      </c>
      <c s="36" t="s">
        <v>54</v>
      </c>
      <c s="37">
        <v>1</v>
      </c>
      <c s="36">
        <v>0</v>
      </c>
      <c s="36">
        <f>ROUND(G178*H178,6)</f>
      </c>
      <c r="L178" s="38">
        <v>0</v>
      </c>
      <c s="32">
        <f>ROUND(ROUND(L178,2)*ROUND(G178,3),2)</f>
      </c>
      <c s="36" t="s">
        <v>55</v>
      </c>
      <c>
        <f>(M178*21)/100</f>
      </c>
      <c t="s">
        <v>28</v>
      </c>
    </row>
    <row r="179" spans="1:5" ht="12.75">
      <c r="A179" s="35" t="s">
        <v>56</v>
      </c>
      <c r="E179" s="39" t="s">
        <v>3827</v>
      </c>
    </row>
    <row r="180" spans="1:5" ht="12.75">
      <c r="A180" s="35" t="s">
        <v>57</v>
      </c>
      <c r="E180" s="40" t="s">
        <v>5</v>
      </c>
    </row>
    <row r="181" spans="1:5" ht="12.75">
      <c r="A181" t="s">
        <v>58</v>
      </c>
      <c r="E181" s="39" t="s">
        <v>5</v>
      </c>
    </row>
    <row r="182" spans="1:16" ht="12.75">
      <c r="A182" t="s">
        <v>50</v>
      </c>
      <c s="34" t="s">
        <v>230</v>
      </c>
      <c s="34" t="s">
        <v>3828</v>
      </c>
      <c s="35" t="s">
        <v>5</v>
      </c>
      <c s="6" t="s">
        <v>3829</v>
      </c>
      <c s="36" t="s">
        <v>1721</v>
      </c>
      <c s="37">
        <v>1</v>
      </c>
      <c s="36">
        <v>0</v>
      </c>
      <c s="36">
        <f>ROUND(G182*H182,6)</f>
      </c>
      <c r="L182" s="38">
        <v>0</v>
      </c>
      <c s="32">
        <f>ROUND(ROUND(L182,2)*ROUND(G182,3),2)</f>
      </c>
      <c s="36" t="s">
        <v>55</v>
      </c>
      <c>
        <f>(M182*21)/100</f>
      </c>
      <c t="s">
        <v>28</v>
      </c>
    </row>
    <row r="183" spans="1:5" ht="12.75">
      <c r="A183" s="35" t="s">
        <v>56</v>
      </c>
      <c r="E183" s="39" t="s">
        <v>3829</v>
      </c>
    </row>
    <row r="184" spans="1:5" ht="12.75">
      <c r="A184" s="35" t="s">
        <v>57</v>
      </c>
      <c r="E184" s="40" t="s">
        <v>5</v>
      </c>
    </row>
    <row r="185" spans="1:5" ht="12.75">
      <c r="A185" t="s">
        <v>58</v>
      </c>
      <c r="E185" s="39" t="s">
        <v>5</v>
      </c>
    </row>
    <row r="186" spans="1:16" ht="12.75">
      <c r="A186" t="s">
        <v>50</v>
      </c>
      <c s="34" t="s">
        <v>234</v>
      </c>
      <c s="34" t="s">
        <v>3830</v>
      </c>
      <c s="35" t="s">
        <v>5</v>
      </c>
      <c s="6" t="s">
        <v>3831</v>
      </c>
      <c s="36" t="s">
        <v>1721</v>
      </c>
      <c s="37">
        <v>1</v>
      </c>
      <c s="36">
        <v>0</v>
      </c>
      <c s="36">
        <f>ROUND(G186*H186,6)</f>
      </c>
      <c r="L186" s="38">
        <v>0</v>
      </c>
      <c s="32">
        <f>ROUND(ROUND(L186,2)*ROUND(G186,3),2)</f>
      </c>
      <c s="36" t="s">
        <v>55</v>
      </c>
      <c>
        <f>(M186*21)/100</f>
      </c>
      <c t="s">
        <v>28</v>
      </c>
    </row>
    <row r="187" spans="1:5" ht="12.75">
      <c r="A187" s="35" t="s">
        <v>56</v>
      </c>
      <c r="E187" s="39" t="s">
        <v>3831</v>
      </c>
    </row>
    <row r="188" spans="1:5" ht="12.75">
      <c r="A188" s="35" t="s">
        <v>57</v>
      </c>
      <c r="E188" s="40" t="s">
        <v>5</v>
      </c>
    </row>
    <row r="189" spans="1:5" ht="12.75">
      <c r="A189" t="s">
        <v>58</v>
      </c>
      <c r="E189" s="39" t="s">
        <v>5</v>
      </c>
    </row>
    <row r="190" spans="1:13" ht="12.75">
      <c r="A190" t="s">
        <v>47</v>
      </c>
      <c r="C190" s="31" t="s">
        <v>579</v>
      </c>
      <c r="E190" s="33" t="s">
        <v>580</v>
      </c>
      <c r="J190" s="32">
        <f>0</f>
      </c>
      <c s="32">
        <f>0</f>
      </c>
      <c s="32">
        <f>0+L191</f>
      </c>
      <c s="32">
        <f>0+M191</f>
      </c>
    </row>
    <row r="191" spans="1:16" ht="25.5">
      <c r="A191" t="s">
        <v>50</v>
      </c>
      <c s="34" t="s">
        <v>238</v>
      </c>
      <c s="34" t="s">
        <v>3832</v>
      </c>
      <c s="35" t="s">
        <v>5</v>
      </c>
      <c s="6" t="s">
        <v>3833</v>
      </c>
      <c s="36" t="s">
        <v>184</v>
      </c>
      <c s="37">
        <v>28</v>
      </c>
      <c s="36">
        <v>0</v>
      </c>
      <c s="36">
        <f>ROUND(G191*H191,6)</f>
      </c>
      <c r="L191" s="38">
        <v>0</v>
      </c>
      <c s="32">
        <f>ROUND(ROUND(L191,2)*ROUND(G191,3),2)</f>
      </c>
      <c s="36" t="s">
        <v>90</v>
      </c>
      <c>
        <f>(M191*21)/100</f>
      </c>
      <c t="s">
        <v>28</v>
      </c>
    </row>
    <row r="192" spans="1:5" ht="25.5">
      <c r="A192" s="35" t="s">
        <v>56</v>
      </c>
      <c r="E192" s="39" t="s">
        <v>3833</v>
      </c>
    </row>
    <row r="193" spans="1:5" ht="12.75">
      <c r="A193" s="35" t="s">
        <v>57</v>
      </c>
      <c r="E193" s="40" t="s">
        <v>5</v>
      </c>
    </row>
    <row r="194" spans="1:5" ht="12.75">
      <c r="A194" t="s">
        <v>58</v>
      </c>
      <c r="E1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3836</v>
      </c>
      <c r="E8" s="30" t="s">
        <v>3835</v>
      </c>
      <c r="J8" s="29">
        <f>0+J9+J38+J47+J52+J125+J130+J151+J164+J169</f>
      </c>
      <c s="29">
        <f>0+K9+K38+K47+K52+K125+K130+K151+K164+K169</f>
      </c>
      <c s="29">
        <f>0+L9+L38+L47+L52+L125+L130+L151+L164+L169</f>
      </c>
      <c s="29">
        <f>0+M9+M38+M47+M52+M125+M130+M151+M164+M169</f>
      </c>
    </row>
    <row r="9" spans="1:13" ht="12.75">
      <c r="A9" t="s">
        <v>47</v>
      </c>
      <c r="C9" s="31" t="s">
        <v>51</v>
      </c>
      <c r="E9" s="33" t="s">
        <v>398</v>
      </c>
      <c r="J9" s="32">
        <f>0</f>
      </c>
      <c s="32">
        <f>0</f>
      </c>
      <c s="32">
        <f>0+L10+L14+L18+L22+L26+L30+L34</f>
      </c>
      <c s="32">
        <f>0+M10+M14+M18+M22+M26+M30+M34</f>
      </c>
    </row>
    <row r="10" spans="1:16" ht="25.5">
      <c r="A10" t="s">
        <v>50</v>
      </c>
      <c s="34" t="s">
        <v>51</v>
      </c>
      <c s="34" t="s">
        <v>3837</v>
      </c>
      <c s="35" t="s">
        <v>5</v>
      </c>
      <c s="6" t="s">
        <v>3838</v>
      </c>
      <c s="36" t="s">
        <v>401</v>
      </c>
      <c s="37">
        <v>278.978</v>
      </c>
      <c s="36">
        <v>0</v>
      </c>
      <c s="36">
        <f>ROUND(G10*H10,6)</f>
      </c>
      <c r="L10" s="38">
        <v>0</v>
      </c>
      <c s="32">
        <f>ROUND(ROUND(L10,2)*ROUND(G10,3),2)</f>
      </c>
      <c s="36" t="s">
        <v>90</v>
      </c>
      <c>
        <f>(M10*21)/100</f>
      </c>
      <c t="s">
        <v>28</v>
      </c>
    </row>
    <row r="11" spans="1:5" ht="25.5">
      <c r="A11" s="35" t="s">
        <v>56</v>
      </c>
      <c r="E11" s="39" t="s">
        <v>3838</v>
      </c>
    </row>
    <row r="12" spans="1:5" ht="76.5">
      <c r="A12" s="35" t="s">
        <v>57</v>
      </c>
      <c r="E12" s="42" t="s">
        <v>3839</v>
      </c>
    </row>
    <row r="13" spans="1:5" ht="12.75">
      <c r="A13" t="s">
        <v>58</v>
      </c>
      <c r="E13" s="39" t="s">
        <v>5</v>
      </c>
    </row>
    <row r="14" spans="1:16" ht="12.75">
      <c r="A14" t="s">
        <v>50</v>
      </c>
      <c s="34" t="s">
        <v>28</v>
      </c>
      <c s="34" t="s">
        <v>3840</v>
      </c>
      <c s="35" t="s">
        <v>5</v>
      </c>
      <c s="6" t="s">
        <v>3841</v>
      </c>
      <c s="36" t="s">
        <v>89</v>
      </c>
      <c s="37">
        <v>240</v>
      </c>
      <c s="36">
        <v>0.0002</v>
      </c>
      <c s="36">
        <f>ROUND(G14*H14,6)</f>
      </c>
      <c r="L14" s="38">
        <v>0</v>
      </c>
      <c s="32">
        <f>ROUND(ROUND(L14,2)*ROUND(G14,3),2)</f>
      </c>
      <c s="36" t="s">
        <v>90</v>
      </c>
      <c>
        <f>(M14*21)/100</f>
      </c>
      <c t="s">
        <v>28</v>
      </c>
    </row>
    <row r="15" spans="1:5" ht="12.75">
      <c r="A15" s="35" t="s">
        <v>56</v>
      </c>
      <c r="E15" s="39" t="s">
        <v>3841</v>
      </c>
    </row>
    <row r="16" spans="1:5" ht="51">
      <c r="A16" s="35" t="s">
        <v>57</v>
      </c>
      <c r="E16" s="42" t="s">
        <v>3842</v>
      </c>
    </row>
    <row r="17" spans="1:5" ht="12.75">
      <c r="A17" t="s">
        <v>58</v>
      </c>
      <c r="E17" s="39" t="s">
        <v>5</v>
      </c>
    </row>
    <row r="18" spans="1:16" ht="38.25">
      <c r="A18" t="s">
        <v>50</v>
      </c>
      <c s="34" t="s">
        <v>26</v>
      </c>
      <c s="34" t="s">
        <v>3843</v>
      </c>
      <c s="35" t="s">
        <v>5</v>
      </c>
      <c s="6" t="s">
        <v>620</v>
      </c>
      <c s="36" t="s">
        <v>401</v>
      </c>
      <c s="37">
        <v>235.914</v>
      </c>
      <c s="36">
        <v>0</v>
      </c>
      <c s="36">
        <f>ROUND(G18*H18,6)</f>
      </c>
      <c r="L18" s="38">
        <v>0</v>
      </c>
      <c s="32">
        <f>ROUND(ROUND(L18,2)*ROUND(G18,3),2)</f>
      </c>
      <c s="36" t="s">
        <v>90</v>
      </c>
      <c>
        <f>(M18*21)/100</f>
      </c>
      <c t="s">
        <v>28</v>
      </c>
    </row>
    <row r="19" spans="1:5" ht="38.25">
      <c r="A19" s="35" t="s">
        <v>56</v>
      </c>
      <c r="E19" s="39" t="s">
        <v>3844</v>
      </c>
    </row>
    <row r="20" spans="1:5" ht="38.25">
      <c r="A20" s="35" t="s">
        <v>57</v>
      </c>
      <c r="E20" s="42" t="s">
        <v>3845</v>
      </c>
    </row>
    <row r="21" spans="1:5" ht="12.75">
      <c r="A21" t="s">
        <v>58</v>
      </c>
      <c r="E21" s="39" t="s">
        <v>5</v>
      </c>
    </row>
    <row r="22" spans="1:16" ht="25.5">
      <c r="A22" t="s">
        <v>50</v>
      </c>
      <c s="34" t="s">
        <v>79</v>
      </c>
      <c s="34" t="s">
        <v>2629</v>
      </c>
      <c s="35" t="s">
        <v>5</v>
      </c>
      <c s="6" t="s">
        <v>2630</v>
      </c>
      <c s="36" t="s">
        <v>401</v>
      </c>
      <c s="37">
        <v>235.914</v>
      </c>
      <c s="36">
        <v>0</v>
      </c>
      <c s="36">
        <f>ROUND(G22*H22,6)</f>
      </c>
      <c r="L22" s="38">
        <v>0</v>
      </c>
      <c s="32">
        <f>ROUND(ROUND(L22,2)*ROUND(G22,3),2)</f>
      </c>
      <c s="36" t="s">
        <v>90</v>
      </c>
      <c>
        <f>(M22*21)/100</f>
      </c>
      <c t="s">
        <v>28</v>
      </c>
    </row>
    <row r="23" spans="1:5" ht="25.5">
      <c r="A23" s="35" t="s">
        <v>56</v>
      </c>
      <c r="E23" s="39" t="s">
        <v>2630</v>
      </c>
    </row>
    <row r="24" spans="1:5" ht="12.75">
      <c r="A24" s="35" t="s">
        <v>57</v>
      </c>
      <c r="E24" s="40" t="s">
        <v>5</v>
      </c>
    </row>
    <row r="25" spans="1:5" ht="12.75">
      <c r="A25" t="s">
        <v>58</v>
      </c>
      <c r="E25" s="39" t="s">
        <v>5</v>
      </c>
    </row>
    <row r="26" spans="1:16" ht="25.5">
      <c r="A26" t="s">
        <v>50</v>
      </c>
      <c s="34" t="s">
        <v>101</v>
      </c>
      <c s="34" t="s">
        <v>626</v>
      </c>
      <c s="35" t="s">
        <v>5</v>
      </c>
      <c s="6" t="s">
        <v>627</v>
      </c>
      <c s="36" t="s">
        <v>409</v>
      </c>
      <c s="37">
        <v>401.054</v>
      </c>
      <c s="36">
        <v>0</v>
      </c>
      <c s="36">
        <f>ROUND(G26*H26,6)</f>
      </c>
      <c r="L26" s="38">
        <v>0</v>
      </c>
      <c s="32">
        <f>ROUND(ROUND(L26,2)*ROUND(G26,3),2)</f>
      </c>
      <c s="36" t="s">
        <v>90</v>
      </c>
      <c>
        <f>(M26*21)/100</f>
      </c>
      <c t="s">
        <v>28</v>
      </c>
    </row>
    <row r="27" spans="1:5" ht="25.5">
      <c r="A27" s="35" t="s">
        <v>56</v>
      </c>
      <c r="E27" s="39" t="s">
        <v>627</v>
      </c>
    </row>
    <row r="28" spans="1:5" ht="25.5">
      <c r="A28" s="35" t="s">
        <v>57</v>
      </c>
      <c r="E28" s="40" t="s">
        <v>3846</v>
      </c>
    </row>
    <row r="29" spans="1:5" ht="12.75">
      <c r="A29" t="s">
        <v>58</v>
      </c>
      <c r="E29" s="39" t="s">
        <v>5</v>
      </c>
    </row>
    <row r="30" spans="1:16" ht="25.5">
      <c r="A30" t="s">
        <v>50</v>
      </c>
      <c s="34" t="s">
        <v>27</v>
      </c>
      <c s="34" t="s">
        <v>2633</v>
      </c>
      <c s="35" t="s">
        <v>5</v>
      </c>
      <c s="6" t="s">
        <v>403</v>
      </c>
      <c s="36" t="s">
        <v>401</v>
      </c>
      <c s="37">
        <v>43.064</v>
      </c>
      <c s="36">
        <v>0</v>
      </c>
      <c s="36">
        <f>ROUND(G30*H30,6)</f>
      </c>
      <c r="L30" s="38">
        <v>0</v>
      </c>
      <c s="32">
        <f>ROUND(ROUND(L30,2)*ROUND(G30,3),2)</f>
      </c>
      <c s="36" t="s">
        <v>90</v>
      </c>
      <c>
        <f>(M30*21)/100</f>
      </c>
      <c t="s">
        <v>28</v>
      </c>
    </row>
    <row r="31" spans="1:5" ht="25.5">
      <c r="A31" s="35" t="s">
        <v>56</v>
      </c>
      <c r="E31" s="39" t="s">
        <v>403</v>
      </c>
    </row>
    <row r="32" spans="1:5" ht="63.75">
      <c r="A32" s="35" t="s">
        <v>57</v>
      </c>
      <c r="E32" s="42" t="s">
        <v>3847</v>
      </c>
    </row>
    <row r="33" spans="1:5" ht="12.75">
      <c r="A33" t="s">
        <v>58</v>
      </c>
      <c r="E33" s="39" t="s">
        <v>5</v>
      </c>
    </row>
    <row r="34" spans="1:16" ht="25.5">
      <c r="A34" t="s">
        <v>50</v>
      </c>
      <c s="34" t="s">
        <v>106</v>
      </c>
      <c s="34" t="s">
        <v>2638</v>
      </c>
      <c s="35" t="s">
        <v>5</v>
      </c>
      <c s="6" t="s">
        <v>2639</v>
      </c>
      <c s="36" t="s">
        <v>423</v>
      </c>
      <c s="37">
        <v>481.754</v>
      </c>
      <c s="36">
        <v>0</v>
      </c>
      <c s="36">
        <f>ROUND(G34*H34,6)</f>
      </c>
      <c r="L34" s="38">
        <v>0</v>
      </c>
      <c s="32">
        <f>ROUND(ROUND(L34,2)*ROUND(G34,3),2)</f>
      </c>
      <c s="36" t="s">
        <v>90</v>
      </c>
      <c>
        <f>(M34*21)/100</f>
      </c>
      <c t="s">
        <v>28</v>
      </c>
    </row>
    <row r="35" spans="1:5" ht="25.5">
      <c r="A35" s="35" t="s">
        <v>56</v>
      </c>
      <c r="E35" s="39" t="s">
        <v>2639</v>
      </c>
    </row>
    <row r="36" spans="1:5" ht="76.5">
      <c r="A36" s="35" t="s">
        <v>57</v>
      </c>
      <c r="E36" s="42" t="s">
        <v>3848</v>
      </c>
    </row>
    <row r="37" spans="1:5" ht="12.75">
      <c r="A37" t="s">
        <v>58</v>
      </c>
      <c r="E37" s="39" t="s">
        <v>5</v>
      </c>
    </row>
    <row r="38" spans="1:13" ht="12.75">
      <c r="A38" t="s">
        <v>47</v>
      </c>
      <c r="C38" s="31" t="s">
        <v>28</v>
      </c>
      <c r="E38" s="33" t="s">
        <v>638</v>
      </c>
      <c r="J38" s="32">
        <f>0</f>
      </c>
      <c s="32">
        <f>0</f>
      </c>
      <c s="32">
        <f>0+L39+L43</f>
      </c>
      <c s="32">
        <f>0+M39+M43</f>
      </c>
    </row>
    <row r="39" spans="1:16" ht="25.5">
      <c r="A39" t="s">
        <v>50</v>
      </c>
      <c s="34" t="s">
        <v>111</v>
      </c>
      <c s="34" t="s">
        <v>3849</v>
      </c>
      <c s="35" t="s">
        <v>5</v>
      </c>
      <c s="6" t="s">
        <v>3850</v>
      </c>
      <c s="36" t="s">
        <v>423</v>
      </c>
      <c s="37">
        <v>375.89</v>
      </c>
      <c s="36">
        <v>0.00014</v>
      </c>
      <c s="36">
        <f>ROUND(G39*H39,6)</f>
      </c>
      <c r="L39" s="38">
        <v>0</v>
      </c>
      <c s="32">
        <f>ROUND(ROUND(L39,2)*ROUND(G39,3),2)</f>
      </c>
      <c s="36" t="s">
        <v>90</v>
      </c>
      <c>
        <f>(M39*21)/100</f>
      </c>
      <c t="s">
        <v>28</v>
      </c>
    </row>
    <row r="40" spans="1:5" ht="25.5">
      <c r="A40" s="35" t="s">
        <v>56</v>
      </c>
      <c r="E40" s="39" t="s">
        <v>3850</v>
      </c>
    </row>
    <row r="41" spans="1:5" ht="63.75">
      <c r="A41" s="35" t="s">
        <v>57</v>
      </c>
      <c r="E41" s="42" t="s">
        <v>3851</v>
      </c>
    </row>
    <row r="42" spans="1:5" ht="12.75">
      <c r="A42" t="s">
        <v>58</v>
      </c>
      <c r="E42" s="39" t="s">
        <v>5</v>
      </c>
    </row>
    <row r="43" spans="1:16" ht="12.75">
      <c r="A43" t="s">
        <v>50</v>
      </c>
      <c s="34" t="s">
        <v>114</v>
      </c>
      <c s="34" t="s">
        <v>3852</v>
      </c>
      <c s="35" t="s">
        <v>5</v>
      </c>
      <c s="6" t="s">
        <v>3853</v>
      </c>
      <c s="36" t="s">
        <v>423</v>
      </c>
      <c s="37">
        <v>432.274</v>
      </c>
      <c s="36">
        <v>0.0004</v>
      </c>
      <c s="36">
        <f>ROUND(G43*H43,6)</f>
      </c>
      <c r="L43" s="38">
        <v>0</v>
      </c>
      <c s="32">
        <f>ROUND(ROUND(L43,2)*ROUND(G43,3),2)</f>
      </c>
      <c s="36" t="s">
        <v>90</v>
      </c>
      <c>
        <f>(M43*21)/100</f>
      </c>
      <c t="s">
        <v>28</v>
      </c>
    </row>
    <row r="44" spans="1:5" ht="12.75">
      <c r="A44" s="35" t="s">
        <v>56</v>
      </c>
      <c r="E44" s="39" t="s">
        <v>3853</v>
      </c>
    </row>
    <row r="45" spans="1:5" ht="25.5">
      <c r="A45" s="35" t="s">
        <v>57</v>
      </c>
      <c r="E45" s="40" t="s">
        <v>3854</v>
      </c>
    </row>
    <row r="46" spans="1:5" ht="12.75">
      <c r="A46" t="s">
        <v>58</v>
      </c>
      <c r="E46" s="39" t="s">
        <v>5</v>
      </c>
    </row>
    <row r="47" spans="1:13" ht="12.75">
      <c r="A47" t="s">
        <v>47</v>
      </c>
      <c r="C47" s="31" t="s">
        <v>26</v>
      </c>
      <c r="E47" s="33" t="s">
        <v>650</v>
      </c>
      <c r="J47" s="32">
        <f>0</f>
      </c>
      <c s="32">
        <f>0</f>
      </c>
      <c s="32">
        <f>0+L48</f>
      </c>
      <c s="32">
        <f>0+M48</f>
      </c>
    </row>
    <row r="48" spans="1:16" ht="25.5">
      <c r="A48" t="s">
        <v>50</v>
      </c>
      <c s="34" t="s">
        <v>120</v>
      </c>
      <c s="34" t="s">
        <v>3855</v>
      </c>
      <c s="35" t="s">
        <v>5</v>
      </c>
      <c s="6" t="s">
        <v>3856</v>
      </c>
      <c s="36" t="s">
        <v>74</v>
      </c>
      <c s="37">
        <v>19.2</v>
      </c>
      <c s="36">
        <v>0.00048</v>
      </c>
      <c s="36">
        <f>ROUND(G48*H48,6)</f>
      </c>
      <c r="L48" s="38">
        <v>0</v>
      </c>
      <c s="32">
        <f>ROUND(ROUND(L48,2)*ROUND(G48,3),2)</f>
      </c>
      <c s="36" t="s">
        <v>90</v>
      </c>
      <c>
        <f>(M48*21)/100</f>
      </c>
      <c t="s">
        <v>28</v>
      </c>
    </row>
    <row r="49" spans="1:5" ht="25.5">
      <c r="A49" s="35" t="s">
        <v>56</v>
      </c>
      <c r="E49" s="39" t="s">
        <v>3856</v>
      </c>
    </row>
    <row r="50" spans="1:5" ht="51">
      <c r="A50" s="35" t="s">
        <v>57</v>
      </c>
      <c r="E50" s="42" t="s">
        <v>3857</v>
      </c>
    </row>
    <row r="51" spans="1:5" ht="12.75">
      <c r="A51" t="s">
        <v>58</v>
      </c>
      <c r="E51" s="39" t="s">
        <v>5</v>
      </c>
    </row>
    <row r="52" spans="1:13" ht="12.75">
      <c r="A52" t="s">
        <v>47</v>
      </c>
      <c r="C52" s="31" t="s">
        <v>101</v>
      </c>
      <c r="E52" s="33" t="s">
        <v>420</v>
      </c>
      <c r="J52" s="32">
        <f>0</f>
      </c>
      <c s="32">
        <f>0</f>
      </c>
      <c s="32">
        <f>0+L53+L57+L61+L65+L69+L73+L77+L81+L85+L89+L93+L97+L101+L105+L109+L113+L117+L121</f>
      </c>
      <c s="32">
        <f>0+M53+M57+M61+M65+M69+M73+M77+M81+M85+M89+M93+M97+M101+M105+M109+M113+M117+M121</f>
      </c>
    </row>
    <row r="53" spans="1:16" ht="12.75">
      <c r="A53" t="s">
        <v>50</v>
      </c>
      <c s="34" t="s">
        <v>124</v>
      </c>
      <c s="34" t="s">
        <v>3858</v>
      </c>
      <c s="35" t="s">
        <v>5</v>
      </c>
      <c s="6" t="s">
        <v>3859</v>
      </c>
      <c s="36" t="s">
        <v>401</v>
      </c>
      <c s="37">
        <v>164.32</v>
      </c>
      <c s="36">
        <v>0</v>
      </c>
      <c s="36">
        <f>ROUND(G53*H53,6)</f>
      </c>
      <c r="L53" s="38">
        <v>0</v>
      </c>
      <c s="32">
        <f>ROUND(ROUND(L53,2)*ROUND(G53,3),2)</f>
      </c>
      <c s="36" t="s">
        <v>90</v>
      </c>
      <c>
        <f>(M53*21)/100</f>
      </c>
      <c t="s">
        <v>28</v>
      </c>
    </row>
    <row r="54" spans="1:5" ht="12.75">
      <c r="A54" s="35" t="s">
        <v>56</v>
      </c>
      <c r="E54" s="39" t="s">
        <v>3859</v>
      </c>
    </row>
    <row r="55" spans="1:5" ht="63.75">
      <c r="A55" s="35" t="s">
        <v>57</v>
      </c>
      <c r="E55" s="42" t="s">
        <v>3860</v>
      </c>
    </row>
    <row r="56" spans="1:5" ht="12.75">
      <c r="A56" t="s">
        <v>58</v>
      </c>
      <c r="E56" s="39" t="s">
        <v>5</v>
      </c>
    </row>
    <row r="57" spans="1:16" ht="12.75">
      <c r="A57" t="s">
        <v>50</v>
      </c>
      <c s="34" t="s">
        <v>127</v>
      </c>
      <c s="34" t="s">
        <v>3861</v>
      </c>
      <c s="35" t="s">
        <v>5</v>
      </c>
      <c s="6" t="s">
        <v>3862</v>
      </c>
      <c s="36" t="s">
        <v>409</v>
      </c>
      <c s="37">
        <v>338.499</v>
      </c>
      <c s="36">
        <v>1</v>
      </c>
      <c s="36">
        <f>ROUND(G57*H57,6)</f>
      </c>
      <c r="L57" s="38">
        <v>0</v>
      </c>
      <c s="32">
        <f>ROUND(ROUND(L57,2)*ROUND(G57,3),2)</f>
      </c>
      <c s="36" t="s">
        <v>90</v>
      </c>
      <c>
        <f>(M57*21)/100</f>
      </c>
      <c t="s">
        <v>28</v>
      </c>
    </row>
    <row r="58" spans="1:5" ht="12.75">
      <c r="A58" s="35" t="s">
        <v>56</v>
      </c>
      <c r="E58" s="39" t="s">
        <v>3862</v>
      </c>
    </row>
    <row r="59" spans="1:5" ht="25.5">
      <c r="A59" s="35" t="s">
        <v>57</v>
      </c>
      <c r="E59" s="40" t="s">
        <v>3863</v>
      </c>
    </row>
    <row r="60" spans="1:5" ht="12.75">
      <c r="A60" t="s">
        <v>58</v>
      </c>
      <c r="E60" s="39" t="s">
        <v>5</v>
      </c>
    </row>
    <row r="61" spans="1:16" ht="12.75">
      <c r="A61" t="s">
        <v>50</v>
      </c>
      <c s="34" t="s">
        <v>130</v>
      </c>
      <c s="34" t="s">
        <v>3864</v>
      </c>
      <c s="35" t="s">
        <v>5</v>
      </c>
      <c s="6" t="s">
        <v>3865</v>
      </c>
      <c s="36" t="s">
        <v>74</v>
      </c>
      <c s="37">
        <v>100.49</v>
      </c>
      <c s="36">
        <v>0</v>
      </c>
      <c s="36">
        <f>ROUND(G61*H61,6)</f>
      </c>
      <c r="L61" s="38">
        <v>0</v>
      </c>
      <c s="32">
        <f>ROUND(ROUND(L61,2)*ROUND(G61,3),2)</f>
      </c>
      <c s="36" t="s">
        <v>90</v>
      </c>
      <c>
        <f>(M61*21)/100</f>
      </c>
      <c t="s">
        <v>28</v>
      </c>
    </row>
    <row r="62" spans="1:5" ht="12.75">
      <c r="A62" s="35" t="s">
        <v>56</v>
      </c>
      <c r="E62" s="39" t="s">
        <v>3865</v>
      </c>
    </row>
    <row r="63" spans="1:5" ht="51">
      <c r="A63" s="35" t="s">
        <v>57</v>
      </c>
      <c r="E63" s="42" t="s">
        <v>3866</v>
      </c>
    </row>
    <row r="64" spans="1:5" ht="12.75">
      <c r="A64" t="s">
        <v>58</v>
      </c>
      <c r="E64" s="39" t="s">
        <v>5</v>
      </c>
    </row>
    <row r="65" spans="1:16" ht="12.75">
      <c r="A65" t="s">
        <v>50</v>
      </c>
      <c s="34" t="s">
        <v>133</v>
      </c>
      <c s="34" t="s">
        <v>3867</v>
      </c>
      <c s="35" t="s">
        <v>5</v>
      </c>
      <c s="6" t="s">
        <v>3868</v>
      </c>
      <c s="36" t="s">
        <v>89</v>
      </c>
      <c s="37">
        <v>142.667</v>
      </c>
      <c s="36">
        <v>0.00742</v>
      </c>
      <c s="36">
        <f>ROUND(G65*H65,6)</f>
      </c>
      <c r="L65" s="38">
        <v>0</v>
      </c>
      <c s="32">
        <f>ROUND(ROUND(L65,2)*ROUND(G65,3),2)</f>
      </c>
      <c s="36" t="s">
        <v>90</v>
      </c>
      <c>
        <f>(M65*21)/100</f>
      </c>
      <c t="s">
        <v>28</v>
      </c>
    </row>
    <row r="66" spans="1:5" ht="12.75">
      <c r="A66" s="35" t="s">
        <v>56</v>
      </c>
      <c r="E66" s="39" t="s">
        <v>3868</v>
      </c>
    </row>
    <row r="67" spans="1:5" ht="38.25">
      <c r="A67" s="35" t="s">
        <v>57</v>
      </c>
      <c r="E67" s="42" t="s">
        <v>3869</v>
      </c>
    </row>
    <row r="68" spans="1:5" ht="12.75">
      <c r="A68" t="s">
        <v>58</v>
      </c>
      <c r="E68" s="39" t="s">
        <v>5</v>
      </c>
    </row>
    <row r="69" spans="1:16" ht="12.75">
      <c r="A69" t="s">
        <v>50</v>
      </c>
      <c s="34" t="s">
        <v>136</v>
      </c>
      <c s="34" t="s">
        <v>3870</v>
      </c>
      <c s="35" t="s">
        <v>5</v>
      </c>
      <c s="6" t="s">
        <v>3868</v>
      </c>
      <c s="36" t="s">
        <v>89</v>
      </c>
      <c s="37">
        <v>60</v>
      </c>
      <c s="36">
        <v>0.00742</v>
      </c>
      <c s="36">
        <f>ROUND(G69*H69,6)</f>
      </c>
      <c r="L69" s="38">
        <v>0</v>
      </c>
      <c s="32">
        <f>ROUND(ROUND(L69,2)*ROUND(G69,3),2)</f>
      </c>
      <c s="36" t="s">
        <v>291</v>
      </c>
      <c>
        <f>(M69*21)/100</f>
      </c>
      <c t="s">
        <v>28</v>
      </c>
    </row>
    <row r="70" spans="1:5" ht="12.75">
      <c r="A70" s="35" t="s">
        <v>56</v>
      </c>
      <c r="E70" s="39" t="s">
        <v>3868</v>
      </c>
    </row>
    <row r="71" spans="1:5" ht="51">
      <c r="A71" s="35" t="s">
        <v>57</v>
      </c>
      <c r="E71" s="42" t="s">
        <v>3871</v>
      </c>
    </row>
    <row r="72" spans="1:5" ht="12.75">
      <c r="A72" t="s">
        <v>58</v>
      </c>
      <c r="E72" s="39" t="s">
        <v>5</v>
      </c>
    </row>
    <row r="73" spans="1:16" ht="12.75">
      <c r="A73" t="s">
        <v>50</v>
      </c>
      <c s="34" t="s">
        <v>139</v>
      </c>
      <c s="34" t="s">
        <v>3872</v>
      </c>
      <c s="35" t="s">
        <v>5</v>
      </c>
      <c s="6" t="s">
        <v>3873</v>
      </c>
      <c s="36" t="s">
        <v>89</v>
      </c>
      <c s="37">
        <v>192.367</v>
      </c>
      <c s="36">
        <v>0</v>
      </c>
      <c s="36">
        <f>ROUND(G73*H73,6)</f>
      </c>
      <c r="L73" s="38">
        <v>0</v>
      </c>
      <c s="32">
        <f>ROUND(ROUND(L73,2)*ROUND(G73,3),2)</f>
      </c>
      <c s="36" t="s">
        <v>55</v>
      </c>
      <c>
        <f>(M73*21)/100</f>
      </c>
      <c t="s">
        <v>28</v>
      </c>
    </row>
    <row r="74" spans="1:5" ht="12.75">
      <c r="A74" s="35" t="s">
        <v>56</v>
      </c>
      <c r="E74" s="39" t="s">
        <v>3873</v>
      </c>
    </row>
    <row r="75" spans="1:5" ht="38.25">
      <c r="A75" s="35" t="s">
        <v>57</v>
      </c>
      <c r="E75" s="42" t="s">
        <v>3874</v>
      </c>
    </row>
    <row r="76" spans="1:5" ht="12.75">
      <c r="A76" t="s">
        <v>58</v>
      </c>
      <c r="E76" s="39" t="s">
        <v>5</v>
      </c>
    </row>
    <row r="77" spans="1:16" ht="12.75">
      <c r="A77" t="s">
        <v>50</v>
      </c>
      <c s="34" t="s">
        <v>142</v>
      </c>
      <c s="34" t="s">
        <v>3875</v>
      </c>
      <c s="35" t="s">
        <v>5</v>
      </c>
      <c s="6" t="s">
        <v>3876</v>
      </c>
      <c s="36" t="s">
        <v>409</v>
      </c>
      <c s="37">
        <v>10.736</v>
      </c>
      <c s="36">
        <v>1</v>
      </c>
      <c s="36">
        <f>ROUND(G77*H77,6)</f>
      </c>
      <c r="L77" s="38">
        <v>0</v>
      </c>
      <c s="32">
        <f>ROUND(ROUND(L77,2)*ROUND(G77,3),2)</f>
      </c>
      <c s="36" t="s">
        <v>90</v>
      </c>
      <c>
        <f>(M77*21)/100</f>
      </c>
      <c t="s">
        <v>28</v>
      </c>
    </row>
    <row r="78" spans="1:5" ht="12.75">
      <c r="A78" s="35" t="s">
        <v>56</v>
      </c>
      <c r="E78" s="39" t="s">
        <v>3876</v>
      </c>
    </row>
    <row r="79" spans="1:5" ht="38.25">
      <c r="A79" s="35" t="s">
        <v>57</v>
      </c>
      <c r="E79" s="42" t="s">
        <v>3877</v>
      </c>
    </row>
    <row r="80" spans="1:5" ht="12.75">
      <c r="A80" t="s">
        <v>58</v>
      </c>
      <c r="E80" s="39" t="s">
        <v>5</v>
      </c>
    </row>
    <row r="81" spans="1:16" ht="12.75">
      <c r="A81" t="s">
        <v>50</v>
      </c>
      <c s="34" t="s">
        <v>145</v>
      </c>
      <c s="34" t="s">
        <v>3878</v>
      </c>
      <c s="35" t="s">
        <v>5</v>
      </c>
      <c s="6" t="s">
        <v>3879</v>
      </c>
      <c s="36" t="s">
        <v>409</v>
      </c>
      <c s="37">
        <v>6.165</v>
      </c>
      <c s="36">
        <v>0</v>
      </c>
      <c s="36">
        <f>ROUND(G81*H81,6)</f>
      </c>
      <c r="L81" s="38">
        <v>0</v>
      </c>
      <c s="32">
        <f>ROUND(ROUND(L81,2)*ROUND(G81,3),2)</f>
      </c>
      <c s="36" t="s">
        <v>55</v>
      </c>
      <c>
        <f>(M81*21)/100</f>
      </c>
      <c t="s">
        <v>28</v>
      </c>
    </row>
    <row r="82" spans="1:5" ht="12.75">
      <c r="A82" s="35" t="s">
        <v>56</v>
      </c>
      <c r="E82" s="39" t="s">
        <v>3879</v>
      </c>
    </row>
    <row r="83" spans="1:5" ht="51">
      <c r="A83" s="35" t="s">
        <v>57</v>
      </c>
      <c r="E83" s="42" t="s">
        <v>3880</v>
      </c>
    </row>
    <row r="84" spans="1:5" ht="12.75">
      <c r="A84" t="s">
        <v>58</v>
      </c>
      <c r="E84" s="39" t="s">
        <v>5</v>
      </c>
    </row>
    <row r="85" spans="1:16" ht="12.75">
      <c r="A85" t="s">
        <v>50</v>
      </c>
      <c s="34" t="s">
        <v>149</v>
      </c>
      <c s="34" t="s">
        <v>3881</v>
      </c>
      <c s="35" t="s">
        <v>5</v>
      </c>
      <c s="6" t="s">
        <v>3882</v>
      </c>
      <c s="36" t="s">
        <v>89</v>
      </c>
      <c s="37">
        <v>167.483</v>
      </c>
      <c s="36">
        <v>0.28307</v>
      </c>
      <c s="36">
        <f>ROUND(G85*H85,6)</f>
      </c>
      <c r="L85" s="38">
        <v>0</v>
      </c>
      <c s="32">
        <f>ROUND(ROUND(L85,2)*ROUND(G85,3),2)</f>
      </c>
      <c s="36" t="s">
        <v>90</v>
      </c>
      <c>
        <f>(M85*21)/100</f>
      </c>
      <c t="s">
        <v>28</v>
      </c>
    </row>
    <row r="86" spans="1:5" ht="12.75">
      <c r="A86" s="35" t="s">
        <v>56</v>
      </c>
      <c r="E86" s="39" t="s">
        <v>3882</v>
      </c>
    </row>
    <row r="87" spans="1:5" ht="38.25">
      <c r="A87" s="35" t="s">
        <v>57</v>
      </c>
      <c r="E87" s="42" t="s">
        <v>3883</v>
      </c>
    </row>
    <row r="88" spans="1:5" ht="12.75">
      <c r="A88" t="s">
        <v>58</v>
      </c>
      <c r="E88" s="39" t="s">
        <v>5</v>
      </c>
    </row>
    <row r="89" spans="1:16" ht="12.75">
      <c r="A89" t="s">
        <v>50</v>
      </c>
      <c s="34" t="s">
        <v>152</v>
      </c>
      <c s="34" t="s">
        <v>3884</v>
      </c>
      <c s="35" t="s">
        <v>5</v>
      </c>
      <c s="6" t="s">
        <v>3885</v>
      </c>
      <c s="36" t="s">
        <v>74</v>
      </c>
      <c s="37">
        <v>18</v>
      </c>
      <c s="36">
        <v>0</v>
      </c>
      <c s="36">
        <f>ROUND(G89*H89,6)</f>
      </c>
      <c r="L89" s="38">
        <v>0</v>
      </c>
      <c s="32">
        <f>ROUND(ROUND(L89,2)*ROUND(G89,3),2)</f>
      </c>
      <c s="36" t="s">
        <v>90</v>
      </c>
      <c>
        <f>(M89*21)/100</f>
      </c>
      <c t="s">
        <v>28</v>
      </c>
    </row>
    <row r="90" spans="1:5" ht="12.75">
      <c r="A90" s="35" t="s">
        <v>56</v>
      </c>
      <c r="E90" s="39" t="s">
        <v>3885</v>
      </c>
    </row>
    <row r="91" spans="1:5" ht="51">
      <c r="A91" s="35" t="s">
        <v>57</v>
      </c>
      <c r="E91" s="42" t="s">
        <v>3886</v>
      </c>
    </row>
    <row r="92" spans="1:5" ht="12.75">
      <c r="A92" t="s">
        <v>58</v>
      </c>
      <c r="E92" s="39" t="s">
        <v>5</v>
      </c>
    </row>
    <row r="93" spans="1:16" ht="12.75">
      <c r="A93" t="s">
        <v>50</v>
      </c>
      <c s="34" t="s">
        <v>155</v>
      </c>
      <c s="34" t="s">
        <v>3887</v>
      </c>
      <c s="35" t="s">
        <v>5</v>
      </c>
      <c s="6" t="s">
        <v>3876</v>
      </c>
      <c s="36" t="s">
        <v>409</v>
      </c>
      <c s="37">
        <v>1.923</v>
      </c>
      <c s="36">
        <v>1</v>
      </c>
      <c s="36">
        <f>ROUND(G93*H93,6)</f>
      </c>
      <c r="L93" s="38">
        <v>0</v>
      </c>
      <c s="32">
        <f>ROUND(ROUND(L93,2)*ROUND(G93,3),2)</f>
      </c>
      <c s="36" t="s">
        <v>90</v>
      </c>
      <c>
        <f>(M93*21)/100</f>
      </c>
      <c t="s">
        <v>28</v>
      </c>
    </row>
    <row r="94" spans="1:5" ht="12.75">
      <c r="A94" s="35" t="s">
        <v>56</v>
      </c>
      <c r="E94" s="39" t="s">
        <v>3876</v>
      </c>
    </row>
    <row r="95" spans="1:5" ht="51">
      <c r="A95" s="35" t="s">
        <v>57</v>
      </c>
      <c r="E95" s="42" t="s">
        <v>3888</v>
      </c>
    </row>
    <row r="96" spans="1:5" ht="12.75">
      <c r="A96" t="s">
        <v>58</v>
      </c>
      <c r="E96" s="39" t="s">
        <v>5</v>
      </c>
    </row>
    <row r="97" spans="1:16" ht="12.75">
      <c r="A97" t="s">
        <v>50</v>
      </c>
      <c s="34" t="s">
        <v>159</v>
      </c>
      <c s="34" t="s">
        <v>3889</v>
      </c>
      <c s="35" t="s">
        <v>5</v>
      </c>
      <c s="6" t="s">
        <v>3890</v>
      </c>
      <c s="36" t="s">
        <v>74</v>
      </c>
      <c s="37">
        <v>205</v>
      </c>
      <c s="36">
        <v>0</v>
      </c>
      <c s="36">
        <f>ROUND(G97*H97,6)</f>
      </c>
      <c r="L97" s="38">
        <v>0</v>
      </c>
      <c s="32">
        <f>ROUND(ROUND(L97,2)*ROUND(G97,3),2)</f>
      </c>
      <c s="36" t="s">
        <v>90</v>
      </c>
      <c>
        <f>(M97*21)/100</f>
      </c>
      <c t="s">
        <v>28</v>
      </c>
    </row>
    <row r="98" spans="1:5" ht="12.75">
      <c r="A98" s="35" t="s">
        <v>56</v>
      </c>
      <c r="E98" s="39" t="s">
        <v>3890</v>
      </c>
    </row>
    <row r="99" spans="1:5" ht="38.25">
      <c r="A99" s="35" t="s">
        <v>57</v>
      </c>
      <c r="E99" s="42" t="s">
        <v>3891</v>
      </c>
    </row>
    <row r="100" spans="1:5" ht="12.75">
      <c r="A100" t="s">
        <v>58</v>
      </c>
      <c r="E100" s="39" t="s">
        <v>5</v>
      </c>
    </row>
    <row r="101" spans="1:16" ht="12.75">
      <c r="A101" t="s">
        <v>50</v>
      </c>
      <c s="34" t="s">
        <v>162</v>
      </c>
      <c s="34" t="s">
        <v>3892</v>
      </c>
      <c s="35" t="s">
        <v>5</v>
      </c>
      <c s="6" t="s">
        <v>3893</v>
      </c>
      <c s="36" t="s">
        <v>74</v>
      </c>
      <c s="37">
        <v>24.04</v>
      </c>
      <c s="36">
        <v>0</v>
      </c>
      <c s="36">
        <f>ROUND(G101*H101,6)</f>
      </c>
      <c r="L101" s="38">
        <v>0</v>
      </c>
      <c s="32">
        <f>ROUND(ROUND(L101,2)*ROUND(G101,3),2)</f>
      </c>
      <c s="36" t="s">
        <v>55</v>
      </c>
      <c>
        <f>(M101*21)/100</f>
      </c>
      <c t="s">
        <v>28</v>
      </c>
    </row>
    <row r="102" spans="1:5" ht="12.75">
      <c r="A102" s="35" t="s">
        <v>56</v>
      </c>
      <c r="E102" s="39" t="s">
        <v>3893</v>
      </c>
    </row>
    <row r="103" spans="1:5" ht="51">
      <c r="A103" s="35" t="s">
        <v>57</v>
      </c>
      <c r="E103" s="42" t="s">
        <v>3894</v>
      </c>
    </row>
    <row r="104" spans="1:5" ht="12.75">
      <c r="A104" t="s">
        <v>58</v>
      </c>
      <c r="E104" s="39" t="s">
        <v>5</v>
      </c>
    </row>
    <row r="105" spans="1:16" ht="12.75">
      <c r="A105" t="s">
        <v>50</v>
      </c>
      <c s="34" t="s">
        <v>165</v>
      </c>
      <c s="34" t="s">
        <v>3895</v>
      </c>
      <c s="35" t="s">
        <v>5</v>
      </c>
      <c s="6" t="s">
        <v>3896</v>
      </c>
      <c s="36" t="s">
        <v>74</v>
      </c>
      <c s="37">
        <v>53.52</v>
      </c>
      <c s="36">
        <v>0</v>
      </c>
      <c s="36">
        <f>ROUND(G105*H105,6)</f>
      </c>
      <c r="L105" s="38">
        <v>0</v>
      </c>
      <c s="32">
        <f>ROUND(ROUND(L105,2)*ROUND(G105,3),2)</f>
      </c>
      <c s="36" t="s">
        <v>90</v>
      </c>
      <c>
        <f>(M105*21)/100</f>
      </c>
      <c t="s">
        <v>28</v>
      </c>
    </row>
    <row r="106" spans="1:5" ht="12.75">
      <c r="A106" s="35" t="s">
        <v>56</v>
      </c>
      <c r="E106" s="39" t="s">
        <v>3896</v>
      </c>
    </row>
    <row r="107" spans="1:5" ht="38.25">
      <c r="A107" s="35" t="s">
        <v>57</v>
      </c>
      <c r="E107" s="42" t="s">
        <v>3897</v>
      </c>
    </row>
    <row r="108" spans="1:5" ht="12.75">
      <c r="A108" t="s">
        <v>58</v>
      </c>
      <c r="E108" s="39" t="s">
        <v>5</v>
      </c>
    </row>
    <row r="109" spans="1:16" ht="12.75">
      <c r="A109" t="s">
        <v>50</v>
      </c>
      <c s="34" t="s">
        <v>168</v>
      </c>
      <c s="34" t="s">
        <v>3898</v>
      </c>
      <c s="35" t="s">
        <v>5</v>
      </c>
      <c s="6" t="s">
        <v>3899</v>
      </c>
      <c s="36" t="s">
        <v>89</v>
      </c>
      <c s="37">
        <v>14</v>
      </c>
      <c s="36">
        <v>0</v>
      </c>
      <c s="36">
        <f>ROUND(G109*H109,6)</f>
      </c>
      <c r="L109" s="38">
        <v>0</v>
      </c>
      <c s="32">
        <f>ROUND(ROUND(L109,2)*ROUND(G109,3),2)</f>
      </c>
      <c s="36" t="s">
        <v>90</v>
      </c>
      <c>
        <f>(M109*21)/100</f>
      </c>
      <c t="s">
        <v>28</v>
      </c>
    </row>
    <row r="110" spans="1:5" ht="12.75">
      <c r="A110" s="35" t="s">
        <v>56</v>
      </c>
      <c r="E110" s="39" t="s">
        <v>3899</v>
      </c>
    </row>
    <row r="111" spans="1:5" ht="51">
      <c r="A111" s="35" t="s">
        <v>57</v>
      </c>
      <c r="E111" s="42" t="s">
        <v>3900</v>
      </c>
    </row>
    <row r="112" spans="1:5" ht="12.75">
      <c r="A112" t="s">
        <v>58</v>
      </c>
      <c r="E112" s="39" t="s">
        <v>5</v>
      </c>
    </row>
    <row r="113" spans="1:16" ht="12.75">
      <c r="A113" t="s">
        <v>50</v>
      </c>
      <c s="34" t="s">
        <v>171</v>
      </c>
      <c s="34" t="s">
        <v>3901</v>
      </c>
      <c s="35" t="s">
        <v>5</v>
      </c>
      <c s="6" t="s">
        <v>3902</v>
      </c>
      <c s="36" t="s">
        <v>89</v>
      </c>
      <c s="37">
        <v>273.333</v>
      </c>
      <c s="36">
        <v>0</v>
      </c>
      <c s="36">
        <f>ROUND(G113*H113,6)</f>
      </c>
      <c r="L113" s="38">
        <v>0</v>
      </c>
      <c s="32">
        <f>ROUND(ROUND(L113,2)*ROUND(G113,3),2)</f>
      </c>
      <c s="36" t="s">
        <v>90</v>
      </c>
      <c>
        <f>(M113*21)/100</f>
      </c>
      <c t="s">
        <v>28</v>
      </c>
    </row>
    <row r="114" spans="1:5" ht="12.75">
      <c r="A114" s="35" t="s">
        <v>56</v>
      </c>
      <c r="E114" s="39" t="s">
        <v>3902</v>
      </c>
    </row>
    <row r="115" spans="1:5" ht="38.25">
      <c r="A115" s="35" t="s">
        <v>57</v>
      </c>
      <c r="E115" s="42" t="s">
        <v>3903</v>
      </c>
    </row>
    <row r="116" spans="1:5" ht="12.75">
      <c r="A116" t="s">
        <v>58</v>
      </c>
      <c r="E116" s="39" t="s">
        <v>5</v>
      </c>
    </row>
    <row r="117" spans="1:16" ht="25.5">
      <c r="A117" t="s">
        <v>50</v>
      </c>
      <c s="34" t="s">
        <v>174</v>
      </c>
      <c s="34" t="s">
        <v>3904</v>
      </c>
      <c s="35" t="s">
        <v>5</v>
      </c>
      <c s="6" t="s">
        <v>3905</v>
      </c>
      <c s="36" t="s">
        <v>423</v>
      </c>
      <c s="37">
        <v>128.35</v>
      </c>
      <c s="36">
        <v>0.46</v>
      </c>
      <c s="36">
        <f>ROUND(G117*H117,6)</f>
      </c>
      <c r="L117" s="38">
        <v>0</v>
      </c>
      <c s="32">
        <f>ROUND(ROUND(L117,2)*ROUND(G117,3),2)</f>
      </c>
      <c s="36" t="s">
        <v>90</v>
      </c>
      <c>
        <f>(M117*21)/100</f>
      </c>
      <c t="s">
        <v>28</v>
      </c>
    </row>
    <row r="118" spans="1:5" ht="25.5">
      <c r="A118" s="35" t="s">
        <v>56</v>
      </c>
      <c r="E118" s="39" t="s">
        <v>3905</v>
      </c>
    </row>
    <row r="119" spans="1:5" ht="38.25">
      <c r="A119" s="35" t="s">
        <v>57</v>
      </c>
      <c r="E119" s="42" t="s">
        <v>3906</v>
      </c>
    </row>
    <row r="120" spans="1:5" ht="12.75">
      <c r="A120" t="s">
        <v>58</v>
      </c>
      <c r="E120" s="39" t="s">
        <v>5</v>
      </c>
    </row>
    <row r="121" spans="1:16" ht="25.5">
      <c r="A121" t="s">
        <v>50</v>
      </c>
      <c s="34" t="s">
        <v>177</v>
      </c>
      <c s="34" t="s">
        <v>3907</v>
      </c>
      <c s="35" t="s">
        <v>5</v>
      </c>
      <c s="6" t="s">
        <v>3908</v>
      </c>
      <c s="36" t="s">
        <v>423</v>
      </c>
      <c s="37">
        <v>248.24</v>
      </c>
      <c s="36">
        <v>0.575</v>
      </c>
      <c s="36">
        <f>ROUND(G121*H121,6)</f>
      </c>
      <c r="L121" s="38">
        <v>0</v>
      </c>
      <c s="32">
        <f>ROUND(ROUND(L121,2)*ROUND(G121,3),2)</f>
      </c>
      <c s="36" t="s">
        <v>90</v>
      </c>
      <c>
        <f>(M121*21)/100</f>
      </c>
      <c t="s">
        <v>28</v>
      </c>
    </row>
    <row r="122" spans="1:5" ht="25.5">
      <c r="A122" s="35" t="s">
        <v>56</v>
      </c>
      <c r="E122" s="39" t="s">
        <v>3908</v>
      </c>
    </row>
    <row r="123" spans="1:5" ht="38.25">
      <c r="A123" s="35" t="s">
        <v>57</v>
      </c>
      <c r="E123" s="42" t="s">
        <v>3909</v>
      </c>
    </row>
    <row r="124" spans="1:5" ht="12.75">
      <c r="A124" t="s">
        <v>58</v>
      </c>
      <c r="E124" s="39" t="s">
        <v>5</v>
      </c>
    </row>
    <row r="125" spans="1:13" ht="12.75">
      <c r="A125" t="s">
        <v>47</v>
      </c>
      <c r="C125" s="31" t="s">
        <v>460</v>
      </c>
      <c r="E125" s="33" t="s">
        <v>461</v>
      </c>
      <c r="J125" s="32">
        <f>0</f>
      </c>
      <c s="32">
        <f>0</f>
      </c>
      <c s="32">
        <f>0+L126</f>
      </c>
      <c s="32">
        <f>0+M126</f>
      </c>
    </row>
    <row r="126" spans="1:16" ht="12.75">
      <c r="A126" t="s">
        <v>50</v>
      </c>
      <c s="34" t="s">
        <v>216</v>
      </c>
      <c s="34" t="s">
        <v>3910</v>
      </c>
      <c s="35" t="s">
        <v>5</v>
      </c>
      <c s="6" t="s">
        <v>3911</v>
      </c>
      <c s="36" t="s">
        <v>423</v>
      </c>
      <c s="37">
        <v>32.025</v>
      </c>
      <c s="36">
        <v>0.00021</v>
      </c>
      <c s="36">
        <f>ROUND(G126*H126,6)</f>
      </c>
      <c r="L126" s="38">
        <v>0</v>
      </c>
      <c s="32">
        <f>ROUND(ROUND(L126,2)*ROUND(G126,3),2)</f>
      </c>
      <c s="36" t="s">
        <v>90</v>
      </c>
      <c>
        <f>(M126*21)/100</f>
      </c>
      <c t="s">
        <v>28</v>
      </c>
    </row>
    <row r="127" spans="1:5" ht="12.75">
      <c r="A127" s="35" t="s">
        <v>56</v>
      </c>
      <c r="E127" s="39" t="s">
        <v>3911</v>
      </c>
    </row>
    <row r="128" spans="1:5" ht="76.5">
      <c r="A128" s="35" t="s">
        <v>57</v>
      </c>
      <c r="E128" s="42" t="s">
        <v>3912</v>
      </c>
    </row>
    <row r="129" spans="1:5" ht="12.75">
      <c r="A129" t="s">
        <v>58</v>
      </c>
      <c r="E129" s="39" t="s">
        <v>5</v>
      </c>
    </row>
    <row r="130" spans="1:13" ht="12.75">
      <c r="A130" t="s">
        <v>47</v>
      </c>
      <c r="C130" s="31" t="s">
        <v>114</v>
      </c>
      <c r="E130" s="33" t="s">
        <v>1445</v>
      </c>
      <c r="J130" s="32">
        <f>0</f>
      </c>
      <c s="32">
        <f>0</f>
      </c>
      <c s="32">
        <f>0+L131+L135+L139+L143+L147</f>
      </c>
      <c s="32">
        <f>0+M131+M135+M139+M143+M147</f>
      </c>
    </row>
    <row r="131" spans="1:16" ht="25.5">
      <c r="A131" t="s">
        <v>50</v>
      </c>
      <c s="34" t="s">
        <v>181</v>
      </c>
      <c s="34" t="s">
        <v>3913</v>
      </c>
      <c s="35" t="s">
        <v>5</v>
      </c>
      <c s="6" t="s">
        <v>3914</v>
      </c>
      <c s="36" t="s">
        <v>423</v>
      </c>
      <c s="37">
        <v>111.28</v>
      </c>
      <c s="36">
        <v>0.18907</v>
      </c>
      <c s="36">
        <f>ROUND(G131*H131,6)</f>
      </c>
      <c r="L131" s="38">
        <v>0</v>
      </c>
      <c s="32">
        <f>ROUND(ROUND(L131,2)*ROUND(G131,3),2)</f>
      </c>
      <c s="36" t="s">
        <v>90</v>
      </c>
      <c>
        <f>(M131*21)/100</f>
      </c>
      <c t="s">
        <v>28</v>
      </c>
    </row>
    <row r="132" spans="1:5" ht="25.5">
      <c r="A132" s="35" t="s">
        <v>56</v>
      </c>
      <c r="E132" s="39" t="s">
        <v>3914</v>
      </c>
    </row>
    <row r="133" spans="1:5" ht="38.25">
      <c r="A133" s="35" t="s">
        <v>57</v>
      </c>
      <c r="E133" s="42" t="s">
        <v>3915</v>
      </c>
    </row>
    <row r="134" spans="1:5" ht="12.75">
      <c r="A134" t="s">
        <v>58</v>
      </c>
      <c r="E134" s="39" t="s">
        <v>5</v>
      </c>
    </row>
    <row r="135" spans="1:16" ht="12.75">
      <c r="A135" t="s">
        <v>50</v>
      </c>
      <c s="34" t="s">
        <v>187</v>
      </c>
      <c s="34" t="s">
        <v>3916</v>
      </c>
      <c s="35" t="s">
        <v>5</v>
      </c>
      <c s="6" t="s">
        <v>3917</v>
      </c>
      <c s="36" t="s">
        <v>89</v>
      </c>
      <c s="37">
        <v>1</v>
      </c>
      <c s="36">
        <v>5.58535</v>
      </c>
      <c s="36">
        <f>ROUND(G135*H135,6)</f>
      </c>
      <c r="L135" s="38">
        <v>0</v>
      </c>
      <c s="32">
        <f>ROUND(ROUND(L135,2)*ROUND(G135,3),2)</f>
      </c>
      <c s="36" t="s">
        <v>90</v>
      </c>
      <c>
        <f>(M135*21)/100</f>
      </c>
      <c t="s">
        <v>28</v>
      </c>
    </row>
    <row r="136" spans="1:5" ht="12.75">
      <c r="A136" s="35" t="s">
        <v>56</v>
      </c>
      <c r="E136" s="39" t="s">
        <v>3917</v>
      </c>
    </row>
    <row r="137" spans="1:5" ht="38.25">
      <c r="A137" s="35" t="s">
        <v>57</v>
      </c>
      <c r="E137" s="42" t="s">
        <v>3918</v>
      </c>
    </row>
    <row r="138" spans="1:5" ht="12.75">
      <c r="A138" t="s">
        <v>58</v>
      </c>
      <c r="E138" s="39" t="s">
        <v>5</v>
      </c>
    </row>
    <row r="139" spans="1:16" ht="12.75">
      <c r="A139" t="s">
        <v>50</v>
      </c>
      <c s="34" t="s">
        <v>191</v>
      </c>
      <c s="34" t="s">
        <v>3919</v>
      </c>
      <c s="35" t="s">
        <v>5</v>
      </c>
      <c s="6" t="s">
        <v>3920</v>
      </c>
      <c s="36" t="s">
        <v>89</v>
      </c>
      <c s="37">
        <v>1</v>
      </c>
      <c s="36">
        <v>0</v>
      </c>
      <c s="36">
        <f>ROUND(G139*H139,6)</f>
      </c>
      <c r="L139" s="38">
        <v>0</v>
      </c>
      <c s="32">
        <f>ROUND(ROUND(L139,2)*ROUND(G139,3),2)</f>
      </c>
      <c s="36" t="s">
        <v>55</v>
      </c>
      <c>
        <f>(M139*21)/100</f>
      </c>
      <c t="s">
        <v>28</v>
      </c>
    </row>
    <row r="140" spans="1:5" ht="12.75">
      <c r="A140" s="35" t="s">
        <v>56</v>
      </c>
      <c r="E140" s="39" t="s">
        <v>3920</v>
      </c>
    </row>
    <row r="141" spans="1:5" ht="38.25">
      <c r="A141" s="35" t="s">
        <v>57</v>
      </c>
      <c r="E141" s="42" t="s">
        <v>3918</v>
      </c>
    </row>
    <row r="142" spans="1:5" ht="12.75">
      <c r="A142" t="s">
        <v>58</v>
      </c>
      <c r="E142" s="39" t="s">
        <v>5</v>
      </c>
    </row>
    <row r="143" spans="1:16" ht="12.75">
      <c r="A143" t="s">
        <v>50</v>
      </c>
      <c s="34" t="s">
        <v>194</v>
      </c>
      <c s="34" t="s">
        <v>3921</v>
      </c>
      <c s="35" t="s">
        <v>5</v>
      </c>
      <c s="6" t="s">
        <v>3922</v>
      </c>
      <c s="36" t="s">
        <v>89</v>
      </c>
      <c s="37">
        <v>2</v>
      </c>
      <c s="36">
        <v>0</v>
      </c>
      <c s="36">
        <f>ROUND(G143*H143,6)</f>
      </c>
      <c r="L143" s="38">
        <v>0</v>
      </c>
      <c s="32">
        <f>ROUND(ROUND(L143,2)*ROUND(G143,3),2)</f>
      </c>
      <c s="36" t="s">
        <v>90</v>
      </c>
      <c>
        <f>(M143*21)/100</f>
      </c>
      <c t="s">
        <v>28</v>
      </c>
    </row>
    <row r="144" spans="1:5" ht="12.75">
      <c r="A144" s="35" t="s">
        <v>56</v>
      </c>
      <c r="E144" s="39" t="s">
        <v>3922</v>
      </c>
    </row>
    <row r="145" spans="1:5" ht="38.25">
      <c r="A145" s="35" t="s">
        <v>57</v>
      </c>
      <c r="E145" s="42" t="s">
        <v>3923</v>
      </c>
    </row>
    <row r="146" spans="1:5" ht="12.75">
      <c r="A146" t="s">
        <v>58</v>
      </c>
      <c r="E146" s="39" t="s">
        <v>5</v>
      </c>
    </row>
    <row r="147" spans="1:16" ht="12.75">
      <c r="A147" t="s">
        <v>50</v>
      </c>
      <c s="34" t="s">
        <v>198</v>
      </c>
      <c s="34" t="s">
        <v>3924</v>
      </c>
      <c s="35" t="s">
        <v>5</v>
      </c>
      <c s="6" t="s">
        <v>3925</v>
      </c>
      <c s="36" t="s">
        <v>89</v>
      </c>
      <c s="37">
        <v>2</v>
      </c>
      <c s="36">
        <v>0.06</v>
      </c>
      <c s="36">
        <f>ROUND(G147*H147,6)</f>
      </c>
      <c r="L147" s="38">
        <v>0</v>
      </c>
      <c s="32">
        <f>ROUND(ROUND(L147,2)*ROUND(G147,3),2)</f>
      </c>
      <c s="36" t="s">
        <v>90</v>
      </c>
      <c>
        <f>(M147*21)/100</f>
      </c>
      <c t="s">
        <v>28</v>
      </c>
    </row>
    <row r="148" spans="1:5" ht="12.75">
      <c r="A148" s="35" t="s">
        <v>56</v>
      </c>
      <c r="E148" s="39" t="s">
        <v>3925</v>
      </c>
    </row>
    <row r="149" spans="1:5" ht="38.25">
      <c r="A149" s="35" t="s">
        <v>57</v>
      </c>
      <c r="E149" s="42" t="s">
        <v>3923</v>
      </c>
    </row>
    <row r="150" spans="1:5" ht="12.75">
      <c r="A150" t="s">
        <v>58</v>
      </c>
      <c r="E150" s="39" t="s">
        <v>5</v>
      </c>
    </row>
    <row r="151" spans="1:13" ht="12.75">
      <c r="A151" t="s">
        <v>47</v>
      </c>
      <c r="C151" s="31" t="s">
        <v>1601</v>
      </c>
      <c r="E151" s="33" t="s">
        <v>1602</v>
      </c>
      <c r="J151" s="32">
        <f>0</f>
      </c>
      <c s="32">
        <f>0</f>
      </c>
      <c s="32">
        <f>0+L152+L156+L160</f>
      </c>
      <c s="32">
        <f>0+M152+M156+M160</f>
      </c>
    </row>
    <row r="152" spans="1:16" ht="25.5">
      <c r="A152" t="s">
        <v>50</v>
      </c>
      <c s="34" t="s">
        <v>201</v>
      </c>
      <c s="34" t="s">
        <v>3926</v>
      </c>
      <c s="35" t="s">
        <v>5</v>
      </c>
      <c s="6" t="s">
        <v>3927</v>
      </c>
      <c s="36" t="s">
        <v>409</v>
      </c>
      <c s="37">
        <v>76.147</v>
      </c>
      <c s="36">
        <v>0</v>
      </c>
      <c s="36">
        <f>ROUND(G152*H152,6)</f>
      </c>
      <c r="L152" s="38">
        <v>0</v>
      </c>
      <c s="32">
        <f>ROUND(ROUND(L152,2)*ROUND(G152,3),2)</f>
      </c>
      <c s="36" t="s">
        <v>90</v>
      </c>
      <c>
        <f>(M152*21)/100</f>
      </c>
      <c t="s">
        <v>28</v>
      </c>
    </row>
    <row r="153" spans="1:5" ht="25.5">
      <c r="A153" s="35" t="s">
        <v>56</v>
      </c>
      <c r="E153" s="39" t="s">
        <v>3927</v>
      </c>
    </row>
    <row r="154" spans="1:5" ht="12.75">
      <c r="A154" s="35" t="s">
        <v>57</v>
      </c>
      <c r="E154" s="40" t="s">
        <v>5</v>
      </c>
    </row>
    <row r="155" spans="1:5" ht="12.75">
      <c r="A155" t="s">
        <v>58</v>
      </c>
      <c r="E155" s="39" t="s">
        <v>5</v>
      </c>
    </row>
    <row r="156" spans="1:16" ht="25.5">
      <c r="A156" t="s">
        <v>50</v>
      </c>
      <c s="34" t="s">
        <v>205</v>
      </c>
      <c s="34" t="s">
        <v>3928</v>
      </c>
      <c s="35" t="s">
        <v>5</v>
      </c>
      <c s="6" t="s">
        <v>3929</v>
      </c>
      <c s="36" t="s">
        <v>409</v>
      </c>
      <c s="37">
        <v>28.08</v>
      </c>
      <c s="36">
        <v>0</v>
      </c>
      <c s="36">
        <f>ROUND(G156*H156,6)</f>
      </c>
      <c r="L156" s="38">
        <v>0</v>
      </c>
      <c s="32">
        <f>ROUND(ROUND(L156,2)*ROUND(G156,3),2)</f>
      </c>
      <c s="36" t="s">
        <v>90</v>
      </c>
      <c>
        <f>(M156*21)/100</f>
      </c>
      <c t="s">
        <v>28</v>
      </c>
    </row>
    <row r="157" spans="1:5" ht="25.5">
      <c r="A157" s="35" t="s">
        <v>56</v>
      </c>
      <c r="E157" s="39" t="s">
        <v>3929</v>
      </c>
    </row>
    <row r="158" spans="1:5" ht="38.25">
      <c r="A158" s="35" t="s">
        <v>57</v>
      </c>
      <c r="E158" s="42" t="s">
        <v>3930</v>
      </c>
    </row>
    <row r="159" spans="1:5" ht="12.75">
      <c r="A159" t="s">
        <v>58</v>
      </c>
      <c r="E159" s="39" t="s">
        <v>5</v>
      </c>
    </row>
    <row r="160" spans="1:16" ht="25.5">
      <c r="A160" t="s">
        <v>50</v>
      </c>
      <c s="34" t="s">
        <v>209</v>
      </c>
      <c s="34" t="s">
        <v>1626</v>
      </c>
      <c s="35" t="s">
        <v>5</v>
      </c>
      <c s="6" t="s">
        <v>1627</v>
      </c>
      <c s="36" t="s">
        <v>409</v>
      </c>
      <c s="37">
        <v>48.067</v>
      </c>
      <c s="36">
        <v>0</v>
      </c>
      <c s="36">
        <f>ROUND(G160*H160,6)</f>
      </c>
      <c r="L160" s="38">
        <v>0</v>
      </c>
      <c s="32">
        <f>ROUND(ROUND(L160,2)*ROUND(G160,3),2)</f>
      </c>
      <c s="36" t="s">
        <v>90</v>
      </c>
      <c>
        <f>(M160*21)/100</f>
      </c>
      <c t="s">
        <v>28</v>
      </c>
    </row>
    <row r="161" spans="1:5" ht="25.5">
      <c r="A161" s="35" t="s">
        <v>56</v>
      </c>
      <c r="E161" s="39" t="s">
        <v>1627</v>
      </c>
    </row>
    <row r="162" spans="1:5" ht="38.25">
      <c r="A162" s="35" t="s">
        <v>57</v>
      </c>
      <c r="E162" s="42" t="s">
        <v>3931</v>
      </c>
    </row>
    <row r="163" spans="1:5" ht="12.75">
      <c r="A163" t="s">
        <v>58</v>
      </c>
      <c r="E163" s="39" t="s">
        <v>5</v>
      </c>
    </row>
    <row r="164" spans="1:13" ht="12.75">
      <c r="A164" t="s">
        <v>47</v>
      </c>
      <c r="C164" s="31" t="s">
        <v>472</v>
      </c>
      <c r="E164" s="33" t="s">
        <v>473</v>
      </c>
      <c r="J164" s="32">
        <f>0</f>
      </c>
      <c s="32">
        <f>0</f>
      </c>
      <c s="32">
        <f>0+L165</f>
      </c>
      <c s="32">
        <f>0+M165</f>
      </c>
    </row>
    <row r="165" spans="1:16" ht="12.75">
      <c r="A165" t="s">
        <v>50</v>
      </c>
      <c s="34" t="s">
        <v>212</v>
      </c>
      <c s="34" t="s">
        <v>3932</v>
      </c>
      <c s="35" t="s">
        <v>5</v>
      </c>
      <c s="6" t="s">
        <v>3933</v>
      </c>
      <c s="36" t="s">
        <v>409</v>
      </c>
      <c s="37">
        <v>435.191</v>
      </c>
      <c s="36">
        <v>0</v>
      </c>
      <c s="36">
        <f>ROUND(G165*H165,6)</f>
      </c>
      <c r="L165" s="38">
        <v>0</v>
      </c>
      <c s="32">
        <f>ROUND(ROUND(L165,2)*ROUND(G165,3),2)</f>
      </c>
      <c s="36" t="s">
        <v>90</v>
      </c>
      <c>
        <f>(M165*21)/100</f>
      </c>
      <c t="s">
        <v>28</v>
      </c>
    </row>
    <row r="166" spans="1:5" ht="12.75">
      <c r="A166" s="35" t="s">
        <v>56</v>
      </c>
      <c r="E166" s="39" t="s">
        <v>3933</v>
      </c>
    </row>
    <row r="167" spans="1:5" ht="12.75">
      <c r="A167" s="35" t="s">
        <v>57</v>
      </c>
      <c r="E167" s="40" t="s">
        <v>5</v>
      </c>
    </row>
    <row r="168" spans="1:5" ht="12.75">
      <c r="A168" t="s">
        <v>58</v>
      </c>
      <c r="E168" s="39" t="s">
        <v>5</v>
      </c>
    </row>
    <row r="169" spans="1:13" ht="12.75">
      <c r="A169" t="s">
        <v>47</v>
      </c>
      <c r="C169" s="31" t="s">
        <v>579</v>
      </c>
      <c r="E169" s="33" t="s">
        <v>580</v>
      </c>
      <c r="J169" s="32">
        <f>0</f>
      </c>
      <c s="32">
        <f>0</f>
      </c>
      <c s="32">
        <f>0+L170+L174</f>
      </c>
      <c s="32">
        <f>0+M170+M174</f>
      </c>
    </row>
    <row r="170" spans="1:16" ht="25.5">
      <c r="A170" t="s">
        <v>50</v>
      </c>
      <c s="34" t="s">
        <v>219</v>
      </c>
      <c s="34" t="s">
        <v>524</v>
      </c>
      <c s="35" t="s">
        <v>5</v>
      </c>
      <c s="6" t="s">
        <v>525</v>
      </c>
      <c s="36" t="s">
        <v>184</v>
      </c>
      <c s="37">
        <v>30</v>
      </c>
      <c s="36">
        <v>0</v>
      </c>
      <c s="36">
        <f>ROUND(G170*H170,6)</f>
      </c>
      <c r="L170" s="38">
        <v>0</v>
      </c>
      <c s="32">
        <f>ROUND(ROUND(L170,2)*ROUND(G170,3),2)</f>
      </c>
      <c s="36" t="s">
        <v>90</v>
      </c>
      <c>
        <f>(M170*21)/100</f>
      </c>
      <c t="s">
        <v>28</v>
      </c>
    </row>
    <row r="171" spans="1:5" ht="25.5">
      <c r="A171" s="35" t="s">
        <v>56</v>
      </c>
      <c r="E171" s="39" t="s">
        <v>525</v>
      </c>
    </row>
    <row r="172" spans="1:5" ht="12.75">
      <c r="A172" s="35" t="s">
        <v>57</v>
      </c>
      <c r="E172" s="40" t="s">
        <v>3934</v>
      </c>
    </row>
    <row r="173" spans="1:5" ht="12.75">
      <c r="A173" t="s">
        <v>58</v>
      </c>
      <c r="E173" s="39" t="s">
        <v>5</v>
      </c>
    </row>
    <row r="174" spans="1:16" ht="12.75">
      <c r="A174" t="s">
        <v>50</v>
      </c>
      <c s="34" t="s">
        <v>223</v>
      </c>
      <c s="34" t="s">
        <v>3060</v>
      </c>
      <c s="35" t="s">
        <v>5</v>
      </c>
      <c s="6" t="s">
        <v>516</v>
      </c>
      <c s="36" t="s">
        <v>184</v>
      </c>
      <c s="37">
        <v>30</v>
      </c>
      <c s="36">
        <v>0</v>
      </c>
      <c s="36">
        <f>ROUND(G174*H174,6)</f>
      </c>
      <c r="L174" s="38">
        <v>0</v>
      </c>
      <c s="32">
        <f>ROUND(ROUND(L174,2)*ROUND(G174,3),2)</f>
      </c>
      <c s="36" t="s">
        <v>291</v>
      </c>
      <c>
        <f>(M174*21)/100</f>
      </c>
      <c t="s">
        <v>28</v>
      </c>
    </row>
    <row r="175" spans="1:5" ht="12.75">
      <c r="A175" s="35" t="s">
        <v>56</v>
      </c>
      <c r="E175" s="39" t="s">
        <v>516</v>
      </c>
    </row>
    <row r="176" spans="1:5" ht="25.5">
      <c r="A176" s="35" t="s">
        <v>57</v>
      </c>
      <c r="E176" s="40" t="s">
        <v>3935</v>
      </c>
    </row>
    <row r="177" spans="1:5" ht="12.75">
      <c r="A177" t="s">
        <v>58</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COUNTIFS(L8:L136,"=0",A8:A136,"P")+COUNTIFS(L8:L136,"",A8:A136,"P")+SUM(Q8:Q136)</f>
      </c>
    </row>
    <row r="8" spans="1:13" ht="12.75">
      <c r="A8" t="s">
        <v>45</v>
      </c>
      <c r="C8" s="28" t="s">
        <v>3938</v>
      </c>
      <c r="E8" s="30" t="s">
        <v>3937</v>
      </c>
      <c r="J8" s="29">
        <f>0+J9+J22+J39+J84+J105+J114+J131</f>
      </c>
      <c s="29">
        <f>0+K9+K22+K39+K84+K105+K114+K131</f>
      </c>
      <c s="29">
        <f>0+L9+L22+L39+L84+L105+L114+L131</f>
      </c>
      <c s="29">
        <f>0+M9+M22+M39+M84+M105+M114+M131</f>
      </c>
    </row>
    <row r="9" spans="1:13" ht="12.75">
      <c r="A9" t="s">
        <v>47</v>
      </c>
      <c r="C9" s="31" t="s">
        <v>85</v>
      </c>
      <c r="E9" s="33" t="s">
        <v>86</v>
      </c>
      <c r="J9" s="32">
        <f>0</f>
      </c>
      <c s="32">
        <f>0</f>
      </c>
      <c s="32">
        <f>0+L10+L14+L18</f>
      </c>
      <c s="32">
        <f>0+M10+M14+M18</f>
      </c>
    </row>
    <row r="10" spans="1:16" ht="25.5">
      <c r="A10" t="s">
        <v>50</v>
      </c>
      <c s="34" t="s">
        <v>26</v>
      </c>
      <c s="34" t="s">
        <v>3939</v>
      </c>
      <c s="35" t="s">
        <v>5</v>
      </c>
      <c s="6" t="s">
        <v>3940</v>
      </c>
      <c s="36" t="s">
        <v>89</v>
      </c>
      <c s="37">
        <v>1</v>
      </c>
      <c s="36">
        <v>0</v>
      </c>
      <c s="36">
        <f>ROUND(G10*H10,6)</f>
      </c>
      <c r="L10" s="38">
        <v>0</v>
      </c>
      <c s="32">
        <f>ROUND(ROUND(L10,2)*ROUND(G10,3),2)</f>
      </c>
      <c s="36" t="s">
        <v>90</v>
      </c>
      <c>
        <f>(M10*21)/100</f>
      </c>
      <c t="s">
        <v>28</v>
      </c>
    </row>
    <row r="11" spans="1:5" ht="38.25">
      <c r="A11" s="35" t="s">
        <v>56</v>
      </c>
      <c r="E11" s="39" t="s">
        <v>3941</v>
      </c>
    </row>
    <row r="12" spans="1:5" ht="12.75">
      <c r="A12" s="35" t="s">
        <v>57</v>
      </c>
      <c r="E12" s="40" t="s">
        <v>5</v>
      </c>
    </row>
    <row r="13" spans="1:5" ht="12.75">
      <c r="A13" t="s">
        <v>58</v>
      </c>
      <c r="E13" s="39" t="s">
        <v>5</v>
      </c>
    </row>
    <row r="14" spans="1:16" ht="25.5">
      <c r="A14" t="s">
        <v>50</v>
      </c>
      <c s="34" t="s">
        <v>79</v>
      </c>
      <c s="34" t="s">
        <v>92</v>
      </c>
      <c s="35" t="s">
        <v>5</v>
      </c>
      <c s="6" t="s">
        <v>93</v>
      </c>
      <c s="36" t="s">
        <v>89</v>
      </c>
      <c s="37">
        <v>1</v>
      </c>
      <c s="36">
        <v>0</v>
      </c>
      <c s="36">
        <f>ROUND(G14*H14,6)</f>
      </c>
      <c r="L14" s="38">
        <v>0</v>
      </c>
      <c s="32">
        <f>ROUND(ROUND(L14,2)*ROUND(G14,3),2)</f>
      </c>
      <c s="36" t="s">
        <v>90</v>
      </c>
      <c>
        <f>(M14*21)/100</f>
      </c>
      <c t="s">
        <v>28</v>
      </c>
    </row>
    <row r="15" spans="1:5" ht="25.5">
      <c r="A15" s="35" t="s">
        <v>56</v>
      </c>
      <c r="E15" s="39" t="s">
        <v>93</v>
      </c>
    </row>
    <row r="16" spans="1:5" ht="12.75">
      <c r="A16" s="35" t="s">
        <v>57</v>
      </c>
      <c r="E16" s="40" t="s">
        <v>5</v>
      </c>
    </row>
    <row r="17" spans="1:5" ht="12.75">
      <c r="A17" t="s">
        <v>58</v>
      </c>
      <c r="E17" s="39" t="s">
        <v>5</v>
      </c>
    </row>
    <row r="18" spans="1:16" ht="25.5">
      <c r="A18" t="s">
        <v>50</v>
      </c>
      <c s="34" t="s">
        <v>101</v>
      </c>
      <c s="34" t="s">
        <v>2003</v>
      </c>
      <c s="35" t="s">
        <v>5</v>
      </c>
      <c s="6" t="s">
        <v>95</v>
      </c>
      <c s="36" t="s">
        <v>89</v>
      </c>
      <c s="37">
        <v>1</v>
      </c>
      <c s="36">
        <v>0</v>
      </c>
      <c s="36">
        <f>ROUND(G18*H18,6)</f>
      </c>
      <c r="L18" s="38">
        <v>0</v>
      </c>
      <c s="32">
        <f>ROUND(ROUND(L18,2)*ROUND(G18,3),2)</f>
      </c>
      <c s="36" t="s">
        <v>291</v>
      </c>
      <c>
        <f>(M18*21)/100</f>
      </c>
      <c t="s">
        <v>28</v>
      </c>
    </row>
    <row r="19" spans="1:5" ht="51">
      <c r="A19" s="35" t="s">
        <v>56</v>
      </c>
      <c r="E19" s="39" t="s">
        <v>296</v>
      </c>
    </row>
    <row r="20" spans="1:5" ht="12.75">
      <c r="A20" s="35" t="s">
        <v>57</v>
      </c>
      <c r="E20" s="40" t="s">
        <v>5</v>
      </c>
    </row>
    <row r="21" spans="1:5" ht="12.75">
      <c r="A21" t="s">
        <v>58</v>
      </c>
      <c r="E21" s="39" t="s">
        <v>5</v>
      </c>
    </row>
    <row r="22" spans="1:13" ht="12.75">
      <c r="A22" t="s">
        <v>47</v>
      </c>
      <c r="C22" s="31" t="s">
        <v>97</v>
      </c>
      <c r="E22" s="33" t="s">
        <v>98</v>
      </c>
      <c r="J22" s="32">
        <f>0</f>
      </c>
      <c s="32">
        <f>0</f>
      </c>
      <c s="32">
        <f>0+L23+L27+L31+L35</f>
      </c>
      <c s="32">
        <f>0+M23+M27+M31+M35</f>
      </c>
    </row>
    <row r="23" spans="1:16" ht="12.75">
      <c r="A23" t="s">
        <v>50</v>
      </c>
      <c s="34" t="s">
        <v>27</v>
      </c>
      <c s="34" t="s">
        <v>3942</v>
      </c>
      <c s="35" t="s">
        <v>5</v>
      </c>
      <c s="6" t="s">
        <v>3943</v>
      </c>
      <c s="36" t="s">
        <v>89</v>
      </c>
      <c s="37">
        <v>1</v>
      </c>
      <c s="36">
        <v>0</v>
      </c>
      <c s="36">
        <f>ROUND(G23*H23,6)</f>
      </c>
      <c r="L23" s="38">
        <v>0</v>
      </c>
      <c s="32">
        <f>ROUND(ROUND(L23,2)*ROUND(G23,3),2)</f>
      </c>
      <c s="36" t="s">
        <v>291</v>
      </c>
      <c>
        <f>(M23*21)/100</f>
      </c>
      <c t="s">
        <v>28</v>
      </c>
    </row>
    <row r="24" spans="1:5" ht="12.75">
      <c r="A24" s="35" t="s">
        <v>56</v>
      </c>
      <c r="E24" s="39" t="s">
        <v>3943</v>
      </c>
    </row>
    <row r="25" spans="1:5" ht="12.75">
      <c r="A25" s="35" t="s">
        <v>57</v>
      </c>
      <c r="E25" s="40" t="s">
        <v>5</v>
      </c>
    </row>
    <row r="26" spans="1:5" ht="12.75">
      <c r="A26" t="s">
        <v>58</v>
      </c>
      <c r="E26" s="39" t="s">
        <v>5</v>
      </c>
    </row>
    <row r="27" spans="1:16" ht="12.75">
      <c r="A27" t="s">
        <v>50</v>
      </c>
      <c s="34" t="s">
        <v>106</v>
      </c>
      <c s="34" t="s">
        <v>3944</v>
      </c>
      <c s="35" t="s">
        <v>5</v>
      </c>
      <c s="6" t="s">
        <v>3945</v>
      </c>
      <c s="36" t="s">
        <v>89</v>
      </c>
      <c s="37">
        <v>1</v>
      </c>
      <c s="36">
        <v>0</v>
      </c>
      <c s="36">
        <f>ROUND(G27*H27,6)</f>
      </c>
      <c r="L27" s="38">
        <v>0</v>
      </c>
      <c s="32">
        <f>ROUND(ROUND(L27,2)*ROUND(G27,3),2)</f>
      </c>
      <c s="36" t="s">
        <v>55</v>
      </c>
      <c>
        <f>(M27*21)/100</f>
      </c>
      <c t="s">
        <v>28</v>
      </c>
    </row>
    <row r="28" spans="1:5" ht="12.75">
      <c r="A28" s="35" t="s">
        <v>56</v>
      </c>
      <c r="E28" s="39" t="s">
        <v>3945</v>
      </c>
    </row>
    <row r="29" spans="1:5" ht="12.75">
      <c r="A29" s="35" t="s">
        <v>57</v>
      </c>
      <c r="E29" s="40" t="s">
        <v>5</v>
      </c>
    </row>
    <row r="30" spans="1:5" ht="12.75">
      <c r="A30" t="s">
        <v>58</v>
      </c>
      <c r="E30" s="39" t="s">
        <v>5</v>
      </c>
    </row>
    <row r="31" spans="1:16" ht="12.75">
      <c r="A31" t="s">
        <v>50</v>
      </c>
      <c s="34" t="s">
        <v>111</v>
      </c>
      <c s="34" t="s">
        <v>3946</v>
      </c>
      <c s="35" t="s">
        <v>5</v>
      </c>
      <c s="6" t="s">
        <v>3947</v>
      </c>
      <c s="36" t="s">
        <v>89</v>
      </c>
      <c s="37">
        <v>3</v>
      </c>
      <c s="36">
        <v>0</v>
      </c>
      <c s="36">
        <f>ROUND(G31*H31,6)</f>
      </c>
      <c r="L31" s="38">
        <v>0</v>
      </c>
      <c s="32">
        <f>ROUND(ROUND(L31,2)*ROUND(G31,3),2)</f>
      </c>
      <c s="36" t="s">
        <v>55</v>
      </c>
      <c>
        <f>(M31*21)/100</f>
      </c>
      <c t="s">
        <v>28</v>
      </c>
    </row>
    <row r="32" spans="1:5" ht="12.75">
      <c r="A32" s="35" t="s">
        <v>56</v>
      </c>
      <c r="E32" s="39" t="s">
        <v>3947</v>
      </c>
    </row>
    <row r="33" spans="1:5" ht="12.75">
      <c r="A33" s="35" t="s">
        <v>57</v>
      </c>
      <c r="E33" s="40" t="s">
        <v>5</v>
      </c>
    </row>
    <row r="34" spans="1:5" ht="12.75">
      <c r="A34" t="s">
        <v>58</v>
      </c>
      <c r="E34" s="39" t="s">
        <v>5</v>
      </c>
    </row>
    <row r="35" spans="1:16" ht="25.5">
      <c r="A35" t="s">
        <v>50</v>
      </c>
      <c s="34" t="s">
        <v>114</v>
      </c>
      <c s="34" t="s">
        <v>2551</v>
      </c>
      <c s="35" t="s">
        <v>5</v>
      </c>
      <c s="6" t="s">
        <v>2552</v>
      </c>
      <c s="36" t="s">
        <v>89</v>
      </c>
      <c s="37">
        <v>5</v>
      </c>
      <c s="36">
        <v>0</v>
      </c>
      <c s="36">
        <f>ROUND(G35*H35,6)</f>
      </c>
      <c r="L35" s="38">
        <v>0</v>
      </c>
      <c s="32">
        <f>ROUND(ROUND(L35,2)*ROUND(G35,3),2)</f>
      </c>
      <c s="36" t="s">
        <v>90</v>
      </c>
      <c>
        <f>(M35*21)/100</f>
      </c>
      <c t="s">
        <v>28</v>
      </c>
    </row>
    <row r="36" spans="1:5" ht="25.5">
      <c r="A36" s="35" t="s">
        <v>56</v>
      </c>
      <c r="E36" s="39" t="s">
        <v>2552</v>
      </c>
    </row>
    <row r="37" spans="1:5" ht="12.75">
      <c r="A37" s="35" t="s">
        <v>57</v>
      </c>
      <c r="E37" s="40" t="s">
        <v>5</v>
      </c>
    </row>
    <row r="38" spans="1:5" ht="12.75">
      <c r="A38" t="s">
        <v>58</v>
      </c>
      <c r="E38" s="39" t="s">
        <v>5</v>
      </c>
    </row>
    <row r="39" spans="1:13" ht="12.75">
      <c r="A39" t="s">
        <v>47</v>
      </c>
      <c r="C39" s="31" t="s">
        <v>118</v>
      </c>
      <c r="E39" s="33" t="s">
        <v>119</v>
      </c>
      <c r="J39" s="32">
        <f>0</f>
      </c>
      <c s="32">
        <f>0</f>
      </c>
      <c s="32">
        <f>0+L40+L44+L48+L52+L56+L60+L64+L68+L72+L76+L80</f>
      </c>
      <c s="32">
        <f>0+M40+M44+M48+M52+M56+M60+M64+M68+M72+M76+M80</f>
      </c>
    </row>
    <row r="40" spans="1:16" ht="25.5">
      <c r="A40" t="s">
        <v>50</v>
      </c>
      <c s="34" t="s">
        <v>120</v>
      </c>
      <c s="34" t="s">
        <v>3948</v>
      </c>
      <c s="35" t="s">
        <v>5</v>
      </c>
      <c s="6" t="s">
        <v>3949</v>
      </c>
      <c s="36" t="s">
        <v>89</v>
      </c>
      <c s="37">
        <v>2</v>
      </c>
      <c s="36">
        <v>0</v>
      </c>
      <c s="36">
        <f>ROUND(G40*H40,6)</f>
      </c>
      <c r="L40" s="38">
        <v>0</v>
      </c>
      <c s="32">
        <f>ROUND(ROUND(L40,2)*ROUND(G40,3),2)</f>
      </c>
      <c s="36" t="s">
        <v>55</v>
      </c>
      <c>
        <f>(M40*21)/100</f>
      </c>
      <c t="s">
        <v>28</v>
      </c>
    </row>
    <row r="41" spans="1:5" ht="25.5">
      <c r="A41" s="35" t="s">
        <v>56</v>
      </c>
      <c r="E41" s="39" t="s">
        <v>3949</v>
      </c>
    </row>
    <row r="42" spans="1:5" ht="12.75">
      <c r="A42" s="35" t="s">
        <v>57</v>
      </c>
      <c r="E42" s="40" t="s">
        <v>5</v>
      </c>
    </row>
    <row r="43" spans="1:5" ht="12.75">
      <c r="A43" t="s">
        <v>58</v>
      </c>
      <c r="E43" s="39" t="s">
        <v>5</v>
      </c>
    </row>
    <row r="44" spans="1:16" ht="12.75">
      <c r="A44" t="s">
        <v>50</v>
      </c>
      <c s="34" t="s">
        <v>124</v>
      </c>
      <c s="34" t="s">
        <v>3950</v>
      </c>
      <c s="35" t="s">
        <v>5</v>
      </c>
      <c s="6" t="s">
        <v>3951</v>
      </c>
      <c s="36" t="s">
        <v>290</v>
      </c>
      <c s="37">
        <v>2</v>
      </c>
      <c s="36">
        <v>0</v>
      </c>
      <c s="36">
        <f>ROUND(G44*H44,6)</f>
      </c>
      <c r="L44" s="38">
        <v>0</v>
      </c>
      <c s="32">
        <f>ROUND(ROUND(L44,2)*ROUND(G44,3),2)</f>
      </c>
      <c s="36" t="s">
        <v>55</v>
      </c>
      <c>
        <f>(M44*21)/100</f>
      </c>
      <c t="s">
        <v>28</v>
      </c>
    </row>
    <row r="45" spans="1:5" ht="12.75">
      <c r="A45" s="35" t="s">
        <v>56</v>
      </c>
      <c r="E45" s="39" t="s">
        <v>3951</v>
      </c>
    </row>
    <row r="46" spans="1:5" ht="12.75">
      <c r="A46" s="35" t="s">
        <v>57</v>
      </c>
      <c r="E46" s="40" t="s">
        <v>5</v>
      </c>
    </row>
    <row r="47" spans="1:5" ht="12.75">
      <c r="A47" t="s">
        <v>58</v>
      </c>
      <c r="E47" s="39" t="s">
        <v>5</v>
      </c>
    </row>
    <row r="48" spans="1:16" ht="12.75">
      <c r="A48" t="s">
        <v>50</v>
      </c>
      <c s="34" t="s">
        <v>127</v>
      </c>
      <c s="34" t="s">
        <v>3952</v>
      </c>
      <c s="35" t="s">
        <v>5</v>
      </c>
      <c s="6" t="s">
        <v>3953</v>
      </c>
      <c s="36" t="s">
        <v>74</v>
      </c>
      <c s="37">
        <v>340</v>
      </c>
      <c s="36">
        <v>0.00381</v>
      </c>
      <c s="36">
        <f>ROUND(G48*H48,6)</f>
      </c>
      <c r="L48" s="38">
        <v>0</v>
      </c>
      <c s="32">
        <f>ROUND(ROUND(L48,2)*ROUND(G48,3),2)</f>
      </c>
      <c s="36" t="s">
        <v>90</v>
      </c>
      <c>
        <f>(M48*21)/100</f>
      </c>
      <c t="s">
        <v>28</v>
      </c>
    </row>
    <row r="49" spans="1:5" ht="12.75">
      <c r="A49" s="35" t="s">
        <v>56</v>
      </c>
      <c r="E49" s="39" t="s">
        <v>3953</v>
      </c>
    </row>
    <row r="50" spans="1:5" ht="12.75">
      <c r="A50" s="35" t="s">
        <v>57</v>
      </c>
      <c r="E50" s="40" t="s">
        <v>5</v>
      </c>
    </row>
    <row r="51" spans="1:5" ht="12.75">
      <c r="A51" t="s">
        <v>58</v>
      </c>
      <c r="E51" s="39" t="s">
        <v>5</v>
      </c>
    </row>
    <row r="52" spans="1:16" ht="25.5">
      <c r="A52" t="s">
        <v>50</v>
      </c>
      <c s="34" t="s">
        <v>130</v>
      </c>
      <c s="34" t="s">
        <v>3954</v>
      </c>
      <c s="35" t="s">
        <v>5</v>
      </c>
      <c s="6" t="s">
        <v>3955</v>
      </c>
      <c s="36" t="s">
        <v>74</v>
      </c>
      <c s="37">
        <v>340</v>
      </c>
      <c s="36">
        <v>0</v>
      </c>
      <c s="36">
        <f>ROUND(G52*H52,6)</f>
      </c>
      <c r="L52" s="38">
        <v>0</v>
      </c>
      <c s="32">
        <f>ROUND(ROUND(L52,2)*ROUND(G52,3),2)</f>
      </c>
      <c s="36" t="s">
        <v>90</v>
      </c>
      <c>
        <f>(M52*21)/100</f>
      </c>
      <c t="s">
        <v>28</v>
      </c>
    </row>
    <row r="53" spans="1:5" ht="25.5">
      <c r="A53" s="35" t="s">
        <v>56</v>
      </c>
      <c r="E53" s="39" t="s">
        <v>3955</v>
      </c>
    </row>
    <row r="54" spans="1:5" ht="12.75">
      <c r="A54" s="35" t="s">
        <v>57</v>
      </c>
      <c r="E54" s="40" t="s">
        <v>5</v>
      </c>
    </row>
    <row r="55" spans="1:5" ht="12.75">
      <c r="A55" t="s">
        <v>58</v>
      </c>
      <c r="E55" s="39" t="s">
        <v>5</v>
      </c>
    </row>
    <row r="56" spans="1:16" ht="25.5">
      <c r="A56" t="s">
        <v>50</v>
      </c>
      <c s="34" t="s">
        <v>133</v>
      </c>
      <c s="34" t="s">
        <v>3956</v>
      </c>
      <c s="35" t="s">
        <v>5</v>
      </c>
      <c s="6" t="s">
        <v>3957</v>
      </c>
      <c s="36" t="s">
        <v>74</v>
      </c>
      <c s="37">
        <v>190</v>
      </c>
      <c s="36">
        <v>7E-05</v>
      </c>
      <c s="36">
        <f>ROUND(G56*H56,6)</f>
      </c>
      <c r="L56" s="38">
        <v>0</v>
      </c>
      <c s="32">
        <f>ROUND(ROUND(L56,2)*ROUND(G56,3),2)</f>
      </c>
      <c s="36" t="s">
        <v>90</v>
      </c>
      <c>
        <f>(M56*21)/100</f>
      </c>
      <c t="s">
        <v>28</v>
      </c>
    </row>
    <row r="57" spans="1:5" ht="25.5">
      <c r="A57" s="35" t="s">
        <v>56</v>
      </c>
      <c r="E57" s="39" t="s">
        <v>3957</v>
      </c>
    </row>
    <row r="58" spans="1:5" ht="12.75">
      <c r="A58" s="35" t="s">
        <v>57</v>
      </c>
      <c r="E58" s="40" t="s">
        <v>5</v>
      </c>
    </row>
    <row r="59" spans="1:5" ht="12.75">
      <c r="A59" t="s">
        <v>58</v>
      </c>
      <c r="E59" s="39" t="s">
        <v>5</v>
      </c>
    </row>
    <row r="60" spans="1:16" ht="25.5">
      <c r="A60" t="s">
        <v>50</v>
      </c>
      <c s="34" t="s">
        <v>136</v>
      </c>
      <c s="34" t="s">
        <v>3958</v>
      </c>
      <c s="35" t="s">
        <v>5</v>
      </c>
      <c s="6" t="s">
        <v>3959</v>
      </c>
      <c s="36" t="s">
        <v>74</v>
      </c>
      <c s="37">
        <v>190</v>
      </c>
      <c s="36">
        <v>0.14</v>
      </c>
      <c s="36">
        <f>ROUND(G60*H60,6)</f>
      </c>
      <c r="L60" s="38">
        <v>0</v>
      </c>
      <c s="32">
        <f>ROUND(ROUND(L60,2)*ROUND(G60,3),2)</f>
      </c>
      <c s="36" t="s">
        <v>90</v>
      </c>
      <c>
        <f>(M60*21)/100</f>
      </c>
      <c t="s">
        <v>28</v>
      </c>
    </row>
    <row r="61" spans="1:5" ht="25.5">
      <c r="A61" s="35" t="s">
        <v>56</v>
      </c>
      <c r="E61" s="39" t="s">
        <v>3959</v>
      </c>
    </row>
    <row r="62" spans="1:5" ht="12.75">
      <c r="A62" s="35" t="s">
        <v>57</v>
      </c>
      <c r="E62" s="40" t="s">
        <v>5</v>
      </c>
    </row>
    <row r="63" spans="1:5" ht="12.75">
      <c r="A63" t="s">
        <v>58</v>
      </c>
      <c r="E63" s="39" t="s">
        <v>5</v>
      </c>
    </row>
    <row r="64" spans="1:16" ht="12.75">
      <c r="A64" t="s">
        <v>50</v>
      </c>
      <c s="34" t="s">
        <v>139</v>
      </c>
      <c s="34" t="s">
        <v>3960</v>
      </c>
      <c s="35" t="s">
        <v>5</v>
      </c>
      <c s="6" t="s">
        <v>3961</v>
      </c>
      <c s="36" t="s">
        <v>89</v>
      </c>
      <c s="37">
        <v>6</v>
      </c>
      <c s="36">
        <v>0</v>
      </c>
      <c s="36">
        <f>ROUND(G64*H64,6)</f>
      </c>
      <c r="L64" s="38">
        <v>0</v>
      </c>
      <c s="32">
        <f>ROUND(ROUND(L64,2)*ROUND(G64,3),2)</f>
      </c>
      <c s="36" t="s">
        <v>55</v>
      </c>
      <c>
        <f>(M64*21)/100</f>
      </c>
      <c t="s">
        <v>28</v>
      </c>
    </row>
    <row r="65" spans="1:5" ht="12.75">
      <c r="A65" s="35" t="s">
        <v>56</v>
      </c>
      <c r="E65" s="39" t="s">
        <v>3961</v>
      </c>
    </row>
    <row r="66" spans="1:5" ht="12.75">
      <c r="A66" s="35" t="s">
        <v>57</v>
      </c>
      <c r="E66" s="40" t="s">
        <v>5</v>
      </c>
    </row>
    <row r="67" spans="1:5" ht="12.75">
      <c r="A67" t="s">
        <v>58</v>
      </c>
      <c r="E67" s="39" t="s">
        <v>5</v>
      </c>
    </row>
    <row r="68" spans="1:16" ht="12.75">
      <c r="A68" t="s">
        <v>50</v>
      </c>
      <c s="34" t="s">
        <v>142</v>
      </c>
      <c s="34" t="s">
        <v>3962</v>
      </c>
      <c s="35" t="s">
        <v>5</v>
      </c>
      <c s="6" t="s">
        <v>3963</v>
      </c>
      <c s="36" t="s">
        <v>89</v>
      </c>
      <c s="37">
        <v>6</v>
      </c>
      <c s="36">
        <v>0</v>
      </c>
      <c s="36">
        <f>ROUND(G68*H68,6)</f>
      </c>
      <c r="L68" s="38">
        <v>0</v>
      </c>
      <c s="32">
        <f>ROUND(ROUND(L68,2)*ROUND(G68,3),2)</f>
      </c>
      <c s="36" t="s">
        <v>55</v>
      </c>
      <c>
        <f>(M68*21)/100</f>
      </c>
      <c t="s">
        <v>28</v>
      </c>
    </row>
    <row r="69" spans="1:5" ht="12.75">
      <c r="A69" s="35" t="s">
        <v>56</v>
      </c>
      <c r="E69" s="39" t="s">
        <v>3963</v>
      </c>
    </row>
    <row r="70" spans="1:5" ht="12.75">
      <c r="A70" s="35" t="s">
        <v>57</v>
      </c>
      <c r="E70" s="40" t="s">
        <v>5</v>
      </c>
    </row>
    <row r="71" spans="1:5" ht="12.75">
      <c r="A71" t="s">
        <v>58</v>
      </c>
      <c r="E71" s="39" t="s">
        <v>5</v>
      </c>
    </row>
    <row r="72" spans="1:16" ht="12.75">
      <c r="A72" t="s">
        <v>50</v>
      </c>
      <c s="34" t="s">
        <v>145</v>
      </c>
      <c s="34" t="s">
        <v>3964</v>
      </c>
      <c s="35" t="s">
        <v>5</v>
      </c>
      <c s="6" t="s">
        <v>3965</v>
      </c>
      <c s="36" t="s">
        <v>74</v>
      </c>
      <c s="37">
        <v>30</v>
      </c>
      <c s="36">
        <v>0</v>
      </c>
      <c s="36">
        <f>ROUND(G72*H72,6)</f>
      </c>
      <c r="L72" s="38">
        <v>0</v>
      </c>
      <c s="32">
        <f>ROUND(ROUND(L72,2)*ROUND(G72,3),2)</f>
      </c>
      <c s="36" t="s">
        <v>55</v>
      </c>
      <c>
        <f>(M72*21)/100</f>
      </c>
      <c t="s">
        <v>28</v>
      </c>
    </row>
    <row r="73" spans="1:5" ht="12.75">
      <c r="A73" s="35" t="s">
        <v>56</v>
      </c>
      <c r="E73" s="39" t="s">
        <v>3965</v>
      </c>
    </row>
    <row r="74" spans="1:5" ht="12.75">
      <c r="A74" s="35" t="s">
        <v>57</v>
      </c>
      <c r="E74" s="40" t="s">
        <v>5</v>
      </c>
    </row>
    <row r="75" spans="1:5" ht="12.75">
      <c r="A75" t="s">
        <v>58</v>
      </c>
      <c r="E75" s="39" t="s">
        <v>5</v>
      </c>
    </row>
    <row r="76" spans="1:16" ht="12.75">
      <c r="A76" t="s">
        <v>50</v>
      </c>
      <c s="34" t="s">
        <v>149</v>
      </c>
      <c s="34" t="s">
        <v>3966</v>
      </c>
      <c s="35" t="s">
        <v>5</v>
      </c>
      <c s="6" t="s">
        <v>3967</v>
      </c>
      <c s="36" t="s">
        <v>74</v>
      </c>
      <c s="37">
        <v>80</v>
      </c>
      <c s="36">
        <v>0</v>
      </c>
      <c s="36">
        <f>ROUND(G76*H76,6)</f>
      </c>
      <c r="L76" s="38">
        <v>0</v>
      </c>
      <c s="32">
        <f>ROUND(ROUND(L76,2)*ROUND(G76,3),2)</f>
      </c>
      <c s="36" t="s">
        <v>55</v>
      </c>
      <c>
        <f>(M76*21)/100</f>
      </c>
      <c t="s">
        <v>28</v>
      </c>
    </row>
    <row r="77" spans="1:5" ht="12.75">
      <c r="A77" s="35" t="s">
        <v>56</v>
      </c>
      <c r="E77" s="39" t="s">
        <v>3967</v>
      </c>
    </row>
    <row r="78" spans="1:5" ht="12.75">
      <c r="A78" s="35" t="s">
        <v>57</v>
      </c>
      <c r="E78" s="40" t="s">
        <v>5</v>
      </c>
    </row>
    <row r="79" spans="1:5" ht="12.75">
      <c r="A79" t="s">
        <v>58</v>
      </c>
      <c r="E79" s="39" t="s">
        <v>5</v>
      </c>
    </row>
    <row r="80" spans="1:16" ht="38.25">
      <c r="A80" t="s">
        <v>50</v>
      </c>
      <c s="34" t="s">
        <v>152</v>
      </c>
      <c s="34" t="s">
        <v>3968</v>
      </c>
      <c s="35" t="s">
        <v>5</v>
      </c>
      <c s="6" t="s">
        <v>3969</v>
      </c>
      <c s="36" t="s">
        <v>74</v>
      </c>
      <c s="37">
        <v>110</v>
      </c>
      <c s="36">
        <v>0</v>
      </c>
      <c s="36">
        <f>ROUND(G80*H80,6)</f>
      </c>
      <c r="L80" s="38">
        <v>0</v>
      </c>
      <c s="32">
        <f>ROUND(ROUND(L80,2)*ROUND(G80,3),2)</f>
      </c>
      <c s="36" t="s">
        <v>90</v>
      </c>
      <c>
        <f>(M80*21)/100</f>
      </c>
      <c t="s">
        <v>28</v>
      </c>
    </row>
    <row r="81" spans="1:5" ht="38.25">
      <c r="A81" s="35" t="s">
        <v>56</v>
      </c>
      <c r="E81" s="39" t="s">
        <v>3969</v>
      </c>
    </row>
    <row r="82" spans="1:5" ht="12.75">
      <c r="A82" s="35" t="s">
        <v>57</v>
      </c>
      <c r="E82" s="40" t="s">
        <v>5</v>
      </c>
    </row>
    <row r="83" spans="1:5" ht="12.75">
      <c r="A83" t="s">
        <v>58</v>
      </c>
      <c r="E83" s="39" t="s">
        <v>5</v>
      </c>
    </row>
    <row r="84" spans="1:13" ht="12.75">
      <c r="A84" t="s">
        <v>47</v>
      </c>
      <c r="C84" s="31" t="s">
        <v>185</v>
      </c>
      <c r="E84" s="33" t="s">
        <v>186</v>
      </c>
      <c r="J84" s="32">
        <f>0</f>
      </c>
      <c s="32">
        <f>0</f>
      </c>
      <c s="32">
        <f>0+L85+L89+L93+L97+L101</f>
      </c>
      <c s="32">
        <f>0+M85+M89+M93+M97+M101</f>
      </c>
    </row>
    <row r="85" spans="1:16" ht="25.5">
      <c r="A85" t="s">
        <v>50</v>
      </c>
      <c s="34" t="s">
        <v>155</v>
      </c>
      <c s="34" t="s">
        <v>3970</v>
      </c>
      <c s="35" t="s">
        <v>5</v>
      </c>
      <c s="6" t="s">
        <v>3971</v>
      </c>
      <c s="36" t="s">
        <v>74</v>
      </c>
      <c s="37">
        <v>10.5</v>
      </c>
      <c s="36">
        <v>0.00111</v>
      </c>
      <c s="36">
        <f>ROUND(G85*H85,6)</f>
      </c>
      <c r="L85" s="38">
        <v>0</v>
      </c>
      <c s="32">
        <f>ROUND(ROUND(L85,2)*ROUND(G85,3),2)</f>
      </c>
      <c s="36" t="s">
        <v>90</v>
      </c>
      <c>
        <f>(M85*21)/100</f>
      </c>
      <c t="s">
        <v>28</v>
      </c>
    </row>
    <row r="86" spans="1:5" ht="25.5">
      <c r="A86" s="35" t="s">
        <v>56</v>
      </c>
      <c r="E86" s="39" t="s">
        <v>3971</v>
      </c>
    </row>
    <row r="87" spans="1:5" ht="25.5">
      <c r="A87" s="35" t="s">
        <v>57</v>
      </c>
      <c r="E87" s="40" t="s">
        <v>3972</v>
      </c>
    </row>
    <row r="88" spans="1:5" ht="12.75">
      <c r="A88" t="s">
        <v>58</v>
      </c>
      <c r="E88" s="39" t="s">
        <v>5</v>
      </c>
    </row>
    <row r="89" spans="1:16" ht="38.25">
      <c r="A89" t="s">
        <v>50</v>
      </c>
      <c s="34" t="s">
        <v>159</v>
      </c>
      <c s="34" t="s">
        <v>3973</v>
      </c>
      <c s="35" t="s">
        <v>5</v>
      </c>
      <c s="6" t="s">
        <v>3974</v>
      </c>
      <c s="36" t="s">
        <v>74</v>
      </c>
      <c s="37">
        <v>120</v>
      </c>
      <c s="36">
        <v>0</v>
      </c>
      <c s="36">
        <f>ROUND(G89*H89,6)</f>
      </c>
      <c r="L89" s="38">
        <v>0</v>
      </c>
      <c s="32">
        <f>ROUND(ROUND(L89,2)*ROUND(G89,3),2)</f>
      </c>
      <c s="36" t="s">
        <v>90</v>
      </c>
      <c>
        <f>(M89*21)/100</f>
      </c>
      <c t="s">
        <v>28</v>
      </c>
    </row>
    <row r="90" spans="1:5" ht="38.25">
      <c r="A90" s="35" t="s">
        <v>56</v>
      </c>
      <c r="E90" s="39" t="s">
        <v>3975</v>
      </c>
    </row>
    <row r="91" spans="1:5" ht="12.75">
      <c r="A91" s="35" t="s">
        <v>57</v>
      </c>
      <c r="E91" s="40" t="s">
        <v>5</v>
      </c>
    </row>
    <row r="92" spans="1:5" ht="12.75">
      <c r="A92" t="s">
        <v>58</v>
      </c>
      <c r="E92" s="39" t="s">
        <v>5</v>
      </c>
    </row>
    <row r="93" spans="1:16" ht="12.75">
      <c r="A93" t="s">
        <v>50</v>
      </c>
      <c s="34" t="s">
        <v>162</v>
      </c>
      <c s="34" t="s">
        <v>3976</v>
      </c>
      <c s="35" t="s">
        <v>5</v>
      </c>
      <c s="6" t="s">
        <v>3977</v>
      </c>
      <c s="36" t="s">
        <v>74</v>
      </c>
      <c s="37">
        <v>10.5</v>
      </c>
      <c s="36">
        <v>4E-05</v>
      </c>
      <c s="36">
        <f>ROUND(G93*H93,6)</f>
      </c>
      <c r="L93" s="38">
        <v>0</v>
      </c>
      <c s="32">
        <f>ROUND(ROUND(L93,2)*ROUND(G93,3),2)</f>
      </c>
      <c s="36" t="s">
        <v>90</v>
      </c>
      <c>
        <f>(M93*21)/100</f>
      </c>
      <c t="s">
        <v>28</v>
      </c>
    </row>
    <row r="94" spans="1:5" ht="12.75">
      <c r="A94" s="35" t="s">
        <v>56</v>
      </c>
      <c r="E94" s="39" t="s">
        <v>3977</v>
      </c>
    </row>
    <row r="95" spans="1:5" ht="25.5">
      <c r="A95" s="35" t="s">
        <v>57</v>
      </c>
      <c r="E95" s="40" t="s">
        <v>3978</v>
      </c>
    </row>
    <row r="96" spans="1:5" ht="12.75">
      <c r="A96" t="s">
        <v>58</v>
      </c>
      <c r="E96" s="39" t="s">
        <v>5</v>
      </c>
    </row>
    <row r="97" spans="1:16" ht="12.75">
      <c r="A97" t="s">
        <v>50</v>
      </c>
      <c s="34" t="s">
        <v>165</v>
      </c>
      <c s="34" t="s">
        <v>3979</v>
      </c>
      <c s="35" t="s">
        <v>5</v>
      </c>
      <c s="6" t="s">
        <v>3980</v>
      </c>
      <c s="36" t="s">
        <v>74</v>
      </c>
      <c s="37">
        <v>10.5</v>
      </c>
      <c s="36">
        <v>5E-05</v>
      </c>
      <c s="36">
        <f>ROUND(G97*H97,6)</f>
      </c>
      <c r="L97" s="38">
        <v>0</v>
      </c>
      <c s="32">
        <f>ROUND(ROUND(L97,2)*ROUND(G97,3),2)</f>
      </c>
      <c s="36" t="s">
        <v>90</v>
      </c>
      <c>
        <f>(M97*21)/100</f>
      </c>
      <c t="s">
        <v>28</v>
      </c>
    </row>
    <row r="98" spans="1:5" ht="12.75">
      <c r="A98" s="35" t="s">
        <v>56</v>
      </c>
      <c r="E98" s="39" t="s">
        <v>3980</v>
      </c>
    </row>
    <row r="99" spans="1:5" ht="25.5">
      <c r="A99" s="35" t="s">
        <v>57</v>
      </c>
      <c r="E99" s="40" t="s">
        <v>3978</v>
      </c>
    </row>
    <row r="100" spans="1:5" ht="12.75">
      <c r="A100" t="s">
        <v>58</v>
      </c>
      <c r="E100" s="39" t="s">
        <v>5</v>
      </c>
    </row>
    <row r="101" spans="1:16" ht="38.25">
      <c r="A101" t="s">
        <v>50</v>
      </c>
      <c s="34" t="s">
        <v>168</v>
      </c>
      <c s="34" t="s">
        <v>3981</v>
      </c>
      <c s="35" t="s">
        <v>5</v>
      </c>
      <c s="6" t="s">
        <v>3974</v>
      </c>
      <c s="36" t="s">
        <v>74</v>
      </c>
      <c s="37">
        <v>20</v>
      </c>
      <c s="36">
        <v>0</v>
      </c>
      <c s="36">
        <f>ROUND(G101*H101,6)</f>
      </c>
      <c r="L101" s="38">
        <v>0</v>
      </c>
      <c s="32">
        <f>ROUND(ROUND(L101,2)*ROUND(G101,3),2)</f>
      </c>
      <c s="36" t="s">
        <v>90</v>
      </c>
      <c>
        <f>(M101*21)/100</f>
      </c>
      <c t="s">
        <v>28</v>
      </c>
    </row>
    <row r="102" spans="1:5" ht="38.25">
      <c r="A102" s="35" t="s">
        <v>56</v>
      </c>
      <c r="E102" s="39" t="s">
        <v>3982</v>
      </c>
    </row>
    <row r="103" spans="1:5" ht="12.75">
      <c r="A103" s="35" t="s">
        <v>57</v>
      </c>
      <c r="E103" s="40" t="s">
        <v>5</v>
      </c>
    </row>
    <row r="104" spans="1:5" ht="12.75">
      <c r="A104" t="s">
        <v>58</v>
      </c>
      <c r="E104" s="39" t="s">
        <v>5</v>
      </c>
    </row>
    <row r="105" spans="1:13" ht="12.75">
      <c r="A105" t="s">
        <v>47</v>
      </c>
      <c r="C105" s="31" t="s">
        <v>241</v>
      </c>
      <c r="E105" s="33" t="s">
        <v>242</v>
      </c>
      <c r="J105" s="32">
        <f>0</f>
      </c>
      <c s="32">
        <f>0</f>
      </c>
      <c s="32">
        <f>0+L106+L110</f>
      </c>
      <c s="32">
        <f>0+M106+M110</f>
      </c>
    </row>
    <row r="106" spans="1:16" ht="12.75">
      <c r="A106" t="s">
        <v>50</v>
      </c>
      <c s="34" t="s">
        <v>171</v>
      </c>
      <c s="34" t="s">
        <v>383</v>
      </c>
      <c s="35" t="s">
        <v>5</v>
      </c>
      <c s="6" t="s">
        <v>384</v>
      </c>
      <c s="36" t="s">
        <v>89</v>
      </c>
      <c s="37">
        <v>4</v>
      </c>
      <c s="36">
        <v>0</v>
      </c>
      <c s="36">
        <f>ROUND(G106*H106,6)</f>
      </c>
      <c r="L106" s="38">
        <v>0</v>
      </c>
      <c s="32">
        <f>ROUND(ROUND(L106,2)*ROUND(G106,3),2)</f>
      </c>
      <c s="36" t="s">
        <v>90</v>
      </c>
      <c>
        <f>(M106*21)/100</f>
      </c>
      <c t="s">
        <v>28</v>
      </c>
    </row>
    <row r="107" spans="1:5" ht="12.75">
      <c r="A107" s="35" t="s">
        <v>56</v>
      </c>
      <c r="E107" s="39" t="s">
        <v>384</v>
      </c>
    </row>
    <row r="108" spans="1:5" ht="12.75">
      <c r="A108" s="35" t="s">
        <v>57</v>
      </c>
      <c r="E108" s="40" t="s">
        <v>5</v>
      </c>
    </row>
    <row r="109" spans="1:5" ht="12.75">
      <c r="A109" t="s">
        <v>58</v>
      </c>
      <c r="E109" s="39" t="s">
        <v>5</v>
      </c>
    </row>
    <row r="110" spans="1:16" ht="12.75">
      <c r="A110" t="s">
        <v>50</v>
      </c>
      <c s="34" t="s">
        <v>174</v>
      </c>
      <c s="34" t="s">
        <v>262</v>
      </c>
      <c s="35" t="s">
        <v>5</v>
      </c>
      <c s="6" t="s">
        <v>263</v>
      </c>
      <c s="36" t="s">
        <v>89</v>
      </c>
      <c s="37">
        <v>8</v>
      </c>
      <c s="36">
        <v>0</v>
      </c>
      <c s="36">
        <f>ROUND(G110*H110,6)</f>
      </c>
      <c r="L110" s="38">
        <v>0</v>
      </c>
      <c s="32">
        <f>ROUND(ROUND(L110,2)*ROUND(G110,3),2)</f>
      </c>
      <c s="36" t="s">
        <v>90</v>
      </c>
      <c>
        <f>(M110*21)/100</f>
      </c>
      <c t="s">
        <v>28</v>
      </c>
    </row>
    <row r="111" spans="1:5" ht="12.75">
      <c r="A111" s="35" t="s">
        <v>56</v>
      </c>
      <c r="E111" s="39" t="s">
        <v>263</v>
      </c>
    </row>
    <row r="112" spans="1:5" ht="12.75">
      <c r="A112" s="35" t="s">
        <v>57</v>
      </c>
      <c r="E112" s="40" t="s">
        <v>5</v>
      </c>
    </row>
    <row r="113" spans="1:5" ht="12.75">
      <c r="A113" t="s">
        <v>58</v>
      </c>
      <c r="E113" s="39" t="s">
        <v>5</v>
      </c>
    </row>
    <row r="114" spans="1:13" ht="12.75">
      <c r="A114" t="s">
        <v>47</v>
      </c>
      <c r="C114" s="31" t="s">
        <v>278</v>
      </c>
      <c r="E114" s="33" t="s">
        <v>279</v>
      </c>
      <c r="J114" s="32">
        <f>0</f>
      </c>
      <c s="32">
        <f>0</f>
      </c>
      <c s="32">
        <f>0+L115+L119+L123+L127</f>
      </c>
      <c s="32">
        <f>0+M115+M119+M123+M127</f>
      </c>
    </row>
    <row r="115" spans="1:16" ht="12.75">
      <c r="A115" t="s">
        <v>50</v>
      </c>
      <c s="34" t="s">
        <v>177</v>
      </c>
      <c s="34" t="s">
        <v>206</v>
      </c>
      <c s="35" t="s">
        <v>5</v>
      </c>
      <c s="6" t="s">
        <v>207</v>
      </c>
      <c s="36" t="s">
        <v>74</v>
      </c>
      <c s="37">
        <v>52.5</v>
      </c>
      <c s="36">
        <v>0.00053</v>
      </c>
      <c s="36">
        <f>ROUND(G115*H115,6)</f>
      </c>
      <c r="L115" s="38">
        <v>0</v>
      </c>
      <c s="32">
        <f>ROUND(ROUND(L115,2)*ROUND(G115,3),2)</f>
      </c>
      <c s="36" t="s">
        <v>90</v>
      </c>
      <c>
        <f>(M115*21)/100</f>
      </c>
      <c t="s">
        <v>28</v>
      </c>
    </row>
    <row r="116" spans="1:5" ht="12.75">
      <c r="A116" s="35" t="s">
        <v>56</v>
      </c>
      <c r="E116" s="39" t="s">
        <v>207</v>
      </c>
    </row>
    <row r="117" spans="1:5" ht="25.5">
      <c r="A117" s="35" t="s">
        <v>57</v>
      </c>
      <c r="E117" s="40" t="s">
        <v>3983</v>
      </c>
    </row>
    <row r="118" spans="1:5" ht="12.75">
      <c r="A118" t="s">
        <v>58</v>
      </c>
      <c r="E118" s="39" t="s">
        <v>5</v>
      </c>
    </row>
    <row r="119" spans="1:16" ht="25.5">
      <c r="A119" t="s">
        <v>50</v>
      </c>
      <c s="34" t="s">
        <v>181</v>
      </c>
      <c s="34" t="s">
        <v>192</v>
      </c>
      <c s="35" t="s">
        <v>5</v>
      </c>
      <c s="6" t="s">
        <v>193</v>
      </c>
      <c s="36" t="s">
        <v>74</v>
      </c>
      <c s="37">
        <v>50</v>
      </c>
      <c s="36">
        <v>0</v>
      </c>
      <c s="36">
        <f>ROUND(G119*H119,6)</f>
      </c>
      <c r="L119" s="38">
        <v>0</v>
      </c>
      <c s="32">
        <f>ROUND(ROUND(L119,2)*ROUND(G119,3),2)</f>
      </c>
      <c s="36" t="s">
        <v>90</v>
      </c>
      <c>
        <f>(M119*21)/100</f>
      </c>
      <c t="s">
        <v>28</v>
      </c>
    </row>
    <row r="120" spans="1:5" ht="25.5">
      <c r="A120" s="35" t="s">
        <v>56</v>
      </c>
      <c r="E120" s="39" t="s">
        <v>193</v>
      </c>
    </row>
    <row r="121" spans="1:5" ht="12.75">
      <c r="A121" s="35" t="s">
        <v>57</v>
      </c>
      <c r="E121" s="40" t="s">
        <v>5</v>
      </c>
    </row>
    <row r="122" spans="1:5" ht="12.75">
      <c r="A122" t="s">
        <v>58</v>
      </c>
      <c r="E122" s="39" t="s">
        <v>5</v>
      </c>
    </row>
    <row r="123" spans="1:16" ht="12.75">
      <c r="A123" t="s">
        <v>50</v>
      </c>
      <c s="34" t="s">
        <v>187</v>
      </c>
      <c s="34" t="s">
        <v>3984</v>
      </c>
      <c s="35" t="s">
        <v>5</v>
      </c>
      <c s="6" t="s">
        <v>3985</v>
      </c>
      <c s="36" t="s">
        <v>74</v>
      </c>
      <c s="37">
        <v>126</v>
      </c>
      <c s="36">
        <v>1E-05</v>
      </c>
      <c s="36">
        <f>ROUND(G123*H123,6)</f>
      </c>
      <c r="L123" s="38">
        <v>0</v>
      </c>
      <c s="32">
        <f>ROUND(ROUND(L123,2)*ROUND(G123,3),2)</f>
      </c>
      <c s="36" t="s">
        <v>90</v>
      </c>
      <c>
        <f>(M123*21)/100</f>
      </c>
      <c t="s">
        <v>28</v>
      </c>
    </row>
    <row r="124" spans="1:5" ht="12.75">
      <c r="A124" s="35" t="s">
        <v>56</v>
      </c>
      <c r="E124" s="39" t="s">
        <v>3985</v>
      </c>
    </row>
    <row r="125" spans="1:5" ht="25.5">
      <c r="A125" s="35" t="s">
        <v>57</v>
      </c>
      <c r="E125" s="40" t="s">
        <v>3986</v>
      </c>
    </row>
    <row r="126" spans="1:5" ht="12.75">
      <c r="A126" t="s">
        <v>58</v>
      </c>
      <c r="E126" s="39" t="s">
        <v>5</v>
      </c>
    </row>
    <row r="127" spans="1:16" ht="12.75">
      <c r="A127" t="s">
        <v>50</v>
      </c>
      <c s="34" t="s">
        <v>191</v>
      </c>
      <c s="34" t="s">
        <v>3987</v>
      </c>
      <c s="35" t="s">
        <v>5</v>
      </c>
      <c s="6" t="s">
        <v>3988</v>
      </c>
      <c s="36" t="s">
        <v>74</v>
      </c>
      <c s="37">
        <v>120</v>
      </c>
      <c s="36">
        <v>0</v>
      </c>
      <c s="36">
        <f>ROUND(G127*H127,6)</f>
      </c>
      <c r="L127" s="38">
        <v>0</v>
      </c>
      <c s="32">
        <f>ROUND(ROUND(L127,2)*ROUND(G127,3),2)</f>
      </c>
      <c s="36" t="s">
        <v>90</v>
      </c>
      <c>
        <f>(M127*21)/100</f>
      </c>
      <c t="s">
        <v>28</v>
      </c>
    </row>
    <row r="128" spans="1:5" ht="12.75">
      <c r="A128" s="35" t="s">
        <v>56</v>
      </c>
      <c r="E128" s="39" t="s">
        <v>3988</v>
      </c>
    </row>
    <row r="129" spans="1:5" ht="12.75">
      <c r="A129" s="35" t="s">
        <v>57</v>
      </c>
      <c r="E129" s="40" t="s">
        <v>5</v>
      </c>
    </row>
    <row r="130" spans="1:5" ht="12.75">
      <c r="A130" t="s">
        <v>58</v>
      </c>
      <c r="E130" s="39" t="s">
        <v>5</v>
      </c>
    </row>
    <row r="131" spans="1:13" ht="12.75">
      <c r="A131" t="s">
        <v>47</v>
      </c>
      <c r="C131" s="31" t="s">
        <v>3989</v>
      </c>
      <c r="E131" s="33" t="s">
        <v>3990</v>
      </c>
      <c r="J131" s="32">
        <f>0</f>
      </c>
      <c s="32">
        <f>0</f>
      </c>
      <c s="32">
        <f>0+L132+L136</f>
      </c>
      <c s="32">
        <f>0+M132+M136</f>
      </c>
    </row>
    <row r="132" spans="1:16" ht="25.5">
      <c r="A132" t="s">
        <v>50</v>
      </c>
      <c s="34" t="s">
        <v>51</v>
      </c>
      <c s="34" t="s">
        <v>3991</v>
      </c>
      <c s="35" t="s">
        <v>5</v>
      </c>
      <c s="6" t="s">
        <v>3992</v>
      </c>
      <c s="36" t="s">
        <v>89</v>
      </c>
      <c s="37">
        <v>2</v>
      </c>
      <c s="36">
        <v>0</v>
      </c>
      <c s="36">
        <f>ROUND(G132*H132,6)</f>
      </c>
      <c r="L132" s="38">
        <v>0</v>
      </c>
      <c s="32">
        <f>ROUND(ROUND(L132,2)*ROUND(G132,3),2)</f>
      </c>
      <c s="36" t="s">
        <v>90</v>
      </c>
      <c>
        <f>(M132*21)/100</f>
      </c>
      <c t="s">
        <v>28</v>
      </c>
    </row>
    <row r="133" spans="1:5" ht="25.5">
      <c r="A133" s="35" t="s">
        <v>56</v>
      </c>
      <c r="E133" s="39" t="s">
        <v>3992</v>
      </c>
    </row>
    <row r="134" spans="1:5" ht="12.75">
      <c r="A134" s="35" t="s">
        <v>57</v>
      </c>
      <c r="E134" s="40" t="s">
        <v>5</v>
      </c>
    </row>
    <row r="135" spans="1:5" ht="12.75">
      <c r="A135" t="s">
        <v>58</v>
      </c>
      <c r="E135" s="39" t="s">
        <v>5</v>
      </c>
    </row>
    <row r="136" spans="1:16" ht="25.5">
      <c r="A136" t="s">
        <v>50</v>
      </c>
      <c s="34" t="s">
        <v>28</v>
      </c>
      <c s="34" t="s">
        <v>3993</v>
      </c>
      <c s="35" t="s">
        <v>5</v>
      </c>
      <c s="6" t="s">
        <v>3994</v>
      </c>
      <c s="36" t="s">
        <v>89</v>
      </c>
      <c s="37">
        <v>2</v>
      </c>
      <c s="36">
        <v>0</v>
      </c>
      <c s="36">
        <f>ROUND(G136*H136,6)</f>
      </c>
      <c r="L136" s="38">
        <v>0</v>
      </c>
      <c s="32">
        <f>ROUND(ROUND(L136,2)*ROUND(G136,3),2)</f>
      </c>
      <c s="36" t="s">
        <v>90</v>
      </c>
      <c>
        <f>(M136*21)/100</f>
      </c>
      <c t="s">
        <v>28</v>
      </c>
    </row>
    <row r="137" spans="1:5" ht="25.5">
      <c r="A137" s="35" t="s">
        <v>56</v>
      </c>
      <c r="E137" s="39" t="s">
        <v>3994</v>
      </c>
    </row>
    <row r="138" spans="1:5" ht="12.75">
      <c r="A138" s="35" t="s">
        <v>57</v>
      </c>
      <c r="E138" s="40" t="s">
        <v>5</v>
      </c>
    </row>
    <row r="139" spans="1:5" ht="12.75">
      <c r="A139" t="s">
        <v>58</v>
      </c>
      <c r="E13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COUNTIFS(L8:L62,"=0",A8:A62,"P")+COUNTIFS(L8:L62,"",A8:A62,"P")+SUM(Q8:Q62)</f>
      </c>
    </row>
    <row r="8" spans="1:13" ht="12.75">
      <c r="A8" t="s">
        <v>45</v>
      </c>
      <c r="C8" s="28" t="s">
        <v>3997</v>
      </c>
      <c r="E8" s="30" t="s">
        <v>3996</v>
      </c>
      <c r="J8" s="29">
        <f>0+J9+J14+J23+J36+J61</f>
      </c>
      <c s="29">
        <f>0+K9+K14+K23+K36+K61</f>
      </c>
      <c s="29">
        <f>0+L9+L14+L23+L36+L61</f>
      </c>
      <c s="29">
        <f>0+M9+M14+M23+M36+M61</f>
      </c>
    </row>
    <row r="9" spans="1:13" ht="12.75">
      <c r="A9" t="s">
        <v>47</v>
      </c>
      <c r="C9" s="31" t="s">
        <v>51</v>
      </c>
      <c r="E9" s="33" t="s">
        <v>398</v>
      </c>
      <c r="J9" s="32">
        <f>0</f>
      </c>
      <c s="32">
        <f>0</f>
      </c>
      <c s="32">
        <f>0+L10</f>
      </c>
      <c s="32">
        <f>0+M10</f>
      </c>
    </row>
    <row r="10" spans="1:16" ht="25.5">
      <c r="A10" t="s">
        <v>50</v>
      </c>
      <c s="34" t="s">
        <v>51</v>
      </c>
      <c s="34" t="s">
        <v>3998</v>
      </c>
      <c s="35" t="s">
        <v>5</v>
      </c>
      <c s="6" t="s">
        <v>3999</v>
      </c>
      <c s="36" t="s">
        <v>423</v>
      </c>
      <c s="37">
        <v>27.94</v>
      </c>
      <c s="36">
        <v>0</v>
      </c>
      <c s="36">
        <f>ROUND(G10*H10,6)</f>
      </c>
      <c r="L10" s="38">
        <v>0</v>
      </c>
      <c s="32">
        <f>ROUND(ROUND(L10,2)*ROUND(G10,3),2)</f>
      </c>
      <c s="36" t="s">
        <v>90</v>
      </c>
      <c>
        <f>(M10*21)/100</f>
      </c>
      <c t="s">
        <v>28</v>
      </c>
    </row>
    <row r="11" spans="1:5" ht="38.25">
      <c r="A11" s="35" t="s">
        <v>56</v>
      </c>
      <c r="E11" s="39" t="s">
        <v>4000</v>
      </c>
    </row>
    <row r="12" spans="1:5" ht="38.25">
      <c r="A12" s="35" t="s">
        <v>57</v>
      </c>
      <c r="E12" s="42" t="s">
        <v>4001</v>
      </c>
    </row>
    <row r="13" spans="1:5" ht="12.75">
      <c r="A13" t="s">
        <v>58</v>
      </c>
      <c r="E13" s="39" t="s">
        <v>5</v>
      </c>
    </row>
    <row r="14" spans="1:13" ht="12.75">
      <c r="A14" t="s">
        <v>47</v>
      </c>
      <c r="C14" s="31" t="s">
        <v>1264</v>
      </c>
      <c r="E14" s="33" t="s">
        <v>1265</v>
      </c>
      <c r="J14" s="32">
        <f>0</f>
      </c>
      <c s="32">
        <f>0</f>
      </c>
      <c s="32">
        <f>0+L15+L19</f>
      </c>
      <c s="32">
        <f>0+M15+M19</f>
      </c>
    </row>
    <row r="15" spans="1:16" ht="25.5">
      <c r="A15" t="s">
        <v>50</v>
      </c>
      <c s="34" t="s">
        <v>127</v>
      </c>
      <c s="34" t="s">
        <v>2343</v>
      </c>
      <c s="35" t="s">
        <v>5</v>
      </c>
      <c s="6" t="s">
        <v>2344</v>
      </c>
      <c s="36" t="s">
        <v>409</v>
      </c>
      <c s="37">
        <v>0.5</v>
      </c>
      <c s="36">
        <v>0</v>
      </c>
      <c s="36">
        <f>ROUND(G15*H15,6)</f>
      </c>
      <c r="L15" s="38">
        <v>0</v>
      </c>
      <c s="32">
        <f>ROUND(ROUND(L15,2)*ROUND(G15,3),2)</f>
      </c>
      <c s="36" t="s">
        <v>90</v>
      </c>
      <c>
        <f>(M15*21)/100</f>
      </c>
      <c t="s">
        <v>28</v>
      </c>
    </row>
    <row r="16" spans="1:5" ht="25.5">
      <c r="A16" s="35" t="s">
        <v>56</v>
      </c>
      <c r="E16" s="39" t="s">
        <v>2344</v>
      </c>
    </row>
    <row r="17" spans="1:5" ht="12.75">
      <c r="A17" s="35" t="s">
        <v>57</v>
      </c>
      <c r="E17" s="40" t="s">
        <v>5</v>
      </c>
    </row>
    <row r="18" spans="1:5" ht="12.75">
      <c r="A18" t="s">
        <v>58</v>
      </c>
      <c r="E18" s="39" t="s">
        <v>5</v>
      </c>
    </row>
    <row r="19" spans="1:16" ht="12.75">
      <c r="A19" t="s">
        <v>50</v>
      </c>
      <c s="34" t="s">
        <v>130</v>
      </c>
      <c s="34" t="s">
        <v>4002</v>
      </c>
      <c s="35" t="s">
        <v>5</v>
      </c>
      <c s="6" t="s">
        <v>4003</v>
      </c>
      <c s="36" t="s">
        <v>2352</v>
      </c>
      <c s="37">
        <v>1</v>
      </c>
      <c s="36">
        <v>0</v>
      </c>
      <c s="36">
        <f>ROUND(G19*H19,6)</f>
      </c>
      <c r="L19" s="38">
        <v>0</v>
      </c>
      <c s="32">
        <f>ROUND(ROUND(L19,2)*ROUND(G19,3),2)</f>
      </c>
      <c s="36" t="s">
        <v>291</v>
      </c>
      <c>
        <f>(M19*21)/100</f>
      </c>
      <c t="s">
        <v>28</v>
      </c>
    </row>
    <row r="20" spans="1:5" ht="12.75">
      <c r="A20" s="35" t="s">
        <v>56</v>
      </c>
      <c r="E20" s="39" t="s">
        <v>4003</v>
      </c>
    </row>
    <row r="21" spans="1:5" ht="38.25">
      <c r="A21" s="35" t="s">
        <v>57</v>
      </c>
      <c r="E21" s="40" t="s">
        <v>2353</v>
      </c>
    </row>
    <row r="22" spans="1:5" ht="12.75">
      <c r="A22" t="s">
        <v>58</v>
      </c>
      <c r="E22" s="39" t="s">
        <v>5</v>
      </c>
    </row>
    <row r="23" spans="1:13" ht="12.75">
      <c r="A23" t="s">
        <v>47</v>
      </c>
      <c r="C23" s="31" t="s">
        <v>114</v>
      </c>
      <c r="E23" s="33" t="s">
        <v>1445</v>
      </c>
      <c r="J23" s="32">
        <f>0</f>
      </c>
      <c s="32">
        <f>0</f>
      </c>
      <c s="32">
        <f>0+L24+L28+L32</f>
      </c>
      <c s="32">
        <f>0+M24+M28+M32</f>
      </c>
    </row>
    <row r="24" spans="1:16" ht="25.5">
      <c r="A24" t="s">
        <v>50</v>
      </c>
      <c s="34" t="s">
        <v>28</v>
      </c>
      <c s="34" t="s">
        <v>1466</v>
      </c>
      <c s="35" t="s">
        <v>5</v>
      </c>
      <c s="6" t="s">
        <v>1467</v>
      </c>
      <c s="36" t="s">
        <v>423</v>
      </c>
      <c s="37">
        <v>29.67</v>
      </c>
      <c s="36">
        <v>0.00021</v>
      </c>
      <c s="36">
        <f>ROUND(G24*H24,6)</f>
      </c>
      <c r="L24" s="38">
        <v>0</v>
      </c>
      <c s="32">
        <f>ROUND(ROUND(L24,2)*ROUND(G24,3),2)</f>
      </c>
      <c s="36" t="s">
        <v>90</v>
      </c>
      <c>
        <f>(M24*21)/100</f>
      </c>
      <c t="s">
        <v>28</v>
      </c>
    </row>
    <row r="25" spans="1:5" ht="25.5">
      <c r="A25" s="35" t="s">
        <v>56</v>
      </c>
      <c r="E25" s="39" t="s">
        <v>1467</v>
      </c>
    </row>
    <row r="26" spans="1:5" ht="38.25">
      <c r="A26" s="35" t="s">
        <v>57</v>
      </c>
      <c r="E26" s="42" t="s">
        <v>4004</v>
      </c>
    </row>
    <row r="27" spans="1:5" ht="12.75">
      <c r="A27" t="s">
        <v>58</v>
      </c>
      <c r="E27" s="39" t="s">
        <v>5</v>
      </c>
    </row>
    <row r="28" spans="1:16" ht="12.75">
      <c r="A28" t="s">
        <v>50</v>
      </c>
      <c s="34" t="s">
        <v>26</v>
      </c>
      <c s="34" t="s">
        <v>1500</v>
      </c>
      <c s="35" t="s">
        <v>5</v>
      </c>
      <c s="6" t="s">
        <v>1501</v>
      </c>
      <c s="36" t="s">
        <v>401</v>
      </c>
      <c s="37">
        <v>18</v>
      </c>
      <c s="36">
        <v>0</v>
      </c>
      <c s="36">
        <f>ROUND(G28*H28,6)</f>
      </c>
      <c r="L28" s="38">
        <v>0</v>
      </c>
      <c s="32">
        <f>ROUND(ROUND(L28,2)*ROUND(G28,3),2)</f>
      </c>
      <c s="36" t="s">
        <v>90</v>
      </c>
      <c>
        <f>(M28*21)/100</f>
      </c>
      <c t="s">
        <v>28</v>
      </c>
    </row>
    <row r="29" spans="1:5" ht="12.75">
      <c r="A29" s="35" t="s">
        <v>56</v>
      </c>
      <c r="E29" s="39" t="s">
        <v>1501</v>
      </c>
    </row>
    <row r="30" spans="1:5" ht="63.75">
      <c r="A30" s="35" t="s">
        <v>57</v>
      </c>
      <c r="E30" s="42" t="s">
        <v>4005</v>
      </c>
    </row>
    <row r="31" spans="1:5" ht="12.75">
      <c r="A31" t="s">
        <v>58</v>
      </c>
      <c r="E31" s="39" t="s">
        <v>5</v>
      </c>
    </row>
    <row r="32" spans="1:16" ht="25.5">
      <c r="A32" t="s">
        <v>50</v>
      </c>
      <c s="34" t="s">
        <v>79</v>
      </c>
      <c s="34" t="s">
        <v>2347</v>
      </c>
      <c s="35" t="s">
        <v>5</v>
      </c>
      <c s="6" t="s">
        <v>2348</v>
      </c>
      <c s="36" t="s">
        <v>409</v>
      </c>
      <c s="37">
        <v>11</v>
      </c>
      <c s="36">
        <v>0</v>
      </c>
      <c s="36">
        <f>ROUND(G32*H32,6)</f>
      </c>
      <c r="L32" s="38">
        <v>0</v>
      </c>
      <c s="32">
        <f>ROUND(ROUND(L32,2)*ROUND(G32,3),2)</f>
      </c>
      <c s="36" t="s">
        <v>90</v>
      </c>
      <c>
        <f>(M32*21)/100</f>
      </c>
      <c t="s">
        <v>28</v>
      </c>
    </row>
    <row r="33" spans="1:5" ht="25.5">
      <c r="A33" s="35" t="s">
        <v>56</v>
      </c>
      <c r="E33" s="39" t="s">
        <v>2348</v>
      </c>
    </row>
    <row r="34" spans="1:5" ht="51">
      <c r="A34" s="35" t="s">
        <v>57</v>
      </c>
      <c r="E34" s="42" t="s">
        <v>4006</v>
      </c>
    </row>
    <row r="35" spans="1:5" ht="12.75">
      <c r="A35" t="s">
        <v>58</v>
      </c>
      <c r="E35" s="39" t="s">
        <v>5</v>
      </c>
    </row>
    <row r="36" spans="1:13" ht="12.75">
      <c r="A36" t="s">
        <v>47</v>
      </c>
      <c r="C36" s="31" t="s">
        <v>1601</v>
      </c>
      <c r="E36" s="33" t="s">
        <v>1602</v>
      </c>
      <c r="J36" s="32">
        <f>0</f>
      </c>
      <c s="32">
        <f>0</f>
      </c>
      <c s="32">
        <f>0+L37+L41+L45+L49+L53+L57</f>
      </c>
      <c s="32">
        <f>0+M37+M41+M45+M49+M53+M57</f>
      </c>
    </row>
    <row r="37" spans="1:16" ht="25.5">
      <c r="A37" t="s">
        <v>50</v>
      </c>
      <c s="34" t="s">
        <v>101</v>
      </c>
      <c s="34" t="s">
        <v>1607</v>
      </c>
      <c s="35" t="s">
        <v>5</v>
      </c>
      <c s="6" t="s">
        <v>1608</v>
      </c>
      <c s="36" t="s">
        <v>409</v>
      </c>
      <c s="37">
        <v>50.055</v>
      </c>
      <c s="36">
        <v>0</v>
      </c>
      <c s="36">
        <f>ROUND(G37*H37,6)</f>
      </c>
      <c r="L37" s="38">
        <v>0</v>
      </c>
      <c s="32">
        <f>ROUND(ROUND(L37,2)*ROUND(G37,3),2)</f>
      </c>
      <c s="36" t="s">
        <v>90</v>
      </c>
      <c>
        <f>(M37*21)/100</f>
      </c>
      <c t="s">
        <v>28</v>
      </c>
    </row>
    <row r="38" spans="1:5" ht="25.5">
      <c r="A38" s="35" t="s">
        <v>56</v>
      </c>
      <c r="E38" s="39" t="s">
        <v>1608</v>
      </c>
    </row>
    <row r="39" spans="1:5" ht="12.75">
      <c r="A39" s="35" t="s">
        <v>57</v>
      </c>
      <c r="E39" s="40" t="s">
        <v>5</v>
      </c>
    </row>
    <row r="40" spans="1:5" ht="12.75">
      <c r="A40" t="s">
        <v>58</v>
      </c>
      <c r="E40" s="39" t="s">
        <v>5</v>
      </c>
    </row>
    <row r="41" spans="1:16" ht="25.5">
      <c r="A41" t="s">
        <v>50</v>
      </c>
      <c s="34" t="s">
        <v>27</v>
      </c>
      <c s="34" t="s">
        <v>1610</v>
      </c>
      <c s="35" t="s">
        <v>5</v>
      </c>
      <c s="6" t="s">
        <v>1611</v>
      </c>
      <c s="36" t="s">
        <v>409</v>
      </c>
      <c s="37">
        <v>951.045</v>
      </c>
      <c s="36">
        <v>0</v>
      </c>
      <c s="36">
        <f>ROUND(G41*H41,6)</f>
      </c>
      <c r="L41" s="38">
        <v>0</v>
      </c>
      <c s="32">
        <f>ROUND(ROUND(L41,2)*ROUND(G41,3),2)</f>
      </c>
      <c s="36" t="s">
        <v>90</v>
      </c>
      <c>
        <f>(M41*21)/100</f>
      </c>
      <c t="s">
        <v>28</v>
      </c>
    </row>
    <row r="42" spans="1:5" ht="25.5">
      <c r="A42" s="35" t="s">
        <v>56</v>
      </c>
      <c r="E42" s="39" t="s">
        <v>1611</v>
      </c>
    </row>
    <row r="43" spans="1:5" ht="12.75">
      <c r="A43" s="35" t="s">
        <v>57</v>
      </c>
      <c r="E43" s="40" t="s">
        <v>5</v>
      </c>
    </row>
    <row r="44" spans="1:5" ht="12.75">
      <c r="A44" t="s">
        <v>58</v>
      </c>
      <c r="E44" s="39" t="s">
        <v>5</v>
      </c>
    </row>
    <row r="45" spans="1:16" ht="25.5">
      <c r="A45" t="s">
        <v>50</v>
      </c>
      <c s="34" t="s">
        <v>106</v>
      </c>
      <c s="34" t="s">
        <v>1618</v>
      </c>
      <c s="35" t="s">
        <v>5</v>
      </c>
      <c s="6" t="s">
        <v>1619</v>
      </c>
      <c s="36" t="s">
        <v>409</v>
      </c>
      <c s="37">
        <v>8.2</v>
      </c>
      <c s="36">
        <v>0</v>
      </c>
      <c s="36">
        <f>ROUND(G45*H45,6)</f>
      </c>
      <c r="L45" s="38">
        <v>0</v>
      </c>
      <c s="32">
        <f>ROUND(ROUND(L45,2)*ROUND(G45,3),2)</f>
      </c>
      <c s="36" t="s">
        <v>90</v>
      </c>
      <c>
        <f>(M45*21)/100</f>
      </c>
      <c t="s">
        <v>28</v>
      </c>
    </row>
    <row r="46" spans="1:5" ht="25.5">
      <c r="A46" s="35" t="s">
        <v>56</v>
      </c>
      <c r="E46" s="39" t="s">
        <v>1619</v>
      </c>
    </row>
    <row r="47" spans="1:5" ht="12.75">
      <c r="A47" s="35" t="s">
        <v>57</v>
      </c>
      <c r="E47" s="40" t="s">
        <v>5</v>
      </c>
    </row>
    <row r="48" spans="1:5" ht="12.75">
      <c r="A48" t="s">
        <v>58</v>
      </c>
      <c r="E48" s="39" t="s">
        <v>5</v>
      </c>
    </row>
    <row r="49" spans="1:16" ht="25.5">
      <c r="A49" t="s">
        <v>50</v>
      </c>
      <c s="34" t="s">
        <v>111</v>
      </c>
      <c s="34" t="s">
        <v>1626</v>
      </c>
      <c s="35" t="s">
        <v>5</v>
      </c>
      <c s="6" t="s">
        <v>1627</v>
      </c>
      <c s="36" t="s">
        <v>409</v>
      </c>
      <c s="37">
        <v>0.708</v>
      </c>
      <c s="36">
        <v>0</v>
      </c>
      <c s="36">
        <f>ROUND(G49*H49,6)</f>
      </c>
      <c r="L49" s="38">
        <v>0</v>
      </c>
      <c s="32">
        <f>ROUND(ROUND(L49,2)*ROUND(G49,3),2)</f>
      </c>
      <c s="36" t="s">
        <v>90</v>
      </c>
      <c>
        <f>(M49*21)/100</f>
      </c>
      <c t="s">
        <v>28</v>
      </c>
    </row>
    <row r="50" spans="1:5" ht="25.5">
      <c r="A50" s="35" t="s">
        <v>56</v>
      </c>
      <c r="E50" s="39" t="s">
        <v>1627</v>
      </c>
    </row>
    <row r="51" spans="1:5" ht="25.5">
      <c r="A51" s="35" t="s">
        <v>57</v>
      </c>
      <c r="E51" s="40" t="s">
        <v>4007</v>
      </c>
    </row>
    <row r="52" spans="1:5" ht="12.75">
      <c r="A52" t="s">
        <v>58</v>
      </c>
      <c r="E52" s="39" t="s">
        <v>5</v>
      </c>
    </row>
    <row r="53" spans="1:16" ht="25.5">
      <c r="A53" t="s">
        <v>50</v>
      </c>
      <c s="34" t="s">
        <v>114</v>
      </c>
      <c s="34" t="s">
        <v>4008</v>
      </c>
      <c s="35" t="s">
        <v>5</v>
      </c>
      <c s="6" t="s">
        <v>4009</v>
      </c>
      <c s="36" t="s">
        <v>409</v>
      </c>
      <c s="37">
        <v>6.147</v>
      </c>
      <c s="36">
        <v>0</v>
      </c>
      <c s="36">
        <f>ROUND(G53*H53,6)</f>
      </c>
      <c r="L53" s="38">
        <v>0</v>
      </c>
      <c s="32">
        <f>ROUND(ROUND(L53,2)*ROUND(G53,3),2)</f>
      </c>
      <c s="36" t="s">
        <v>90</v>
      </c>
      <c>
        <f>(M53*21)/100</f>
      </c>
      <c t="s">
        <v>28</v>
      </c>
    </row>
    <row r="54" spans="1:5" ht="25.5">
      <c r="A54" s="35" t="s">
        <v>56</v>
      </c>
      <c r="E54" s="39" t="s">
        <v>4009</v>
      </c>
    </row>
    <row r="55" spans="1:5" ht="25.5">
      <c r="A55" s="35" t="s">
        <v>57</v>
      </c>
      <c r="E55" s="40" t="s">
        <v>4010</v>
      </c>
    </row>
    <row r="56" spans="1:5" ht="12.75">
      <c r="A56" t="s">
        <v>58</v>
      </c>
      <c r="E56" s="39" t="s">
        <v>5</v>
      </c>
    </row>
    <row r="57" spans="1:16" ht="25.5">
      <c r="A57" t="s">
        <v>50</v>
      </c>
      <c s="34" t="s">
        <v>120</v>
      </c>
      <c s="34" t="s">
        <v>2355</v>
      </c>
      <c s="35" t="s">
        <v>5</v>
      </c>
      <c s="6" t="s">
        <v>2356</v>
      </c>
      <c s="36" t="s">
        <v>409</v>
      </c>
      <c s="37">
        <v>35</v>
      </c>
      <c s="36">
        <v>0</v>
      </c>
      <c s="36">
        <f>ROUND(G57*H57,6)</f>
      </c>
      <c r="L57" s="38">
        <v>0</v>
      </c>
      <c s="32">
        <f>ROUND(ROUND(L57,2)*ROUND(G57,3),2)</f>
      </c>
      <c s="36" t="s">
        <v>90</v>
      </c>
      <c>
        <f>(M57*21)/100</f>
      </c>
      <c t="s">
        <v>28</v>
      </c>
    </row>
    <row r="58" spans="1:5" ht="25.5">
      <c r="A58" s="35" t="s">
        <v>56</v>
      </c>
      <c r="E58" s="39" t="s">
        <v>2356</v>
      </c>
    </row>
    <row r="59" spans="1:5" ht="12.75">
      <c r="A59" s="35" t="s">
        <v>57</v>
      </c>
      <c r="E59" s="40" t="s">
        <v>5</v>
      </c>
    </row>
    <row r="60" spans="1:5" ht="12.75">
      <c r="A60" t="s">
        <v>58</v>
      </c>
      <c r="E60" s="39" t="s">
        <v>5</v>
      </c>
    </row>
    <row r="61" spans="1:13" ht="12.75">
      <c r="A61" t="s">
        <v>47</v>
      </c>
      <c r="C61" s="31" t="s">
        <v>472</v>
      </c>
      <c r="E61" s="33" t="s">
        <v>473</v>
      </c>
      <c r="J61" s="32">
        <f>0</f>
      </c>
      <c s="32">
        <f>0</f>
      </c>
      <c s="32">
        <f>0+L62</f>
      </c>
      <c s="32">
        <f>0+M62</f>
      </c>
    </row>
    <row r="62" spans="1:16" ht="38.25">
      <c r="A62" t="s">
        <v>50</v>
      </c>
      <c s="34" t="s">
        <v>124</v>
      </c>
      <c s="34" t="s">
        <v>2357</v>
      </c>
      <c s="35" t="s">
        <v>5</v>
      </c>
      <c s="6" t="s">
        <v>2358</v>
      </c>
      <c s="36" t="s">
        <v>409</v>
      </c>
      <c s="37">
        <v>0.006</v>
      </c>
      <c s="36">
        <v>0</v>
      </c>
      <c s="36">
        <f>ROUND(G62*H62,6)</f>
      </c>
      <c r="L62" s="38">
        <v>0</v>
      </c>
      <c s="32">
        <f>ROUND(ROUND(L62,2)*ROUND(G62,3),2)</f>
      </c>
      <c s="36" t="s">
        <v>90</v>
      </c>
      <c>
        <f>(M62*21)/100</f>
      </c>
      <c t="s">
        <v>28</v>
      </c>
    </row>
    <row r="63" spans="1:5" ht="38.25">
      <c r="A63" s="35" t="s">
        <v>56</v>
      </c>
      <c r="E63" s="39" t="s">
        <v>2359</v>
      </c>
    </row>
    <row r="64" spans="1:5" ht="12.75">
      <c r="A64" s="35" t="s">
        <v>57</v>
      </c>
      <c r="E64" s="40" t="s">
        <v>5</v>
      </c>
    </row>
    <row r="65" spans="1:5" ht="12.75">
      <c r="A65" t="s">
        <v>58</v>
      </c>
      <c r="E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COUNTIFS(L8:L23,"=0",A8:A23,"P")+COUNTIFS(L8:L23,"",A8:A23,"P")+SUM(Q8:Q23)</f>
      </c>
    </row>
    <row r="8" spans="1:13" ht="12.75">
      <c r="A8" t="s">
        <v>45</v>
      </c>
      <c r="C8" s="28" t="s">
        <v>68</v>
      </c>
      <c r="E8" s="30" t="s">
        <v>67</v>
      </c>
      <c r="J8" s="29">
        <f>0+J9+J22</f>
      </c>
      <c s="29">
        <f>0+K9+K22</f>
      </c>
      <c s="29">
        <f>0+L9+L22</f>
      </c>
      <c s="29">
        <f>0+M9+M22</f>
      </c>
    </row>
    <row r="9" spans="1:13" ht="12.75">
      <c r="A9" t="s">
        <v>47</v>
      </c>
      <c r="C9" s="31" t="s">
        <v>69</v>
      </c>
      <c r="E9" s="33" t="s">
        <v>67</v>
      </c>
      <c r="J9" s="32">
        <f>0</f>
      </c>
      <c s="32">
        <f>0</f>
      </c>
      <c s="32">
        <f>0+L10+L14+L18</f>
      </c>
      <c s="32">
        <f>0+M10+M14+M18</f>
      </c>
    </row>
    <row r="10" spans="1:16" ht="12.75">
      <c r="A10" t="s">
        <v>50</v>
      </c>
      <c s="34" t="s">
        <v>51</v>
      </c>
      <c s="34" t="s">
        <v>70</v>
      </c>
      <c s="35" t="s">
        <v>5</v>
      </c>
      <c s="6" t="s">
        <v>71</v>
      </c>
      <c s="36" t="s">
        <v>54</v>
      </c>
      <c s="37">
        <v>1</v>
      </c>
      <c s="36">
        <v>0</v>
      </c>
      <c s="36">
        <f>ROUND(G10*H10,6)</f>
      </c>
      <c r="L10" s="38">
        <v>0</v>
      </c>
      <c s="32">
        <f>ROUND(ROUND(L10,2)*ROUND(G10,3),2)</f>
      </c>
      <c s="36" t="s">
        <v>55</v>
      </c>
      <c>
        <f>(M10*21)/100</f>
      </c>
      <c t="s">
        <v>28</v>
      </c>
    </row>
    <row r="11" spans="1:5" ht="12.75">
      <c r="A11" s="35" t="s">
        <v>56</v>
      </c>
      <c r="E11" s="39" t="s">
        <v>71</v>
      </c>
    </row>
    <row r="12" spans="1:5" ht="12.75">
      <c r="A12" s="35" t="s">
        <v>57</v>
      </c>
      <c r="E12" s="40" t="s">
        <v>5</v>
      </c>
    </row>
    <row r="13" spans="1:5" ht="12.75">
      <c r="A13" t="s">
        <v>58</v>
      </c>
      <c r="E13" s="39" t="s">
        <v>5</v>
      </c>
    </row>
    <row r="14" spans="1:16" ht="12.75">
      <c r="A14" t="s">
        <v>50</v>
      </c>
      <c s="34" t="s">
        <v>28</v>
      </c>
      <c s="34" t="s">
        <v>72</v>
      </c>
      <c s="35" t="s">
        <v>5</v>
      </c>
      <c s="6" t="s">
        <v>73</v>
      </c>
      <c s="36" t="s">
        <v>74</v>
      </c>
      <c s="37">
        <v>55</v>
      </c>
      <c s="36">
        <v>0</v>
      </c>
      <c s="36">
        <f>ROUND(G14*H14,6)</f>
      </c>
      <c r="L14" s="38">
        <v>0</v>
      </c>
      <c s="32">
        <f>ROUND(ROUND(L14,2)*ROUND(G14,3),2)</f>
      </c>
      <c s="36" t="s">
        <v>55</v>
      </c>
      <c>
        <f>(M14*21)/100</f>
      </c>
      <c t="s">
        <v>28</v>
      </c>
    </row>
    <row r="15" spans="1:5" ht="12.75">
      <c r="A15" s="35" t="s">
        <v>56</v>
      </c>
      <c r="E15" s="39" t="s">
        <v>73</v>
      </c>
    </row>
    <row r="16" spans="1:5" ht="12.75">
      <c r="A16" s="35" t="s">
        <v>57</v>
      </c>
      <c r="E16" s="40" t="s">
        <v>5</v>
      </c>
    </row>
    <row r="17" spans="1:5" ht="12.75">
      <c r="A17" t="s">
        <v>58</v>
      </c>
      <c r="E17" s="39" t="s">
        <v>5</v>
      </c>
    </row>
    <row r="18" spans="1:16" ht="12.75">
      <c r="A18" t="s">
        <v>50</v>
      </c>
      <c s="34" t="s">
        <v>26</v>
      </c>
      <c s="34" t="s">
        <v>75</v>
      </c>
      <c s="35" t="s">
        <v>5</v>
      </c>
      <c s="6" t="s">
        <v>76</v>
      </c>
      <c s="36" t="s">
        <v>74</v>
      </c>
      <c s="37">
        <v>110</v>
      </c>
      <c s="36">
        <v>0</v>
      </c>
      <c s="36">
        <f>ROUND(G18*H18,6)</f>
      </c>
      <c r="L18" s="38">
        <v>0</v>
      </c>
      <c s="32">
        <f>ROUND(ROUND(L18,2)*ROUND(G18,3),2)</f>
      </c>
      <c s="36" t="s">
        <v>55</v>
      </c>
      <c>
        <f>(M18*21)/100</f>
      </c>
      <c t="s">
        <v>28</v>
      </c>
    </row>
    <row r="19" spans="1:5" ht="12.75">
      <c r="A19" s="35" t="s">
        <v>56</v>
      </c>
      <c r="E19" s="39" t="s">
        <v>76</v>
      </c>
    </row>
    <row r="20" spans="1:5" ht="12.75">
      <c r="A20" s="35" t="s">
        <v>57</v>
      </c>
      <c r="E20" s="40" t="s">
        <v>5</v>
      </c>
    </row>
    <row r="21" spans="1:5" ht="12.75">
      <c r="A21" t="s">
        <v>58</v>
      </c>
      <c r="E21" s="39" t="s">
        <v>5</v>
      </c>
    </row>
    <row r="22" spans="1:13" ht="12.75">
      <c r="A22" t="s">
        <v>47</v>
      </c>
      <c r="C22" s="31" t="s">
        <v>77</v>
      </c>
      <c r="E22" s="33" t="s">
        <v>78</v>
      </c>
      <c r="J22" s="32">
        <f>0</f>
      </c>
      <c s="32">
        <f>0</f>
      </c>
      <c s="32">
        <f>0+L23</f>
      </c>
      <c s="32">
        <f>0+M23</f>
      </c>
    </row>
    <row r="23" spans="1:16" ht="12.75">
      <c r="A23" t="s">
        <v>50</v>
      </c>
      <c s="34" t="s">
        <v>79</v>
      </c>
      <c s="34" t="s">
        <v>80</v>
      </c>
      <c s="35" t="s">
        <v>5</v>
      </c>
      <c s="6" t="s">
        <v>81</v>
      </c>
      <c s="36" t="s">
        <v>54</v>
      </c>
      <c s="37">
        <v>1</v>
      </c>
      <c s="36">
        <v>0</v>
      </c>
      <c s="36">
        <f>ROUND(G23*H23,6)</f>
      </c>
      <c r="L23" s="38">
        <v>0</v>
      </c>
      <c s="32">
        <f>ROUND(ROUND(L23,2)*ROUND(G23,3),2)</f>
      </c>
      <c s="36" t="s">
        <v>55</v>
      </c>
      <c>
        <f>(M23*21)/100</f>
      </c>
      <c t="s">
        <v>28</v>
      </c>
    </row>
    <row r="24" spans="1:5" ht="12.75">
      <c r="A24" s="35" t="s">
        <v>56</v>
      </c>
      <c r="E24" s="39" t="s">
        <v>81</v>
      </c>
    </row>
    <row r="25" spans="1:5" ht="12.75">
      <c r="A25" s="35" t="s">
        <v>57</v>
      </c>
      <c r="E25" s="40" t="s">
        <v>5</v>
      </c>
    </row>
    <row r="26" spans="1:5" ht="12.75">
      <c r="A26" t="s">
        <v>58</v>
      </c>
      <c r="E2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4013</v>
      </c>
      <c r="E8" s="30" t="s">
        <v>4012</v>
      </c>
      <c r="J8" s="29">
        <f>0+J9+J50+J99+J108+J129+J150+J167+J172+J185</f>
      </c>
      <c s="29">
        <f>0+K9+K50+K99+K108+K129+K150+K167+K172+K185</f>
      </c>
      <c s="29">
        <f>0+L9+L50+L99+L108+L129+L150+L167+L172+L185</f>
      </c>
      <c s="29">
        <f>0+M9+M50+M99+M108+M129+M150+M167+M172+M185</f>
      </c>
    </row>
    <row r="9" spans="1:13" ht="12.75">
      <c r="A9" t="s">
        <v>47</v>
      </c>
      <c r="C9" s="31" t="s">
        <v>51</v>
      </c>
      <c r="E9" s="33" t="s">
        <v>398</v>
      </c>
      <c r="J9" s="32">
        <f>0</f>
      </c>
      <c s="32">
        <f>0</f>
      </c>
      <c s="32">
        <f>0+L10+L14+L18+L22+L26+L30+L34+L38+L42+L46</f>
      </c>
      <c s="32">
        <f>0+M10+M14+M18+M22+M26+M30+M34+M38+M42+M46</f>
      </c>
    </row>
    <row r="10" spans="1:16" ht="25.5">
      <c r="A10" t="s">
        <v>50</v>
      </c>
      <c s="34" t="s">
        <v>51</v>
      </c>
      <c s="34" t="s">
        <v>2619</v>
      </c>
      <c s="35" t="s">
        <v>5</v>
      </c>
      <c s="6" t="s">
        <v>2620</v>
      </c>
      <c s="36" t="s">
        <v>184</v>
      </c>
      <c s="37">
        <v>200</v>
      </c>
      <c s="36">
        <v>4E-05</v>
      </c>
      <c s="36">
        <f>ROUND(G10*H10,6)</f>
      </c>
      <c r="L10" s="38">
        <v>0</v>
      </c>
      <c s="32">
        <f>ROUND(ROUND(L10,2)*ROUND(G10,3),2)</f>
      </c>
      <c s="36" t="s">
        <v>90</v>
      </c>
      <c>
        <f>(M10*21)/100</f>
      </c>
      <c t="s">
        <v>28</v>
      </c>
    </row>
    <row r="11" spans="1:5" ht="25.5">
      <c r="A11" s="35" t="s">
        <v>56</v>
      </c>
      <c r="E11" s="39" t="s">
        <v>2620</v>
      </c>
    </row>
    <row r="12" spans="1:5" ht="12.75">
      <c r="A12" s="35" t="s">
        <v>57</v>
      </c>
      <c r="E12" s="40" t="s">
        <v>5</v>
      </c>
    </row>
    <row r="13" spans="1:5" ht="12.75">
      <c r="A13" t="s">
        <v>58</v>
      </c>
      <c r="E13" s="39" t="s">
        <v>5</v>
      </c>
    </row>
    <row r="14" spans="1:16" ht="25.5">
      <c r="A14" t="s">
        <v>50</v>
      </c>
      <c s="34" t="s">
        <v>28</v>
      </c>
      <c s="34" t="s">
        <v>2621</v>
      </c>
      <c s="35" t="s">
        <v>5</v>
      </c>
      <c s="6" t="s">
        <v>2622</v>
      </c>
      <c s="36" t="s">
        <v>2623</v>
      </c>
      <c s="37">
        <v>20</v>
      </c>
      <c s="36">
        <v>0</v>
      </c>
      <c s="36">
        <f>ROUND(G14*H14,6)</f>
      </c>
      <c r="L14" s="38">
        <v>0</v>
      </c>
      <c s="32">
        <f>ROUND(ROUND(L14,2)*ROUND(G14,3),2)</f>
      </c>
      <c s="36" t="s">
        <v>90</v>
      </c>
      <c>
        <f>(M14*21)/100</f>
      </c>
      <c t="s">
        <v>28</v>
      </c>
    </row>
    <row r="15" spans="1:5" ht="25.5">
      <c r="A15" s="35" t="s">
        <v>56</v>
      </c>
      <c r="E15" s="39" t="s">
        <v>2622</v>
      </c>
    </row>
    <row r="16" spans="1:5" ht="12.75">
      <c r="A16" s="35" t="s">
        <v>57</v>
      </c>
      <c r="E16" s="40" t="s">
        <v>5</v>
      </c>
    </row>
    <row r="17" spans="1:5" ht="12.75">
      <c r="A17" t="s">
        <v>58</v>
      </c>
      <c r="E17" s="39" t="s">
        <v>5</v>
      </c>
    </row>
    <row r="18" spans="1:16" ht="25.5">
      <c r="A18" t="s">
        <v>50</v>
      </c>
      <c s="34" t="s">
        <v>26</v>
      </c>
      <c s="34" t="s">
        <v>2624</v>
      </c>
      <c s="35" t="s">
        <v>5</v>
      </c>
      <c s="6" t="s">
        <v>2625</v>
      </c>
      <c s="36" t="s">
        <v>401</v>
      </c>
      <c s="37">
        <v>250.52</v>
      </c>
      <c s="36">
        <v>0</v>
      </c>
      <c s="36">
        <f>ROUND(G18*H18,6)</f>
      </c>
      <c r="L18" s="38">
        <v>0</v>
      </c>
      <c s="32">
        <f>ROUND(ROUND(L18,2)*ROUND(G18,3),2)</f>
      </c>
      <c s="36" t="s">
        <v>90</v>
      </c>
      <c>
        <f>(M18*21)/100</f>
      </c>
      <c t="s">
        <v>28</v>
      </c>
    </row>
    <row r="19" spans="1:5" ht="25.5">
      <c r="A19" s="35" t="s">
        <v>56</v>
      </c>
      <c r="E19" s="39" t="s">
        <v>2625</v>
      </c>
    </row>
    <row r="20" spans="1:5" ht="63.75">
      <c r="A20" s="35" t="s">
        <v>57</v>
      </c>
      <c r="E20" s="42" t="s">
        <v>4014</v>
      </c>
    </row>
    <row r="21" spans="1:5" ht="12.75">
      <c r="A21" t="s">
        <v>58</v>
      </c>
      <c r="E21" s="39" t="s">
        <v>5</v>
      </c>
    </row>
    <row r="22" spans="1:16" ht="38.25">
      <c r="A22" t="s">
        <v>50</v>
      </c>
      <c s="34" t="s">
        <v>79</v>
      </c>
      <c s="34" t="s">
        <v>619</v>
      </c>
      <c s="35" t="s">
        <v>5</v>
      </c>
      <c s="6" t="s">
        <v>620</v>
      </c>
      <c s="36" t="s">
        <v>401</v>
      </c>
      <c s="37">
        <v>250.52</v>
      </c>
      <c s="36">
        <v>0</v>
      </c>
      <c s="36">
        <f>ROUND(G22*H22,6)</f>
      </c>
      <c r="L22" s="38">
        <v>0</v>
      </c>
      <c s="32">
        <f>ROUND(ROUND(L22,2)*ROUND(G22,3),2)</f>
      </c>
      <c s="36" t="s">
        <v>90</v>
      </c>
      <c>
        <f>(M22*21)/100</f>
      </c>
      <c t="s">
        <v>28</v>
      </c>
    </row>
    <row r="23" spans="1:5" ht="38.25">
      <c r="A23" s="35" t="s">
        <v>56</v>
      </c>
      <c r="E23" s="39" t="s">
        <v>621</v>
      </c>
    </row>
    <row r="24" spans="1:5" ht="38.25">
      <c r="A24" s="35" t="s">
        <v>57</v>
      </c>
      <c r="E24" s="42" t="s">
        <v>4015</v>
      </c>
    </row>
    <row r="25" spans="1:5" ht="12.75">
      <c r="A25" t="s">
        <v>58</v>
      </c>
      <c r="E25" s="39" t="s">
        <v>5</v>
      </c>
    </row>
    <row r="26" spans="1:16" ht="38.25">
      <c r="A26" t="s">
        <v>50</v>
      </c>
      <c s="34" t="s">
        <v>101</v>
      </c>
      <c s="34" t="s">
        <v>623</v>
      </c>
      <c s="35" t="s">
        <v>5</v>
      </c>
      <c s="6" t="s">
        <v>620</v>
      </c>
      <c s="36" t="s">
        <v>401</v>
      </c>
      <c s="37">
        <v>2505.2</v>
      </c>
      <c s="36">
        <v>0</v>
      </c>
      <c s="36">
        <f>ROUND(G26*H26,6)</f>
      </c>
      <c r="L26" s="38">
        <v>0</v>
      </c>
      <c s="32">
        <f>ROUND(ROUND(L26,2)*ROUND(G26,3),2)</f>
      </c>
      <c s="36" t="s">
        <v>90</v>
      </c>
      <c>
        <f>(M26*21)/100</f>
      </c>
      <c t="s">
        <v>28</v>
      </c>
    </row>
    <row r="27" spans="1:5" ht="51">
      <c r="A27" s="35" t="s">
        <v>56</v>
      </c>
      <c r="E27" s="39" t="s">
        <v>624</v>
      </c>
    </row>
    <row r="28" spans="1:5" ht="25.5">
      <c r="A28" s="35" t="s">
        <v>57</v>
      </c>
      <c r="E28" s="40" t="s">
        <v>4016</v>
      </c>
    </row>
    <row r="29" spans="1:5" ht="12.75">
      <c r="A29" t="s">
        <v>58</v>
      </c>
      <c r="E29" s="39" t="s">
        <v>5</v>
      </c>
    </row>
    <row r="30" spans="1:16" ht="25.5">
      <c r="A30" t="s">
        <v>50</v>
      </c>
      <c s="34" t="s">
        <v>27</v>
      </c>
      <c s="34" t="s">
        <v>2629</v>
      </c>
      <c s="35" t="s">
        <v>5</v>
      </c>
      <c s="6" t="s">
        <v>2630</v>
      </c>
      <c s="36" t="s">
        <v>401</v>
      </c>
      <c s="37">
        <v>250.52</v>
      </c>
      <c s="36">
        <v>0</v>
      </c>
      <c s="36">
        <f>ROUND(G30*H30,6)</f>
      </c>
      <c r="L30" s="38">
        <v>0</v>
      </c>
      <c s="32">
        <f>ROUND(ROUND(L30,2)*ROUND(G30,3),2)</f>
      </c>
      <c s="36" t="s">
        <v>90</v>
      </c>
      <c>
        <f>(M30*21)/100</f>
      </c>
      <c t="s">
        <v>28</v>
      </c>
    </row>
    <row r="31" spans="1:5" ht="25.5">
      <c r="A31" s="35" t="s">
        <v>56</v>
      </c>
      <c r="E31" s="39" t="s">
        <v>2630</v>
      </c>
    </row>
    <row r="32" spans="1:5" ht="25.5">
      <c r="A32" s="35" t="s">
        <v>57</v>
      </c>
      <c r="E32" s="40" t="s">
        <v>4017</v>
      </c>
    </row>
    <row r="33" spans="1:5" ht="12.75">
      <c r="A33" t="s">
        <v>58</v>
      </c>
      <c r="E33" s="39" t="s">
        <v>5</v>
      </c>
    </row>
    <row r="34" spans="1:16" ht="25.5">
      <c r="A34" t="s">
        <v>50</v>
      </c>
      <c s="34" t="s">
        <v>106</v>
      </c>
      <c s="34" t="s">
        <v>626</v>
      </c>
      <c s="35" t="s">
        <v>5</v>
      </c>
      <c s="6" t="s">
        <v>627</v>
      </c>
      <c s="36" t="s">
        <v>409</v>
      </c>
      <c s="37">
        <v>425.884</v>
      </c>
      <c s="36">
        <v>0</v>
      </c>
      <c s="36">
        <f>ROUND(G34*H34,6)</f>
      </c>
      <c r="L34" s="38">
        <v>0</v>
      </c>
      <c s="32">
        <f>ROUND(ROUND(L34,2)*ROUND(G34,3),2)</f>
      </c>
      <c s="36" t="s">
        <v>90</v>
      </c>
      <c>
        <f>(M34*21)/100</f>
      </c>
      <c t="s">
        <v>28</v>
      </c>
    </row>
    <row r="35" spans="1:5" ht="25.5">
      <c r="A35" s="35" t="s">
        <v>56</v>
      </c>
      <c r="E35" s="39" t="s">
        <v>627</v>
      </c>
    </row>
    <row r="36" spans="1:5" ht="25.5">
      <c r="A36" s="35" t="s">
        <v>57</v>
      </c>
      <c r="E36" s="40" t="s">
        <v>4018</v>
      </c>
    </row>
    <row r="37" spans="1:5" ht="12.75">
      <c r="A37" t="s">
        <v>58</v>
      </c>
      <c r="E37" s="39" t="s">
        <v>5</v>
      </c>
    </row>
    <row r="38" spans="1:16" ht="25.5">
      <c r="A38" t="s">
        <v>50</v>
      </c>
      <c s="34" t="s">
        <v>111</v>
      </c>
      <c s="34" t="s">
        <v>2633</v>
      </c>
      <c s="35" t="s">
        <v>5</v>
      </c>
      <c s="6" t="s">
        <v>403</v>
      </c>
      <c s="36" t="s">
        <v>401</v>
      </c>
      <c s="37">
        <v>213.597</v>
      </c>
      <c s="36">
        <v>0</v>
      </c>
      <c s="36">
        <f>ROUND(G38*H38,6)</f>
      </c>
      <c r="L38" s="38">
        <v>0</v>
      </c>
      <c s="32">
        <f>ROUND(ROUND(L38,2)*ROUND(G38,3),2)</f>
      </c>
      <c s="36" t="s">
        <v>90</v>
      </c>
      <c>
        <f>(M38*21)/100</f>
      </c>
      <c t="s">
        <v>28</v>
      </c>
    </row>
    <row r="39" spans="1:5" ht="25.5">
      <c r="A39" s="35" t="s">
        <v>56</v>
      </c>
      <c r="E39" s="39" t="s">
        <v>403</v>
      </c>
    </row>
    <row r="40" spans="1:5" ht="25.5">
      <c r="A40" s="35" t="s">
        <v>57</v>
      </c>
      <c r="E40" s="40" t="s">
        <v>4019</v>
      </c>
    </row>
    <row r="41" spans="1:5" ht="12.75">
      <c r="A41" t="s">
        <v>58</v>
      </c>
      <c r="E41" s="39" t="s">
        <v>5</v>
      </c>
    </row>
    <row r="42" spans="1:16" ht="12.75">
      <c r="A42" t="s">
        <v>50</v>
      </c>
      <c s="34" t="s">
        <v>114</v>
      </c>
      <c s="34" t="s">
        <v>2635</v>
      </c>
      <c s="35" t="s">
        <v>5</v>
      </c>
      <c s="6" t="s">
        <v>2636</v>
      </c>
      <c s="36" t="s">
        <v>409</v>
      </c>
      <c s="37">
        <v>448.554</v>
      </c>
      <c s="36">
        <v>1</v>
      </c>
      <c s="36">
        <f>ROUND(G42*H42,6)</f>
      </c>
      <c r="L42" s="38">
        <v>0</v>
      </c>
      <c s="32">
        <f>ROUND(ROUND(L42,2)*ROUND(G42,3),2)</f>
      </c>
      <c s="36" t="s">
        <v>90</v>
      </c>
      <c>
        <f>(M42*21)/100</f>
      </c>
      <c t="s">
        <v>28</v>
      </c>
    </row>
    <row r="43" spans="1:5" ht="12.75">
      <c r="A43" s="35" t="s">
        <v>56</v>
      </c>
      <c r="E43" s="39" t="s">
        <v>2636</v>
      </c>
    </row>
    <row r="44" spans="1:5" ht="25.5">
      <c r="A44" s="35" t="s">
        <v>57</v>
      </c>
      <c r="E44" s="40" t="s">
        <v>4020</v>
      </c>
    </row>
    <row r="45" spans="1:5" ht="12.75">
      <c r="A45" t="s">
        <v>58</v>
      </c>
      <c r="E45" s="39" t="s">
        <v>5</v>
      </c>
    </row>
    <row r="46" spans="1:16" ht="25.5">
      <c r="A46" t="s">
        <v>50</v>
      </c>
      <c s="34" t="s">
        <v>120</v>
      </c>
      <c s="34" t="s">
        <v>2638</v>
      </c>
      <c s="35" t="s">
        <v>5</v>
      </c>
      <c s="6" t="s">
        <v>2639</v>
      </c>
      <c s="36" t="s">
        <v>423</v>
      </c>
      <c s="37">
        <v>209.6</v>
      </c>
      <c s="36">
        <v>0</v>
      </c>
      <c s="36">
        <f>ROUND(G46*H46,6)</f>
      </c>
      <c r="L46" s="38">
        <v>0</v>
      </c>
      <c s="32">
        <f>ROUND(ROUND(L46,2)*ROUND(G46,3),2)</f>
      </c>
      <c s="36" t="s">
        <v>90</v>
      </c>
      <c>
        <f>(M46*21)/100</f>
      </c>
      <c t="s">
        <v>28</v>
      </c>
    </row>
    <row r="47" spans="1:5" ht="25.5">
      <c r="A47" s="35" t="s">
        <v>56</v>
      </c>
      <c r="E47" s="39" t="s">
        <v>2639</v>
      </c>
    </row>
    <row r="48" spans="1:5" ht="63.75">
      <c r="A48" s="35" t="s">
        <v>57</v>
      </c>
      <c r="E48" s="42" t="s">
        <v>4021</v>
      </c>
    </row>
    <row r="49" spans="1:5" ht="12.75">
      <c r="A49" t="s">
        <v>58</v>
      </c>
      <c r="E49" s="39" t="s">
        <v>5</v>
      </c>
    </row>
    <row r="50" spans="1:13" ht="12.75">
      <c r="A50" t="s">
        <v>47</v>
      </c>
      <c r="C50" s="31" t="s">
        <v>28</v>
      </c>
      <c r="E50" s="33" t="s">
        <v>638</v>
      </c>
      <c r="J50" s="32">
        <f>0</f>
      </c>
      <c s="32">
        <f>0</f>
      </c>
      <c s="32">
        <f>0+L51+L55+L59+L63+L67+L71+L75+L79+L83+L87+L91+L95</f>
      </c>
      <c s="32">
        <f>0+M51+M55+M59+M63+M67+M71+M75+M79+M83+M87+M91+M95</f>
      </c>
    </row>
    <row r="51" spans="1:16" ht="25.5">
      <c r="A51" t="s">
        <v>50</v>
      </c>
      <c s="34" t="s">
        <v>124</v>
      </c>
      <c s="34" t="s">
        <v>2641</v>
      </c>
      <c s="35" t="s">
        <v>5</v>
      </c>
      <c s="6" t="s">
        <v>2642</v>
      </c>
      <c s="36" t="s">
        <v>401</v>
      </c>
      <c s="37">
        <v>10.35</v>
      </c>
      <c s="36">
        <v>2.50187</v>
      </c>
      <c s="36">
        <f>ROUND(G51*H51,6)</f>
      </c>
      <c r="L51" s="38">
        <v>0</v>
      </c>
      <c s="32">
        <f>ROUND(ROUND(L51,2)*ROUND(G51,3),2)</f>
      </c>
      <c s="36" t="s">
        <v>90</v>
      </c>
      <c>
        <f>(M51*21)/100</f>
      </c>
      <c t="s">
        <v>28</v>
      </c>
    </row>
    <row r="52" spans="1:5" ht="25.5">
      <c r="A52" s="35" t="s">
        <v>56</v>
      </c>
      <c r="E52" s="39" t="s">
        <v>2642</v>
      </c>
    </row>
    <row r="53" spans="1:5" ht="38.25">
      <c r="A53" s="35" t="s">
        <v>57</v>
      </c>
      <c r="E53" s="42" t="s">
        <v>4022</v>
      </c>
    </row>
    <row r="54" spans="1:5" ht="12.75">
      <c r="A54" t="s">
        <v>58</v>
      </c>
      <c r="E54" s="39" t="s">
        <v>5</v>
      </c>
    </row>
    <row r="55" spans="1:16" ht="12.75">
      <c r="A55" t="s">
        <v>50</v>
      </c>
      <c s="34" t="s">
        <v>127</v>
      </c>
      <c s="34" t="s">
        <v>2378</v>
      </c>
      <c s="35" t="s">
        <v>5</v>
      </c>
      <c s="6" t="s">
        <v>2379</v>
      </c>
      <c s="36" t="s">
        <v>423</v>
      </c>
      <c s="37">
        <v>232.1</v>
      </c>
      <c s="36">
        <v>0.00269</v>
      </c>
      <c s="36">
        <f>ROUND(G55*H55,6)</f>
      </c>
      <c r="L55" s="38">
        <v>0</v>
      </c>
      <c s="32">
        <f>ROUND(ROUND(L55,2)*ROUND(G55,3),2)</f>
      </c>
      <c s="36" t="s">
        <v>90</v>
      </c>
      <c>
        <f>(M55*21)/100</f>
      </c>
      <c t="s">
        <v>28</v>
      </c>
    </row>
    <row r="56" spans="1:5" ht="12.75">
      <c r="A56" s="35" t="s">
        <v>56</v>
      </c>
      <c r="E56" s="39" t="s">
        <v>2379</v>
      </c>
    </row>
    <row r="57" spans="1:5" ht="38.25">
      <c r="A57" s="35" t="s">
        <v>57</v>
      </c>
      <c r="E57" s="42" t="s">
        <v>4023</v>
      </c>
    </row>
    <row r="58" spans="1:5" ht="12.75">
      <c r="A58" t="s">
        <v>58</v>
      </c>
      <c r="E58" s="39" t="s">
        <v>5</v>
      </c>
    </row>
    <row r="59" spans="1:16" ht="12.75">
      <c r="A59" t="s">
        <v>50</v>
      </c>
      <c s="34" t="s">
        <v>130</v>
      </c>
      <c s="34" t="s">
        <v>2381</v>
      </c>
      <c s="35" t="s">
        <v>5</v>
      </c>
      <c s="6" t="s">
        <v>2382</v>
      </c>
      <c s="36" t="s">
        <v>423</v>
      </c>
      <c s="37">
        <v>232.1</v>
      </c>
      <c s="36">
        <v>0</v>
      </c>
      <c s="36">
        <f>ROUND(G59*H59,6)</f>
      </c>
      <c r="L59" s="38">
        <v>0</v>
      </c>
      <c s="32">
        <f>ROUND(ROUND(L59,2)*ROUND(G59,3),2)</f>
      </c>
      <c s="36" t="s">
        <v>90</v>
      </c>
      <c>
        <f>(M59*21)/100</f>
      </c>
      <c t="s">
        <v>28</v>
      </c>
    </row>
    <row r="60" spans="1:5" ht="12.75">
      <c r="A60" s="35" t="s">
        <v>56</v>
      </c>
      <c r="E60" s="39" t="s">
        <v>2382</v>
      </c>
    </row>
    <row r="61" spans="1:5" ht="12.75">
      <c r="A61" s="35" t="s">
        <v>57</v>
      </c>
      <c r="E61" s="40" t="s">
        <v>5</v>
      </c>
    </row>
    <row r="62" spans="1:5" ht="12.75">
      <c r="A62" t="s">
        <v>58</v>
      </c>
      <c r="E62" s="39" t="s">
        <v>5</v>
      </c>
    </row>
    <row r="63" spans="1:16" ht="12.75">
      <c r="A63" t="s">
        <v>50</v>
      </c>
      <c s="34" t="s">
        <v>133</v>
      </c>
      <c s="34" t="s">
        <v>4024</v>
      </c>
      <c s="35" t="s">
        <v>5</v>
      </c>
      <c s="6" t="s">
        <v>4025</v>
      </c>
      <c s="36" t="s">
        <v>409</v>
      </c>
      <c s="37">
        <v>0.735</v>
      </c>
      <c s="36">
        <v>1.06277</v>
      </c>
      <c s="36">
        <f>ROUND(G63*H63,6)</f>
      </c>
      <c r="L63" s="38">
        <v>0</v>
      </c>
      <c s="32">
        <f>ROUND(ROUND(L63,2)*ROUND(G63,3),2)</f>
      </c>
      <c s="36" t="s">
        <v>90</v>
      </c>
      <c>
        <f>(M63*21)/100</f>
      </c>
      <c t="s">
        <v>28</v>
      </c>
    </row>
    <row r="64" spans="1:5" ht="12.75">
      <c r="A64" s="35" t="s">
        <v>56</v>
      </c>
      <c r="E64" s="39" t="s">
        <v>4025</v>
      </c>
    </row>
    <row r="65" spans="1:5" ht="38.25">
      <c r="A65" s="35" t="s">
        <v>57</v>
      </c>
      <c r="E65" s="42" t="s">
        <v>4026</v>
      </c>
    </row>
    <row r="66" spans="1:5" ht="12.75">
      <c r="A66" t="s">
        <v>58</v>
      </c>
      <c r="E66" s="39" t="s">
        <v>5</v>
      </c>
    </row>
    <row r="67" spans="1:16" ht="12.75">
      <c r="A67" t="s">
        <v>50</v>
      </c>
      <c s="34" t="s">
        <v>136</v>
      </c>
      <c s="34" t="s">
        <v>4027</v>
      </c>
      <c s="35" t="s">
        <v>5</v>
      </c>
      <c s="6" t="s">
        <v>4028</v>
      </c>
      <c s="36" t="s">
        <v>423</v>
      </c>
      <c s="37">
        <v>57.5</v>
      </c>
      <c s="36">
        <v>0</v>
      </c>
      <c s="36">
        <f>ROUND(G67*H67,6)</f>
      </c>
      <c r="L67" s="38">
        <v>0</v>
      </c>
      <c s="32">
        <f>ROUND(ROUND(L67,2)*ROUND(G67,3),2)</f>
      </c>
      <c s="36" t="s">
        <v>55</v>
      </c>
      <c>
        <f>(M67*21)/100</f>
      </c>
      <c t="s">
        <v>28</v>
      </c>
    </row>
    <row r="68" spans="1:5" ht="12.75">
      <c r="A68" s="35" t="s">
        <v>56</v>
      </c>
      <c r="E68" s="39" t="s">
        <v>4028</v>
      </c>
    </row>
    <row r="69" spans="1:5" ht="38.25">
      <c r="A69" s="35" t="s">
        <v>57</v>
      </c>
      <c r="E69" s="42" t="s">
        <v>4029</v>
      </c>
    </row>
    <row r="70" spans="1:5" ht="12.75">
      <c r="A70" t="s">
        <v>58</v>
      </c>
      <c r="E70" s="39" t="s">
        <v>5</v>
      </c>
    </row>
    <row r="71" spans="1:16" ht="25.5">
      <c r="A71" t="s">
        <v>50</v>
      </c>
      <c s="34" t="s">
        <v>139</v>
      </c>
      <c s="34" t="s">
        <v>2645</v>
      </c>
      <c s="35" t="s">
        <v>5</v>
      </c>
      <c s="6" t="s">
        <v>2646</v>
      </c>
      <c s="36" t="s">
        <v>401</v>
      </c>
      <c s="37">
        <v>24.675</v>
      </c>
      <c s="36">
        <v>2.50187</v>
      </c>
      <c s="36">
        <f>ROUND(G71*H71,6)</f>
      </c>
      <c r="L71" s="38">
        <v>0</v>
      </c>
      <c s="32">
        <f>ROUND(ROUND(L71,2)*ROUND(G71,3),2)</f>
      </c>
      <c s="36" t="s">
        <v>90</v>
      </c>
      <c>
        <f>(M71*21)/100</f>
      </c>
      <c t="s">
        <v>28</v>
      </c>
    </row>
    <row r="72" spans="1:5" ht="25.5">
      <c r="A72" s="35" t="s">
        <v>56</v>
      </c>
      <c r="E72" s="39" t="s">
        <v>2646</v>
      </c>
    </row>
    <row r="73" spans="1:5" ht="76.5">
      <c r="A73" s="35" t="s">
        <v>57</v>
      </c>
      <c r="E73" s="42" t="s">
        <v>4030</v>
      </c>
    </row>
    <row r="74" spans="1:5" ht="12.75">
      <c r="A74" t="s">
        <v>58</v>
      </c>
      <c r="E74" s="39" t="s">
        <v>5</v>
      </c>
    </row>
    <row r="75" spans="1:16" ht="12.75">
      <c r="A75" t="s">
        <v>50</v>
      </c>
      <c s="34" t="s">
        <v>142</v>
      </c>
      <c s="34" t="s">
        <v>642</v>
      </c>
      <c s="35" t="s">
        <v>5</v>
      </c>
      <c s="6" t="s">
        <v>643</v>
      </c>
      <c s="36" t="s">
        <v>423</v>
      </c>
      <c s="37">
        <v>59.22</v>
      </c>
      <c s="36">
        <v>0.00264</v>
      </c>
      <c s="36">
        <f>ROUND(G75*H75,6)</f>
      </c>
      <c r="L75" s="38">
        <v>0</v>
      </c>
      <c s="32">
        <f>ROUND(ROUND(L75,2)*ROUND(G75,3),2)</f>
      </c>
      <c s="36" t="s">
        <v>90</v>
      </c>
      <c>
        <f>(M75*21)/100</f>
      </c>
      <c t="s">
        <v>28</v>
      </c>
    </row>
    <row r="76" spans="1:5" ht="12.75">
      <c r="A76" s="35" t="s">
        <v>56</v>
      </c>
      <c r="E76" s="39" t="s">
        <v>643</v>
      </c>
    </row>
    <row r="77" spans="1:5" ht="76.5">
      <c r="A77" s="35" t="s">
        <v>57</v>
      </c>
      <c r="E77" s="42" t="s">
        <v>4031</v>
      </c>
    </row>
    <row r="78" spans="1:5" ht="12.75">
      <c r="A78" t="s">
        <v>58</v>
      </c>
      <c r="E78" s="39" t="s">
        <v>5</v>
      </c>
    </row>
    <row r="79" spans="1:16" ht="12.75">
      <c r="A79" t="s">
        <v>50</v>
      </c>
      <c s="34" t="s">
        <v>145</v>
      </c>
      <c s="34" t="s">
        <v>645</v>
      </c>
      <c s="35" t="s">
        <v>5</v>
      </c>
      <c s="6" t="s">
        <v>646</v>
      </c>
      <c s="36" t="s">
        <v>423</v>
      </c>
      <c s="37">
        <v>59.22</v>
      </c>
      <c s="36">
        <v>0</v>
      </c>
      <c s="36">
        <f>ROUND(G79*H79,6)</f>
      </c>
      <c r="L79" s="38">
        <v>0</v>
      </c>
      <c s="32">
        <f>ROUND(ROUND(L79,2)*ROUND(G79,3),2)</f>
      </c>
      <c s="36" t="s">
        <v>90</v>
      </c>
      <c>
        <f>(M79*21)/100</f>
      </c>
      <c t="s">
        <v>28</v>
      </c>
    </row>
    <row r="80" spans="1:5" ht="12.75">
      <c r="A80" s="35" t="s">
        <v>56</v>
      </c>
      <c r="E80" s="39" t="s">
        <v>646</v>
      </c>
    </row>
    <row r="81" spans="1:5" ht="12.75">
      <c r="A81" s="35" t="s">
        <v>57</v>
      </c>
      <c r="E81" s="40" t="s">
        <v>5</v>
      </c>
    </row>
    <row r="82" spans="1:5" ht="12.75">
      <c r="A82" t="s">
        <v>58</v>
      </c>
      <c r="E82" s="39" t="s">
        <v>5</v>
      </c>
    </row>
    <row r="83" spans="1:16" ht="25.5">
      <c r="A83" t="s">
        <v>50</v>
      </c>
      <c s="34" t="s">
        <v>149</v>
      </c>
      <c s="34" t="s">
        <v>2649</v>
      </c>
      <c s="35" t="s">
        <v>5</v>
      </c>
      <c s="6" t="s">
        <v>2650</v>
      </c>
      <c s="36" t="s">
        <v>89</v>
      </c>
      <c s="37">
        <v>8</v>
      </c>
      <c s="36">
        <v>0.00498</v>
      </c>
      <c s="36">
        <f>ROUND(G83*H83,6)</f>
      </c>
      <c r="L83" s="38">
        <v>0</v>
      </c>
      <c s="32">
        <f>ROUND(ROUND(L83,2)*ROUND(G83,3),2)</f>
      </c>
      <c s="36" t="s">
        <v>90</v>
      </c>
      <c>
        <f>(M83*21)/100</f>
      </c>
      <c t="s">
        <v>28</v>
      </c>
    </row>
    <row r="84" spans="1:5" ht="38.25">
      <c r="A84" s="35" t="s">
        <v>56</v>
      </c>
      <c r="E84" s="39" t="s">
        <v>2651</v>
      </c>
    </row>
    <row r="85" spans="1:5" ht="12.75">
      <c r="A85" s="35" t="s">
        <v>57</v>
      </c>
      <c r="E85" s="40" t="s">
        <v>5</v>
      </c>
    </row>
    <row r="86" spans="1:5" ht="12.75">
      <c r="A86" t="s">
        <v>58</v>
      </c>
      <c r="E86" s="39" t="s">
        <v>5</v>
      </c>
    </row>
    <row r="87" spans="1:16" ht="12.75">
      <c r="A87" t="s">
        <v>50</v>
      </c>
      <c s="34" t="s">
        <v>152</v>
      </c>
      <c s="34" t="s">
        <v>2652</v>
      </c>
      <c s="35" t="s">
        <v>5</v>
      </c>
      <c s="6" t="s">
        <v>2653</v>
      </c>
      <c s="36" t="s">
        <v>409</v>
      </c>
      <c s="37">
        <v>1.61</v>
      </c>
      <c s="36">
        <v>1.06062</v>
      </c>
      <c s="36">
        <f>ROUND(G87*H87,6)</f>
      </c>
      <c r="L87" s="38">
        <v>0</v>
      </c>
      <c s="32">
        <f>ROUND(ROUND(L87,2)*ROUND(G87,3),2)</f>
      </c>
      <c s="36" t="s">
        <v>90</v>
      </c>
      <c>
        <f>(M87*21)/100</f>
      </c>
      <c t="s">
        <v>28</v>
      </c>
    </row>
    <row r="88" spans="1:5" ht="12.75">
      <c r="A88" s="35" t="s">
        <v>56</v>
      </c>
      <c r="E88" s="39" t="s">
        <v>2653</v>
      </c>
    </row>
    <row r="89" spans="1:5" ht="38.25">
      <c r="A89" s="35" t="s">
        <v>57</v>
      </c>
      <c r="E89" s="42" t="s">
        <v>4032</v>
      </c>
    </row>
    <row r="90" spans="1:5" ht="12.75">
      <c r="A90" t="s">
        <v>58</v>
      </c>
      <c r="E90" s="39" t="s">
        <v>5</v>
      </c>
    </row>
    <row r="91" spans="1:16" ht="25.5">
      <c r="A91" t="s">
        <v>50</v>
      </c>
      <c s="34" t="s">
        <v>155</v>
      </c>
      <c s="34" t="s">
        <v>2655</v>
      </c>
      <c s="35" t="s">
        <v>5</v>
      </c>
      <c s="6" t="s">
        <v>2656</v>
      </c>
      <c s="36" t="s">
        <v>401</v>
      </c>
      <c s="37">
        <v>0.064</v>
      </c>
      <c s="36">
        <v>2.50187</v>
      </c>
      <c s="36">
        <f>ROUND(G91*H91,6)</f>
      </c>
      <c r="L91" s="38">
        <v>0</v>
      </c>
      <c s="32">
        <f>ROUND(ROUND(L91,2)*ROUND(G91,3),2)</f>
      </c>
      <c s="36" t="s">
        <v>90</v>
      </c>
      <c>
        <f>(M91*21)/100</f>
      </c>
      <c t="s">
        <v>28</v>
      </c>
    </row>
    <row r="92" spans="1:5" ht="25.5">
      <c r="A92" s="35" t="s">
        <v>56</v>
      </c>
      <c r="E92" s="39" t="s">
        <v>2656</v>
      </c>
    </row>
    <row r="93" spans="1:5" ht="25.5">
      <c r="A93" s="35" t="s">
        <v>57</v>
      </c>
      <c r="E93" s="40" t="s">
        <v>4033</v>
      </c>
    </row>
    <row r="94" spans="1:5" ht="12.75">
      <c r="A94" t="s">
        <v>58</v>
      </c>
      <c r="E94" s="39" t="s">
        <v>5</v>
      </c>
    </row>
    <row r="95" spans="1:16" ht="12.75">
      <c r="A95" t="s">
        <v>50</v>
      </c>
      <c s="34" t="s">
        <v>159</v>
      </c>
      <c s="34" t="s">
        <v>4034</v>
      </c>
      <c s="35" t="s">
        <v>5</v>
      </c>
      <c s="6" t="s">
        <v>2659</v>
      </c>
      <c s="36" t="s">
        <v>54</v>
      </c>
      <c s="37">
        <v>1</v>
      </c>
      <c s="36">
        <v>0</v>
      </c>
      <c s="36">
        <f>ROUND(G95*H95,6)</f>
      </c>
      <c r="L95" s="38">
        <v>0</v>
      </c>
      <c s="32">
        <f>ROUND(ROUND(L95,2)*ROUND(G95,3),2)</f>
      </c>
      <c s="36" t="s">
        <v>291</v>
      </c>
      <c>
        <f>(M95*21)/100</f>
      </c>
      <c t="s">
        <v>28</v>
      </c>
    </row>
    <row r="96" spans="1:5" ht="12.75">
      <c r="A96" s="35" t="s">
        <v>56</v>
      </c>
      <c r="E96" s="39" t="s">
        <v>2659</v>
      </c>
    </row>
    <row r="97" spans="1:5" ht="12.75">
      <c r="A97" s="35" t="s">
        <v>57</v>
      </c>
      <c r="E97" s="40" t="s">
        <v>5</v>
      </c>
    </row>
    <row r="98" spans="1:5" ht="12.75">
      <c r="A98" t="s">
        <v>58</v>
      </c>
      <c r="E98" s="39" t="s">
        <v>5</v>
      </c>
    </row>
    <row r="99" spans="1:13" ht="12.75">
      <c r="A99" t="s">
        <v>47</v>
      </c>
      <c r="C99" s="31" t="s">
        <v>2390</v>
      </c>
      <c r="E99" s="33" t="s">
        <v>2391</v>
      </c>
      <c r="J99" s="32">
        <f>0</f>
      </c>
      <c s="32">
        <f>0</f>
      </c>
      <c s="32">
        <f>0+L100+L104</f>
      </c>
      <c s="32">
        <f>0+M100+M104</f>
      </c>
    </row>
    <row r="100" spans="1:16" ht="38.25">
      <c r="A100" t="s">
        <v>50</v>
      </c>
      <c s="34" t="s">
        <v>230</v>
      </c>
      <c s="34" t="s">
        <v>2392</v>
      </c>
      <c s="35" t="s">
        <v>5</v>
      </c>
      <c s="6" t="s">
        <v>2393</v>
      </c>
      <c s="36" t="s">
        <v>74</v>
      </c>
      <c s="37">
        <v>90</v>
      </c>
      <c s="36">
        <v>0</v>
      </c>
      <c s="36">
        <f>ROUND(G100*H100,6)</f>
      </c>
      <c r="L100" s="38">
        <v>0</v>
      </c>
      <c s="32">
        <f>ROUND(ROUND(L100,2)*ROUND(G100,3),2)</f>
      </c>
      <c s="36" t="s">
        <v>90</v>
      </c>
      <c>
        <f>(M100*21)/100</f>
      </c>
      <c t="s">
        <v>28</v>
      </c>
    </row>
    <row r="101" spans="1:5" ht="38.25">
      <c r="A101" s="35" t="s">
        <v>56</v>
      </c>
      <c r="E101" s="39" t="s">
        <v>2393</v>
      </c>
    </row>
    <row r="102" spans="1:5" ht="12.75">
      <c r="A102" s="35" t="s">
        <v>57</v>
      </c>
      <c r="E102" s="40" t="s">
        <v>5</v>
      </c>
    </row>
    <row r="103" spans="1:5" ht="12.75">
      <c r="A103" t="s">
        <v>58</v>
      </c>
      <c r="E103" s="39" t="s">
        <v>5</v>
      </c>
    </row>
    <row r="104" spans="1:16" ht="12.75">
      <c r="A104" t="s">
        <v>50</v>
      </c>
      <c s="34" t="s">
        <v>234</v>
      </c>
      <c s="34" t="s">
        <v>2394</v>
      </c>
      <c s="35" t="s">
        <v>5</v>
      </c>
      <c s="6" t="s">
        <v>2395</v>
      </c>
      <c s="36" t="s">
        <v>283</v>
      </c>
      <c s="37">
        <v>108.9</v>
      </c>
      <c s="36">
        <v>0.001</v>
      </c>
      <c s="36">
        <f>ROUND(G104*H104,6)</f>
      </c>
      <c r="L104" s="38">
        <v>0</v>
      </c>
      <c s="32">
        <f>ROUND(ROUND(L104,2)*ROUND(G104,3),2)</f>
      </c>
      <c s="36" t="s">
        <v>90</v>
      </c>
      <c>
        <f>(M104*21)/100</f>
      </c>
      <c t="s">
        <v>28</v>
      </c>
    </row>
    <row r="105" spans="1:5" ht="12.75">
      <c r="A105" s="35" t="s">
        <v>56</v>
      </c>
      <c r="E105" s="39" t="s">
        <v>2395</v>
      </c>
    </row>
    <row r="106" spans="1:5" ht="25.5">
      <c r="A106" s="35" t="s">
        <v>57</v>
      </c>
      <c r="E106" s="40" t="s">
        <v>4035</v>
      </c>
    </row>
    <row r="107" spans="1:5" ht="12.75">
      <c r="A107" t="s">
        <v>58</v>
      </c>
      <c r="E107" s="39" t="s">
        <v>5</v>
      </c>
    </row>
    <row r="108" spans="1:13" ht="12.75">
      <c r="A108" t="s">
        <v>47</v>
      </c>
      <c r="C108" s="31" t="s">
        <v>27</v>
      </c>
      <c r="E108" s="33" t="s">
        <v>711</v>
      </c>
      <c r="J108" s="32">
        <f>0</f>
      </c>
      <c s="32">
        <f>0</f>
      </c>
      <c s="32">
        <f>0+L109+L113+L117+L121+L125</f>
      </c>
      <c s="32">
        <f>0+M109+M113+M117+M121+M125</f>
      </c>
    </row>
    <row r="109" spans="1:16" ht="25.5">
      <c r="A109" t="s">
        <v>50</v>
      </c>
      <c s="34" t="s">
        <v>162</v>
      </c>
      <c s="34" t="s">
        <v>4036</v>
      </c>
      <c s="35" t="s">
        <v>5</v>
      </c>
      <c s="6" t="s">
        <v>4037</v>
      </c>
      <c s="36" t="s">
        <v>423</v>
      </c>
      <c s="37">
        <v>23.84</v>
      </c>
      <c s="36">
        <v>0.00438</v>
      </c>
      <c s="36">
        <f>ROUND(G109*H109,6)</f>
      </c>
      <c r="L109" s="38">
        <v>0</v>
      </c>
      <c s="32">
        <f>ROUND(ROUND(L109,2)*ROUND(G109,3),2)</f>
      </c>
      <c s="36" t="s">
        <v>90</v>
      </c>
      <c>
        <f>(M109*21)/100</f>
      </c>
      <c t="s">
        <v>28</v>
      </c>
    </row>
    <row r="110" spans="1:5" ht="25.5">
      <c r="A110" s="35" t="s">
        <v>56</v>
      </c>
      <c r="E110" s="39" t="s">
        <v>4037</v>
      </c>
    </row>
    <row r="111" spans="1:5" ht="38.25">
      <c r="A111" s="35" t="s">
        <v>57</v>
      </c>
      <c r="E111" s="42" t="s">
        <v>4038</v>
      </c>
    </row>
    <row r="112" spans="1:5" ht="12.75">
      <c r="A112" t="s">
        <v>58</v>
      </c>
      <c r="E112" s="39" t="s">
        <v>5</v>
      </c>
    </row>
    <row r="113" spans="1:16" ht="12.75">
      <c r="A113" t="s">
        <v>50</v>
      </c>
      <c s="34" t="s">
        <v>165</v>
      </c>
      <c s="34" t="s">
        <v>743</v>
      </c>
      <c s="35" t="s">
        <v>5</v>
      </c>
      <c s="6" t="s">
        <v>744</v>
      </c>
      <c s="36" t="s">
        <v>423</v>
      </c>
      <c s="37">
        <v>23.84</v>
      </c>
      <c s="36">
        <v>0.00022</v>
      </c>
      <c s="36">
        <f>ROUND(G113*H113,6)</f>
      </c>
      <c r="L113" s="38">
        <v>0</v>
      </c>
      <c s="32">
        <f>ROUND(ROUND(L113,2)*ROUND(G113,3),2)</f>
      </c>
      <c s="36" t="s">
        <v>90</v>
      </c>
      <c>
        <f>(M113*21)/100</f>
      </c>
      <c t="s">
        <v>28</v>
      </c>
    </row>
    <row r="114" spans="1:5" ht="12.75">
      <c r="A114" s="35" t="s">
        <v>56</v>
      </c>
      <c r="E114" s="39" t="s">
        <v>744</v>
      </c>
    </row>
    <row r="115" spans="1:5" ht="51">
      <c r="A115" s="35" t="s">
        <v>57</v>
      </c>
      <c r="E115" s="42" t="s">
        <v>4039</v>
      </c>
    </row>
    <row r="116" spans="1:5" ht="12.75">
      <c r="A116" t="s">
        <v>58</v>
      </c>
      <c r="E116" s="39" t="s">
        <v>5</v>
      </c>
    </row>
    <row r="117" spans="1:16" ht="25.5">
      <c r="A117" t="s">
        <v>50</v>
      </c>
      <c s="34" t="s">
        <v>168</v>
      </c>
      <c s="34" t="s">
        <v>803</v>
      </c>
      <c s="35" t="s">
        <v>5</v>
      </c>
      <c s="6" t="s">
        <v>804</v>
      </c>
      <c s="36" t="s">
        <v>423</v>
      </c>
      <c s="37">
        <v>23.84</v>
      </c>
      <c s="36">
        <v>0.0057</v>
      </c>
      <c s="36">
        <f>ROUND(G117*H117,6)</f>
      </c>
      <c r="L117" s="38">
        <v>0</v>
      </c>
      <c s="32">
        <f>ROUND(ROUND(L117,2)*ROUND(G117,3),2)</f>
      </c>
      <c s="36" t="s">
        <v>90</v>
      </c>
      <c>
        <f>(M117*21)/100</f>
      </c>
      <c t="s">
        <v>28</v>
      </c>
    </row>
    <row r="118" spans="1:5" ht="25.5">
      <c r="A118" s="35" t="s">
        <v>56</v>
      </c>
      <c r="E118" s="39" t="s">
        <v>804</v>
      </c>
    </row>
    <row r="119" spans="1:5" ht="51">
      <c r="A119" s="35" t="s">
        <v>57</v>
      </c>
      <c r="E119" s="42" t="s">
        <v>4039</v>
      </c>
    </row>
    <row r="120" spans="1:5" ht="12.75">
      <c r="A120" t="s">
        <v>58</v>
      </c>
      <c r="E120" s="39" t="s">
        <v>5</v>
      </c>
    </row>
    <row r="121" spans="1:16" ht="25.5">
      <c r="A121" t="s">
        <v>50</v>
      </c>
      <c s="34" t="s">
        <v>171</v>
      </c>
      <c s="34" t="s">
        <v>826</v>
      </c>
      <c s="35" t="s">
        <v>5</v>
      </c>
      <c s="6" t="s">
        <v>827</v>
      </c>
      <c s="36" t="s">
        <v>401</v>
      </c>
      <c s="37">
        <v>5.164</v>
      </c>
      <c s="36">
        <v>2.30102</v>
      </c>
      <c s="36">
        <f>ROUND(G121*H121,6)</f>
      </c>
      <c r="L121" s="38">
        <v>0</v>
      </c>
      <c s="32">
        <f>ROUND(ROUND(L121,2)*ROUND(G121,3),2)</f>
      </c>
      <c s="36" t="s">
        <v>90</v>
      </c>
      <c>
        <f>(M121*21)/100</f>
      </c>
      <c t="s">
        <v>28</v>
      </c>
    </row>
    <row r="122" spans="1:5" ht="25.5">
      <c r="A122" s="35" t="s">
        <v>56</v>
      </c>
      <c r="E122" s="39" t="s">
        <v>827</v>
      </c>
    </row>
    <row r="123" spans="1:5" ht="114.75">
      <c r="A123" s="35" t="s">
        <v>57</v>
      </c>
      <c r="E123" s="42" t="s">
        <v>4040</v>
      </c>
    </row>
    <row r="124" spans="1:5" ht="12.75">
      <c r="A124" t="s">
        <v>58</v>
      </c>
      <c r="E124" s="39" t="s">
        <v>5</v>
      </c>
    </row>
    <row r="125" spans="1:16" ht="25.5">
      <c r="A125" t="s">
        <v>50</v>
      </c>
      <c s="34" t="s">
        <v>174</v>
      </c>
      <c s="34" t="s">
        <v>2662</v>
      </c>
      <c s="35" t="s">
        <v>5</v>
      </c>
      <c s="6" t="s">
        <v>2663</v>
      </c>
      <c s="36" t="s">
        <v>423</v>
      </c>
      <c s="37">
        <v>3.2</v>
      </c>
      <c s="36">
        <v>0.04</v>
      </c>
      <c s="36">
        <f>ROUND(G125*H125,6)</f>
      </c>
      <c r="L125" s="38">
        <v>0</v>
      </c>
      <c s="32">
        <f>ROUND(ROUND(L125,2)*ROUND(G125,3),2)</f>
      </c>
      <c s="36" t="s">
        <v>90</v>
      </c>
      <c>
        <f>(M125*21)/100</f>
      </c>
      <c t="s">
        <v>28</v>
      </c>
    </row>
    <row r="126" spans="1:5" ht="25.5">
      <c r="A126" s="35" t="s">
        <v>56</v>
      </c>
      <c r="E126" s="39" t="s">
        <v>2663</v>
      </c>
    </row>
    <row r="127" spans="1:5" ht="38.25">
      <c r="A127" s="35" t="s">
        <v>57</v>
      </c>
      <c r="E127" s="42" t="s">
        <v>4041</v>
      </c>
    </row>
    <row r="128" spans="1:5" ht="12.75">
      <c r="A128" t="s">
        <v>58</v>
      </c>
      <c r="E128" s="39" t="s">
        <v>5</v>
      </c>
    </row>
    <row r="129" spans="1:13" ht="12.75">
      <c r="A129" t="s">
        <v>47</v>
      </c>
      <c r="C129" s="31" t="s">
        <v>896</v>
      </c>
      <c r="E129" s="33" t="s">
        <v>897</v>
      </c>
      <c r="J129" s="32">
        <f>0</f>
      </c>
      <c s="32">
        <f>0</f>
      </c>
      <c s="32">
        <f>0+L130+L134+L138+L142+L146</f>
      </c>
      <c s="32">
        <f>0+M130+M134+M138+M142+M146</f>
      </c>
    </row>
    <row r="130" spans="1:16" ht="25.5">
      <c r="A130" t="s">
        <v>50</v>
      </c>
      <c s="34" t="s">
        <v>198</v>
      </c>
      <c s="34" t="s">
        <v>899</v>
      </c>
      <c s="35" t="s">
        <v>5</v>
      </c>
      <c s="6" t="s">
        <v>900</v>
      </c>
      <c s="36" t="s">
        <v>423</v>
      </c>
      <c s="37">
        <v>72.76</v>
      </c>
      <c s="36">
        <v>0</v>
      </c>
      <c s="36">
        <f>ROUND(G130*H130,6)</f>
      </c>
      <c r="L130" s="38">
        <v>0</v>
      </c>
      <c s="32">
        <f>ROUND(ROUND(L130,2)*ROUND(G130,3),2)</f>
      </c>
      <c s="36" t="s">
        <v>90</v>
      </c>
      <c>
        <f>(M130*21)/100</f>
      </c>
      <c t="s">
        <v>28</v>
      </c>
    </row>
    <row r="131" spans="1:5" ht="25.5">
      <c r="A131" s="35" t="s">
        <v>56</v>
      </c>
      <c r="E131" s="39" t="s">
        <v>900</v>
      </c>
    </row>
    <row r="132" spans="1:5" ht="102">
      <c r="A132" s="35" t="s">
        <v>57</v>
      </c>
      <c r="E132" s="42" t="s">
        <v>4042</v>
      </c>
    </row>
    <row r="133" spans="1:5" ht="12.75">
      <c r="A133" t="s">
        <v>58</v>
      </c>
      <c r="E133" s="39" t="s">
        <v>5</v>
      </c>
    </row>
    <row r="134" spans="1:16" ht="25.5">
      <c r="A134" t="s">
        <v>50</v>
      </c>
      <c s="34" t="s">
        <v>201</v>
      </c>
      <c s="34" t="s">
        <v>902</v>
      </c>
      <c s="35" t="s">
        <v>5</v>
      </c>
      <c s="6" t="s">
        <v>903</v>
      </c>
      <c s="36" t="s">
        <v>423</v>
      </c>
      <c s="37">
        <v>176.32</v>
      </c>
      <c s="36">
        <v>0</v>
      </c>
      <c s="36">
        <f>ROUND(G134*H134,6)</f>
      </c>
      <c r="L134" s="38">
        <v>0</v>
      </c>
      <c s="32">
        <f>ROUND(ROUND(L134,2)*ROUND(G134,3),2)</f>
      </c>
      <c s="36" t="s">
        <v>90</v>
      </c>
      <c>
        <f>(M134*21)/100</f>
      </c>
      <c t="s">
        <v>28</v>
      </c>
    </row>
    <row r="135" spans="1:5" ht="25.5">
      <c r="A135" s="35" t="s">
        <v>56</v>
      </c>
      <c r="E135" s="39" t="s">
        <v>903</v>
      </c>
    </row>
    <row r="136" spans="1:5" ht="102">
      <c r="A136" s="35" t="s">
        <v>57</v>
      </c>
      <c r="E136" s="42" t="s">
        <v>4043</v>
      </c>
    </row>
    <row r="137" spans="1:5" ht="12.75">
      <c r="A137" t="s">
        <v>58</v>
      </c>
      <c r="E137" s="39" t="s">
        <v>5</v>
      </c>
    </row>
    <row r="138" spans="1:16" ht="12.75">
      <c r="A138" t="s">
        <v>50</v>
      </c>
      <c s="34" t="s">
        <v>205</v>
      </c>
      <c s="34" t="s">
        <v>4044</v>
      </c>
      <c s="35" t="s">
        <v>5</v>
      </c>
      <c s="6" t="s">
        <v>907</v>
      </c>
      <c s="36" t="s">
        <v>908</v>
      </c>
      <c s="37">
        <v>128.683</v>
      </c>
      <c s="36">
        <v>0.001</v>
      </c>
      <c s="36">
        <f>ROUND(G138*H138,6)</f>
      </c>
      <c r="L138" s="38">
        <v>0</v>
      </c>
      <c s="32">
        <f>ROUND(ROUND(L138,2)*ROUND(G138,3),2)</f>
      </c>
      <c s="36" t="s">
        <v>291</v>
      </c>
      <c>
        <f>(M138*21)/100</f>
      </c>
      <c t="s">
        <v>28</v>
      </c>
    </row>
    <row r="139" spans="1:5" ht="12.75">
      <c r="A139" s="35" t="s">
        <v>56</v>
      </c>
      <c r="E139" s="39" t="s">
        <v>907</v>
      </c>
    </row>
    <row r="140" spans="1:5" ht="38.25">
      <c r="A140" s="35" t="s">
        <v>57</v>
      </c>
      <c r="E140" s="40" t="s">
        <v>4045</v>
      </c>
    </row>
    <row r="141" spans="1:5" ht="12.75">
      <c r="A141" t="s">
        <v>58</v>
      </c>
      <c r="E141" s="39" t="s">
        <v>5</v>
      </c>
    </row>
    <row r="142" spans="1:16" ht="38.25">
      <c r="A142" t="s">
        <v>50</v>
      </c>
      <c s="34" t="s">
        <v>209</v>
      </c>
      <c s="34" t="s">
        <v>925</v>
      </c>
      <c s="35" t="s">
        <v>5</v>
      </c>
      <c s="6" t="s">
        <v>926</v>
      </c>
      <c s="36" t="s">
        <v>409</v>
      </c>
      <c s="37">
        <v>0.129</v>
      </c>
      <c s="36">
        <v>0</v>
      </c>
      <c s="36">
        <f>ROUND(G142*H142,6)</f>
      </c>
      <c r="L142" s="38">
        <v>0</v>
      </c>
      <c s="32">
        <f>ROUND(ROUND(L142,2)*ROUND(G142,3),2)</f>
      </c>
      <c s="36" t="s">
        <v>90</v>
      </c>
      <c>
        <f>(M142*21)/100</f>
      </c>
      <c t="s">
        <v>28</v>
      </c>
    </row>
    <row r="143" spans="1:5" ht="38.25">
      <c r="A143" s="35" t="s">
        <v>56</v>
      </c>
      <c r="E143" s="39" t="s">
        <v>927</v>
      </c>
    </row>
    <row r="144" spans="1:5" ht="12.75">
      <c r="A144" s="35" t="s">
        <v>57</v>
      </c>
      <c r="E144" s="40" t="s">
        <v>5</v>
      </c>
    </row>
    <row r="145" spans="1:5" ht="12.75">
      <c r="A145" t="s">
        <v>58</v>
      </c>
      <c r="E145" s="39" t="s">
        <v>5</v>
      </c>
    </row>
    <row r="146" spans="1:16" ht="38.25">
      <c r="A146" t="s">
        <v>50</v>
      </c>
      <c s="34" t="s">
        <v>212</v>
      </c>
      <c s="34" t="s">
        <v>929</v>
      </c>
      <c s="35" t="s">
        <v>5</v>
      </c>
      <c s="6" t="s">
        <v>930</v>
      </c>
      <c s="36" t="s">
        <v>409</v>
      </c>
      <c s="37">
        <v>0.129</v>
      </c>
      <c s="36">
        <v>0</v>
      </c>
      <c s="36">
        <f>ROUND(G146*H146,6)</f>
      </c>
      <c r="L146" s="38">
        <v>0</v>
      </c>
      <c s="32">
        <f>ROUND(ROUND(L146,2)*ROUND(G146,3),2)</f>
      </c>
      <c s="36" t="s">
        <v>90</v>
      </c>
      <c>
        <f>(M146*21)/100</f>
      </c>
      <c t="s">
        <v>28</v>
      </c>
    </row>
    <row r="147" spans="1:5" ht="38.25">
      <c r="A147" s="35" t="s">
        <v>56</v>
      </c>
      <c r="E147" s="39" t="s">
        <v>931</v>
      </c>
    </row>
    <row r="148" spans="1:5" ht="12.75">
      <c r="A148" s="35" t="s">
        <v>57</v>
      </c>
      <c r="E148" s="40" t="s">
        <v>5</v>
      </c>
    </row>
    <row r="149" spans="1:5" ht="12.75">
      <c r="A149" t="s">
        <v>58</v>
      </c>
      <c r="E149" s="39" t="s">
        <v>5</v>
      </c>
    </row>
    <row r="150" spans="1:13" ht="12.75">
      <c r="A150" t="s">
        <v>47</v>
      </c>
      <c r="C150" s="31" t="s">
        <v>1027</v>
      </c>
      <c r="E150" s="33" t="s">
        <v>1028</v>
      </c>
      <c r="J150" s="32">
        <f>0</f>
      </c>
      <c s="32">
        <f>0</f>
      </c>
      <c s="32">
        <f>0+L151+L155+L159+L163</f>
      </c>
      <c s="32">
        <f>0+M151+M155+M159+M163</f>
      </c>
    </row>
    <row r="151" spans="1:16" ht="25.5">
      <c r="A151" t="s">
        <v>50</v>
      </c>
      <c s="34" t="s">
        <v>216</v>
      </c>
      <c s="34" t="s">
        <v>2738</v>
      </c>
      <c s="35" t="s">
        <v>5</v>
      </c>
      <c s="6" t="s">
        <v>2739</v>
      </c>
      <c s="36" t="s">
        <v>423</v>
      </c>
      <c s="37">
        <v>57.5</v>
      </c>
      <c s="36">
        <v>0</v>
      </c>
      <c s="36">
        <f>ROUND(G151*H151,6)</f>
      </c>
      <c r="L151" s="38">
        <v>0</v>
      </c>
      <c s="32">
        <f>ROUND(ROUND(L151,2)*ROUND(G151,3),2)</f>
      </c>
      <c s="36" t="s">
        <v>90</v>
      </c>
      <c>
        <f>(M151*21)/100</f>
      </c>
      <c t="s">
        <v>28</v>
      </c>
    </row>
    <row r="152" spans="1:5" ht="25.5">
      <c r="A152" s="35" t="s">
        <v>56</v>
      </c>
      <c r="E152" s="39" t="s">
        <v>2739</v>
      </c>
    </row>
    <row r="153" spans="1:5" ht="38.25">
      <c r="A153" s="35" t="s">
        <v>57</v>
      </c>
      <c r="E153" s="42" t="s">
        <v>4029</v>
      </c>
    </row>
    <row r="154" spans="1:5" ht="12.75">
      <c r="A154" t="s">
        <v>58</v>
      </c>
      <c r="E154" s="39" t="s">
        <v>5</v>
      </c>
    </row>
    <row r="155" spans="1:16" ht="12.75">
      <c r="A155" t="s">
        <v>50</v>
      </c>
      <c s="34" t="s">
        <v>219</v>
      </c>
      <c s="34" t="s">
        <v>4046</v>
      </c>
      <c s="35" t="s">
        <v>5</v>
      </c>
      <c s="6" t="s">
        <v>4047</v>
      </c>
      <c s="36" t="s">
        <v>423</v>
      </c>
      <c s="37">
        <v>60.375</v>
      </c>
      <c s="36">
        <v>0.0023</v>
      </c>
      <c s="36">
        <f>ROUND(G155*H155,6)</f>
      </c>
      <c r="L155" s="38">
        <v>0</v>
      </c>
      <c s="32">
        <f>ROUND(ROUND(L155,2)*ROUND(G155,3),2)</f>
      </c>
      <c s="36" t="s">
        <v>90</v>
      </c>
      <c>
        <f>(M155*21)/100</f>
      </c>
      <c t="s">
        <v>28</v>
      </c>
    </row>
    <row r="156" spans="1:5" ht="12.75">
      <c r="A156" s="35" t="s">
        <v>56</v>
      </c>
      <c r="E156" s="39" t="s">
        <v>4047</v>
      </c>
    </row>
    <row r="157" spans="1:5" ht="25.5">
      <c r="A157" s="35" t="s">
        <v>57</v>
      </c>
      <c r="E157" s="40" t="s">
        <v>4048</v>
      </c>
    </row>
    <row r="158" spans="1:5" ht="12.75">
      <c r="A158" t="s">
        <v>58</v>
      </c>
      <c r="E158" s="39" t="s">
        <v>5</v>
      </c>
    </row>
    <row r="159" spans="1:16" ht="25.5">
      <c r="A159" t="s">
        <v>50</v>
      </c>
      <c s="34" t="s">
        <v>223</v>
      </c>
      <c s="34" t="s">
        <v>1067</v>
      </c>
      <c s="35" t="s">
        <v>5</v>
      </c>
      <c s="6" t="s">
        <v>1068</v>
      </c>
      <c s="36" t="s">
        <v>409</v>
      </c>
      <c s="37">
        <v>0.139</v>
      </c>
      <c s="36">
        <v>0</v>
      </c>
      <c s="36">
        <f>ROUND(G159*H159,6)</f>
      </c>
      <c r="L159" s="38">
        <v>0</v>
      </c>
      <c s="32">
        <f>ROUND(ROUND(L159,2)*ROUND(G159,3),2)</f>
      </c>
      <c s="36" t="s">
        <v>90</v>
      </c>
      <c>
        <f>(M159*21)/100</f>
      </c>
      <c t="s">
        <v>28</v>
      </c>
    </row>
    <row r="160" spans="1:5" ht="25.5">
      <c r="A160" s="35" t="s">
        <v>56</v>
      </c>
      <c r="E160" s="39" t="s">
        <v>1068</v>
      </c>
    </row>
    <row r="161" spans="1:5" ht="12.75">
      <c r="A161" s="35" t="s">
        <v>57</v>
      </c>
      <c r="E161" s="40" t="s">
        <v>5</v>
      </c>
    </row>
    <row r="162" spans="1:5" ht="12.75">
      <c r="A162" t="s">
        <v>58</v>
      </c>
      <c r="E162" s="39" t="s">
        <v>5</v>
      </c>
    </row>
    <row r="163" spans="1:16" ht="38.25">
      <c r="A163" t="s">
        <v>50</v>
      </c>
      <c s="34" t="s">
        <v>226</v>
      </c>
      <c s="34" t="s">
        <v>1070</v>
      </c>
      <c s="35" t="s">
        <v>5</v>
      </c>
      <c s="6" t="s">
        <v>1071</v>
      </c>
      <c s="36" t="s">
        <v>409</v>
      </c>
      <c s="37">
        <v>0.139</v>
      </c>
      <c s="36">
        <v>0</v>
      </c>
      <c s="36">
        <f>ROUND(G163*H163,6)</f>
      </c>
      <c r="L163" s="38">
        <v>0</v>
      </c>
      <c s="32">
        <f>ROUND(ROUND(L163,2)*ROUND(G163,3),2)</f>
      </c>
      <c s="36" t="s">
        <v>90</v>
      </c>
      <c>
        <f>(M163*21)/100</f>
      </c>
      <c t="s">
        <v>28</v>
      </c>
    </row>
    <row r="164" spans="1:5" ht="38.25">
      <c r="A164" s="35" t="s">
        <v>56</v>
      </c>
      <c r="E164" s="39" t="s">
        <v>1072</v>
      </c>
    </row>
    <row r="165" spans="1:5" ht="12.75">
      <c r="A165" s="35" t="s">
        <v>57</v>
      </c>
      <c r="E165" s="40" t="s">
        <v>5</v>
      </c>
    </row>
    <row r="166" spans="1:5" ht="12.75">
      <c r="A166" t="s">
        <v>58</v>
      </c>
      <c r="E166" s="39" t="s">
        <v>5</v>
      </c>
    </row>
    <row r="167" spans="1:13" ht="12.75">
      <c r="A167" t="s">
        <v>47</v>
      </c>
      <c r="C167" s="31" t="s">
        <v>114</v>
      </c>
      <c r="E167" s="33" t="s">
        <v>1445</v>
      </c>
      <c r="J167" s="32">
        <f>0</f>
      </c>
      <c s="32">
        <f>0</f>
      </c>
      <c s="32">
        <f>0+L168</f>
      </c>
      <c s="32">
        <f>0+M168</f>
      </c>
    </row>
    <row r="168" spans="1:16" ht="12.75">
      <c r="A168" t="s">
        <v>50</v>
      </c>
      <c s="34" t="s">
        <v>177</v>
      </c>
      <c s="34" t="s">
        <v>1520</v>
      </c>
      <c s="35" t="s">
        <v>5</v>
      </c>
      <c s="6" t="s">
        <v>1521</v>
      </c>
      <c s="36" t="s">
        <v>401</v>
      </c>
      <c s="37">
        <v>51.52</v>
      </c>
      <c s="36">
        <v>0</v>
      </c>
      <c s="36">
        <f>ROUND(G168*H168,6)</f>
      </c>
      <c r="L168" s="38">
        <v>0</v>
      </c>
      <c s="32">
        <f>ROUND(ROUND(L168,2)*ROUND(G168,3),2)</f>
      </c>
      <c s="36" t="s">
        <v>90</v>
      </c>
      <c>
        <f>(M168*21)/100</f>
      </c>
      <c t="s">
        <v>28</v>
      </c>
    </row>
    <row r="169" spans="1:5" ht="12.75">
      <c r="A169" s="35" t="s">
        <v>56</v>
      </c>
      <c r="E169" s="39" t="s">
        <v>1521</v>
      </c>
    </row>
    <row r="170" spans="1:5" ht="38.25">
      <c r="A170" s="35" t="s">
        <v>57</v>
      </c>
      <c r="E170" s="42" t="s">
        <v>4049</v>
      </c>
    </row>
    <row r="171" spans="1:5" ht="12.75">
      <c r="A171" t="s">
        <v>58</v>
      </c>
      <c r="E171" s="39" t="s">
        <v>5</v>
      </c>
    </row>
    <row r="172" spans="1:13" ht="12.75">
      <c r="A172" t="s">
        <v>47</v>
      </c>
      <c r="C172" s="31" t="s">
        <v>1601</v>
      </c>
      <c r="E172" s="33" t="s">
        <v>1602</v>
      </c>
      <c r="J172" s="32">
        <f>0</f>
      </c>
      <c s="32">
        <f>0</f>
      </c>
      <c s="32">
        <f>0+L173+L177+L181</f>
      </c>
      <c s="32">
        <f>0+M173+M177+M181</f>
      </c>
    </row>
    <row r="173" spans="1:16" ht="25.5">
      <c r="A173" t="s">
        <v>50</v>
      </c>
      <c s="34" t="s">
        <v>181</v>
      </c>
      <c s="34" t="s">
        <v>1607</v>
      </c>
      <c s="35" t="s">
        <v>5</v>
      </c>
      <c s="6" t="s">
        <v>1608</v>
      </c>
      <c s="36" t="s">
        <v>409</v>
      </c>
      <c s="37">
        <v>113.344</v>
      </c>
      <c s="36">
        <v>0</v>
      </c>
      <c s="36">
        <f>ROUND(G173*H173,6)</f>
      </c>
      <c r="L173" s="38">
        <v>0</v>
      </c>
      <c s="32">
        <f>ROUND(ROUND(L173,2)*ROUND(G173,3),2)</f>
      </c>
      <c s="36" t="s">
        <v>90</v>
      </c>
      <c>
        <f>(M173*21)/100</f>
      </c>
      <c t="s">
        <v>28</v>
      </c>
    </row>
    <row r="174" spans="1:5" ht="25.5">
      <c r="A174" s="35" t="s">
        <v>56</v>
      </c>
      <c r="E174" s="39" t="s">
        <v>1608</v>
      </c>
    </row>
    <row r="175" spans="1:5" ht="12.75">
      <c r="A175" s="35" t="s">
        <v>57</v>
      </c>
      <c r="E175" s="40" t="s">
        <v>5</v>
      </c>
    </row>
    <row r="176" spans="1:5" ht="12.75">
      <c r="A176" t="s">
        <v>58</v>
      </c>
      <c r="E176" s="39" t="s">
        <v>5</v>
      </c>
    </row>
    <row r="177" spans="1:16" ht="25.5">
      <c r="A177" t="s">
        <v>50</v>
      </c>
      <c s="34" t="s">
        <v>187</v>
      </c>
      <c s="34" t="s">
        <v>1610</v>
      </c>
      <c s="35" t="s">
        <v>5</v>
      </c>
      <c s="6" t="s">
        <v>1611</v>
      </c>
      <c s="36" t="s">
        <v>409</v>
      </c>
      <c s="37">
        <v>2153.536</v>
      </c>
      <c s="36">
        <v>0</v>
      </c>
      <c s="36">
        <f>ROUND(G177*H177,6)</f>
      </c>
      <c r="L177" s="38">
        <v>0</v>
      </c>
      <c s="32">
        <f>ROUND(ROUND(L177,2)*ROUND(G177,3),2)</f>
      </c>
      <c s="36" t="s">
        <v>90</v>
      </c>
      <c>
        <f>(M177*21)/100</f>
      </c>
      <c t="s">
        <v>28</v>
      </c>
    </row>
    <row r="178" spans="1:5" ht="25.5">
      <c r="A178" s="35" t="s">
        <v>56</v>
      </c>
      <c r="E178" s="39" t="s">
        <v>1611</v>
      </c>
    </row>
    <row r="179" spans="1:5" ht="25.5">
      <c r="A179" s="35" t="s">
        <v>57</v>
      </c>
      <c r="E179" s="40" t="s">
        <v>4050</v>
      </c>
    </row>
    <row r="180" spans="1:5" ht="12.75">
      <c r="A180" t="s">
        <v>58</v>
      </c>
      <c r="E180" s="39" t="s">
        <v>5</v>
      </c>
    </row>
    <row r="181" spans="1:16" ht="25.5">
      <c r="A181" t="s">
        <v>50</v>
      </c>
      <c s="34" t="s">
        <v>191</v>
      </c>
      <c s="34" t="s">
        <v>1618</v>
      </c>
      <c s="35" t="s">
        <v>5</v>
      </c>
      <c s="6" t="s">
        <v>1619</v>
      </c>
      <c s="36" t="s">
        <v>409</v>
      </c>
      <c s="37">
        <v>113.344</v>
      </c>
      <c s="36">
        <v>0</v>
      </c>
      <c s="36">
        <f>ROUND(G181*H181,6)</f>
      </c>
      <c r="L181" s="38">
        <v>0</v>
      </c>
      <c s="32">
        <f>ROUND(ROUND(L181,2)*ROUND(G181,3),2)</f>
      </c>
      <c s="36" t="s">
        <v>90</v>
      </c>
      <c>
        <f>(M181*21)/100</f>
      </c>
      <c t="s">
        <v>28</v>
      </c>
    </row>
    <row r="182" spans="1:5" ht="25.5">
      <c r="A182" s="35" t="s">
        <v>56</v>
      </c>
      <c r="E182" s="39" t="s">
        <v>1619</v>
      </c>
    </row>
    <row r="183" spans="1:5" ht="12.75">
      <c r="A183" s="35" t="s">
        <v>57</v>
      </c>
      <c r="E183" s="40" t="s">
        <v>5</v>
      </c>
    </row>
    <row r="184" spans="1:5" ht="12.75">
      <c r="A184" t="s">
        <v>58</v>
      </c>
      <c r="E184" s="39" t="s">
        <v>5</v>
      </c>
    </row>
    <row r="185" spans="1:13" ht="12.75">
      <c r="A185" t="s">
        <v>47</v>
      </c>
      <c r="C185" s="31" t="s">
        <v>472</v>
      </c>
      <c r="E185" s="33" t="s">
        <v>473</v>
      </c>
      <c r="J185" s="32">
        <f>0</f>
      </c>
      <c s="32">
        <f>0</f>
      </c>
      <c s="32">
        <f>0+L186</f>
      </c>
      <c s="32">
        <f>0+M186</f>
      </c>
    </row>
    <row r="186" spans="1:16" ht="38.25">
      <c r="A186" t="s">
        <v>50</v>
      </c>
      <c s="34" t="s">
        <v>194</v>
      </c>
      <c s="34" t="s">
        <v>2671</v>
      </c>
      <c s="35" t="s">
        <v>5</v>
      </c>
      <c s="6" t="s">
        <v>2672</v>
      </c>
      <c s="36" t="s">
        <v>409</v>
      </c>
      <c s="37">
        <v>552.205</v>
      </c>
      <c s="36">
        <v>0</v>
      </c>
      <c s="36">
        <f>ROUND(G186*H186,6)</f>
      </c>
      <c r="L186" s="38">
        <v>0</v>
      </c>
      <c s="32">
        <f>ROUND(ROUND(L186,2)*ROUND(G186,3),2)</f>
      </c>
      <c s="36" t="s">
        <v>90</v>
      </c>
      <c>
        <f>(M186*21)/100</f>
      </c>
      <c t="s">
        <v>28</v>
      </c>
    </row>
    <row r="187" spans="1:5" ht="38.25">
      <c r="A187" s="35" t="s">
        <v>56</v>
      </c>
      <c r="E187" s="39" t="s">
        <v>2673</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4053</v>
      </c>
      <c r="E8" s="30" t="s">
        <v>4052</v>
      </c>
      <c r="J8" s="29">
        <f>0+J9+J18+J23+J32+J57+J70+J75+J80+J89+J98+J103</f>
      </c>
      <c s="29">
        <f>0+K9+K18+K23+K32+K57+K70+K75+K80+K89+K98+K103</f>
      </c>
      <c s="29">
        <f>0+L9+L18+L23+L32+L57+L70+L75+L80+L89+L98+L103</f>
      </c>
      <c s="29">
        <f>0+M9+M18+M23+M32+M57+M70+M75+M80+M89+M98+M103</f>
      </c>
    </row>
    <row r="9" spans="1:13" ht="12.75">
      <c r="A9" t="s">
        <v>47</v>
      </c>
      <c r="C9" s="31" t="s">
        <v>26</v>
      </c>
      <c r="E9" s="33" t="s">
        <v>650</v>
      </c>
      <c r="J9" s="32">
        <f>0</f>
      </c>
      <c s="32">
        <f>0</f>
      </c>
      <c s="32">
        <f>0+L10+L14</f>
      </c>
      <c s="32">
        <f>0+M10+M14</f>
      </c>
    </row>
    <row r="10" spans="1:16" ht="25.5">
      <c r="A10" t="s">
        <v>50</v>
      </c>
      <c s="34" t="s">
        <v>51</v>
      </c>
      <c s="34" t="s">
        <v>4054</v>
      </c>
      <c s="35" t="s">
        <v>5</v>
      </c>
      <c s="6" t="s">
        <v>4055</v>
      </c>
      <c s="36" t="s">
        <v>409</v>
      </c>
      <c s="37">
        <v>12.18</v>
      </c>
      <c s="36">
        <v>0</v>
      </c>
      <c s="36">
        <f>ROUND(G10*H10,6)</f>
      </c>
      <c r="L10" s="38">
        <v>0</v>
      </c>
      <c s="32">
        <f>ROUND(ROUND(L10,2)*ROUND(G10,3),2)</f>
      </c>
      <c s="36" t="s">
        <v>90</v>
      </c>
      <c>
        <f>(M10*21)/100</f>
      </c>
      <c t="s">
        <v>28</v>
      </c>
    </row>
    <row r="11" spans="1:5" ht="25.5">
      <c r="A11" s="35" t="s">
        <v>56</v>
      </c>
      <c r="E11" s="39" t="s">
        <v>4055</v>
      </c>
    </row>
    <row r="12" spans="1:5" ht="38.25">
      <c r="A12" s="35" t="s">
        <v>57</v>
      </c>
      <c r="E12" s="42" t="s">
        <v>4056</v>
      </c>
    </row>
    <row r="13" spans="1:5" ht="12.75">
      <c r="A13" t="s">
        <v>58</v>
      </c>
      <c r="E13" s="39" t="s">
        <v>5</v>
      </c>
    </row>
    <row r="14" spans="1:16" ht="12.75">
      <c r="A14" t="s">
        <v>50</v>
      </c>
      <c s="34" t="s">
        <v>28</v>
      </c>
      <c s="34" t="s">
        <v>4057</v>
      </c>
      <c s="35" t="s">
        <v>5</v>
      </c>
      <c s="6" t="s">
        <v>4058</v>
      </c>
      <c s="36" t="s">
        <v>409</v>
      </c>
      <c s="37">
        <v>12.18</v>
      </c>
      <c s="36">
        <v>0</v>
      </c>
      <c s="36">
        <f>ROUND(G14*H14,6)</f>
      </c>
      <c r="L14" s="38">
        <v>0</v>
      </c>
      <c s="32">
        <f>ROUND(ROUND(L14,2)*ROUND(G14,3),2)</f>
      </c>
      <c s="36" t="s">
        <v>291</v>
      </c>
      <c>
        <f>(M14*21)/100</f>
      </c>
      <c t="s">
        <v>28</v>
      </c>
    </row>
    <row r="15" spans="1:5" ht="12.75">
      <c r="A15" s="35" t="s">
        <v>56</v>
      </c>
      <c r="E15" s="39" t="s">
        <v>4058</v>
      </c>
    </row>
    <row r="16" spans="1:5" ht="38.25">
      <c r="A16" s="35" t="s">
        <v>57</v>
      </c>
      <c r="E16" s="42" t="s">
        <v>4056</v>
      </c>
    </row>
    <row r="17" spans="1:5" ht="12.75">
      <c r="A17" t="s">
        <v>58</v>
      </c>
      <c r="E17" s="39" t="s">
        <v>5</v>
      </c>
    </row>
    <row r="18" spans="1:13" ht="12.75">
      <c r="A18" t="s">
        <v>47</v>
      </c>
      <c r="C18" s="31" t="s">
        <v>27</v>
      </c>
      <c r="E18" s="33" t="s">
        <v>711</v>
      </c>
      <c r="J18" s="32">
        <f>0</f>
      </c>
      <c s="32">
        <f>0</f>
      </c>
      <c s="32">
        <f>0+L19</f>
      </c>
      <c s="32">
        <f>0+M19</f>
      </c>
    </row>
    <row r="19" spans="1:16" ht="25.5">
      <c r="A19" t="s">
        <v>50</v>
      </c>
      <c s="34" t="s">
        <v>26</v>
      </c>
      <c s="34" t="s">
        <v>2786</v>
      </c>
      <c s="35" t="s">
        <v>5</v>
      </c>
      <c s="6" t="s">
        <v>2787</v>
      </c>
      <c s="36" t="s">
        <v>423</v>
      </c>
      <c s="37">
        <v>3.483</v>
      </c>
      <c s="36">
        <v>0</v>
      </c>
      <c s="36">
        <f>ROUND(G19*H19,6)</f>
      </c>
      <c r="L19" s="38">
        <v>0</v>
      </c>
      <c s="32">
        <f>ROUND(ROUND(L19,2)*ROUND(G19,3),2)</f>
      </c>
      <c s="36" t="s">
        <v>90</v>
      </c>
      <c>
        <f>(M19*21)/100</f>
      </c>
      <c t="s">
        <v>28</v>
      </c>
    </row>
    <row r="20" spans="1:5" ht="25.5">
      <c r="A20" s="35" t="s">
        <v>56</v>
      </c>
      <c r="E20" s="39" t="s">
        <v>2787</v>
      </c>
    </row>
    <row r="21" spans="1:5" ht="127.5">
      <c r="A21" s="35" t="s">
        <v>57</v>
      </c>
      <c r="E21" s="42" t="s">
        <v>4059</v>
      </c>
    </row>
    <row r="22" spans="1:5" ht="12.75">
      <c r="A22" t="s">
        <v>58</v>
      </c>
      <c r="E22" s="39" t="s">
        <v>5</v>
      </c>
    </row>
    <row r="23" spans="1:13" ht="12.75">
      <c r="A23" t="s">
        <v>47</v>
      </c>
      <c r="C23" s="31" t="s">
        <v>2789</v>
      </c>
      <c r="E23" s="33" t="s">
        <v>2790</v>
      </c>
      <c r="J23" s="32">
        <f>0</f>
      </c>
      <c s="32">
        <f>0</f>
      </c>
      <c s="32">
        <f>0+L24+L28</f>
      </c>
      <c s="32">
        <f>0+M24+M28</f>
      </c>
    </row>
    <row r="24" spans="1:16" ht="25.5">
      <c r="A24" t="s">
        <v>50</v>
      </c>
      <c s="34" t="s">
        <v>133</v>
      </c>
      <c s="34" t="s">
        <v>2791</v>
      </c>
      <c s="35" t="s">
        <v>5</v>
      </c>
      <c s="6" t="s">
        <v>2792</v>
      </c>
      <c s="36" t="s">
        <v>423</v>
      </c>
      <c s="37">
        <v>352.58</v>
      </c>
      <c s="36">
        <v>0</v>
      </c>
      <c s="36">
        <f>ROUND(G24*H24,6)</f>
      </c>
      <c r="L24" s="38">
        <v>0</v>
      </c>
      <c s="32">
        <f>ROUND(ROUND(L24,2)*ROUND(G24,3),2)</f>
      </c>
      <c s="36" t="s">
        <v>90</v>
      </c>
      <c>
        <f>(M24*21)/100</f>
      </c>
      <c t="s">
        <v>28</v>
      </c>
    </row>
    <row r="25" spans="1:5" ht="25.5">
      <c r="A25" s="35" t="s">
        <v>56</v>
      </c>
      <c r="E25" s="39" t="s">
        <v>2792</v>
      </c>
    </row>
    <row r="26" spans="1:5" ht="38.25">
      <c r="A26" s="35" t="s">
        <v>57</v>
      </c>
      <c r="E26" s="42" t="s">
        <v>4060</v>
      </c>
    </row>
    <row r="27" spans="1:5" ht="12.75">
      <c r="A27" t="s">
        <v>58</v>
      </c>
      <c r="E27" s="39" t="s">
        <v>5</v>
      </c>
    </row>
    <row r="28" spans="1:16" ht="12.75">
      <c r="A28" t="s">
        <v>50</v>
      </c>
      <c s="34" t="s">
        <v>136</v>
      </c>
      <c s="34" t="s">
        <v>2801</v>
      </c>
      <c s="35" t="s">
        <v>5</v>
      </c>
      <c s="6" t="s">
        <v>2802</v>
      </c>
      <c s="36" t="s">
        <v>423</v>
      </c>
      <c s="37">
        <v>352.58</v>
      </c>
      <c s="36">
        <v>0</v>
      </c>
      <c s="36">
        <f>ROUND(G28*H28,6)</f>
      </c>
      <c r="L28" s="38">
        <v>0</v>
      </c>
      <c s="32">
        <f>ROUND(ROUND(L28,2)*ROUND(G28,3),2)</f>
      </c>
      <c s="36" t="s">
        <v>90</v>
      </c>
      <c>
        <f>(M28*21)/100</f>
      </c>
      <c t="s">
        <v>28</v>
      </c>
    </row>
    <row r="29" spans="1:5" ht="12.75">
      <c r="A29" s="35" t="s">
        <v>56</v>
      </c>
      <c r="E29" s="39" t="s">
        <v>2802</v>
      </c>
    </row>
    <row r="30" spans="1:5" ht="38.25">
      <c r="A30" s="35" t="s">
        <v>57</v>
      </c>
      <c r="E30" s="42" t="s">
        <v>4060</v>
      </c>
    </row>
    <row r="31" spans="1:5" ht="12.75">
      <c r="A31" t="s">
        <v>58</v>
      </c>
      <c r="E31" s="39" t="s">
        <v>5</v>
      </c>
    </row>
    <row r="32" spans="1:13" ht="12.75">
      <c r="A32" t="s">
        <v>47</v>
      </c>
      <c r="C32" s="31" t="s">
        <v>114</v>
      </c>
      <c r="E32" s="33" t="s">
        <v>1445</v>
      </c>
      <c r="J32" s="32">
        <f>0</f>
      </c>
      <c s="32">
        <f>0</f>
      </c>
      <c s="32">
        <f>0+L33+L37+L41+L45+L49+L53</f>
      </c>
      <c s="32">
        <f>0+M33+M37+M41+M45+M49+M53</f>
      </c>
    </row>
    <row r="33" spans="1:16" ht="25.5">
      <c r="A33" t="s">
        <v>50</v>
      </c>
      <c s="34" t="s">
        <v>79</v>
      </c>
      <c s="34" t="s">
        <v>2804</v>
      </c>
      <c s="35" t="s">
        <v>5</v>
      </c>
      <c s="6" t="s">
        <v>2805</v>
      </c>
      <c s="36" t="s">
        <v>89</v>
      </c>
      <c s="37">
        <v>5</v>
      </c>
      <c s="36">
        <v>0</v>
      </c>
      <c s="36">
        <f>ROUND(G33*H33,6)</f>
      </c>
      <c r="L33" s="38">
        <v>0</v>
      </c>
      <c s="32">
        <f>ROUND(ROUND(L33,2)*ROUND(G33,3),2)</f>
      </c>
      <c s="36" t="s">
        <v>90</v>
      </c>
      <c>
        <f>(M33*21)/100</f>
      </c>
      <c t="s">
        <v>28</v>
      </c>
    </row>
    <row r="34" spans="1:5" ht="25.5">
      <c r="A34" s="35" t="s">
        <v>56</v>
      </c>
      <c r="E34" s="39" t="s">
        <v>2805</v>
      </c>
    </row>
    <row r="35" spans="1:5" ht="63.75">
      <c r="A35" s="35" t="s">
        <v>57</v>
      </c>
      <c r="E35" s="42" t="s">
        <v>4061</v>
      </c>
    </row>
    <row r="36" spans="1:5" ht="12.75">
      <c r="A36" t="s">
        <v>58</v>
      </c>
      <c r="E36" s="39" t="s">
        <v>5</v>
      </c>
    </row>
    <row r="37" spans="1:16" ht="25.5">
      <c r="A37" t="s">
        <v>50</v>
      </c>
      <c s="34" t="s">
        <v>101</v>
      </c>
      <c s="34" t="s">
        <v>2807</v>
      </c>
      <c s="35" t="s">
        <v>5</v>
      </c>
      <c s="6" t="s">
        <v>2808</v>
      </c>
      <c s="36" t="s">
        <v>89</v>
      </c>
      <c s="37">
        <v>4</v>
      </c>
      <c s="36">
        <v>0</v>
      </c>
      <c s="36">
        <f>ROUND(G37*H37,6)</f>
      </c>
      <c r="L37" s="38">
        <v>0</v>
      </c>
      <c s="32">
        <f>ROUND(ROUND(L37,2)*ROUND(G37,3),2)</f>
      </c>
      <c s="36" t="s">
        <v>90</v>
      </c>
      <c>
        <f>(M37*21)/100</f>
      </c>
      <c t="s">
        <v>28</v>
      </c>
    </row>
    <row r="38" spans="1:5" ht="25.5">
      <c r="A38" s="35" t="s">
        <v>56</v>
      </c>
      <c r="E38" s="39" t="s">
        <v>2808</v>
      </c>
    </row>
    <row r="39" spans="1:5" ht="38.25">
      <c r="A39" s="35" t="s">
        <v>57</v>
      </c>
      <c r="E39" s="42" t="s">
        <v>4062</v>
      </c>
    </row>
    <row r="40" spans="1:5" ht="12.75">
      <c r="A40" t="s">
        <v>58</v>
      </c>
      <c r="E40" s="39" t="s">
        <v>5</v>
      </c>
    </row>
    <row r="41" spans="1:16" ht="25.5">
      <c r="A41" t="s">
        <v>50</v>
      </c>
      <c s="34" t="s">
        <v>27</v>
      </c>
      <c s="34" t="s">
        <v>2813</v>
      </c>
      <c s="35" t="s">
        <v>5</v>
      </c>
      <c s="6" t="s">
        <v>2814</v>
      </c>
      <c s="36" t="s">
        <v>89</v>
      </c>
      <c s="37">
        <v>20</v>
      </c>
      <c s="36">
        <v>0</v>
      </c>
      <c s="36">
        <f>ROUND(G41*H41,6)</f>
      </c>
      <c r="L41" s="38">
        <v>0</v>
      </c>
      <c s="32">
        <f>ROUND(ROUND(L41,2)*ROUND(G41,3),2)</f>
      </c>
      <c s="36" t="s">
        <v>90</v>
      </c>
      <c>
        <f>(M41*21)/100</f>
      </c>
      <c t="s">
        <v>28</v>
      </c>
    </row>
    <row r="42" spans="1:5" ht="25.5">
      <c r="A42" s="35" t="s">
        <v>56</v>
      </c>
      <c r="E42" s="39" t="s">
        <v>2814</v>
      </c>
    </row>
    <row r="43" spans="1:5" ht="38.25">
      <c r="A43" s="35" t="s">
        <v>57</v>
      </c>
      <c r="E43" s="42" t="s">
        <v>4063</v>
      </c>
    </row>
    <row r="44" spans="1:5" ht="12.75">
      <c r="A44" t="s">
        <v>58</v>
      </c>
      <c r="E44" s="39" t="s">
        <v>5</v>
      </c>
    </row>
    <row r="45" spans="1:16" ht="25.5">
      <c r="A45" t="s">
        <v>50</v>
      </c>
      <c s="34" t="s">
        <v>106</v>
      </c>
      <c s="34" t="s">
        <v>1490</v>
      </c>
      <c s="35" t="s">
        <v>5</v>
      </c>
      <c s="6" t="s">
        <v>1491</v>
      </c>
      <c s="36" t="s">
        <v>89</v>
      </c>
      <c s="37">
        <v>5</v>
      </c>
      <c s="36">
        <v>0</v>
      </c>
      <c s="36">
        <f>ROUND(G45*H45,6)</f>
      </c>
      <c r="L45" s="38">
        <v>0</v>
      </c>
      <c s="32">
        <f>ROUND(ROUND(L45,2)*ROUND(G45,3),2)</f>
      </c>
      <c s="36" t="s">
        <v>90</v>
      </c>
      <c>
        <f>(M45*21)/100</f>
      </c>
      <c t="s">
        <v>28</v>
      </c>
    </row>
    <row r="46" spans="1:5" ht="25.5">
      <c r="A46" s="35" t="s">
        <v>56</v>
      </c>
      <c r="E46" s="39" t="s">
        <v>1491</v>
      </c>
    </row>
    <row r="47" spans="1:5" ht="63.75">
      <c r="A47" s="35" t="s">
        <v>57</v>
      </c>
      <c r="E47" s="42" t="s">
        <v>4061</v>
      </c>
    </row>
    <row r="48" spans="1:5" ht="12.75">
      <c r="A48" t="s">
        <v>58</v>
      </c>
      <c r="E48" s="39" t="s">
        <v>5</v>
      </c>
    </row>
    <row r="49" spans="1:16" ht="25.5">
      <c r="A49" t="s">
        <v>50</v>
      </c>
      <c s="34" t="s">
        <v>111</v>
      </c>
      <c s="34" t="s">
        <v>2816</v>
      </c>
      <c s="35" t="s">
        <v>5</v>
      </c>
      <c s="6" t="s">
        <v>2817</v>
      </c>
      <c s="36" t="s">
        <v>89</v>
      </c>
      <c s="37">
        <v>4</v>
      </c>
      <c s="36">
        <v>0</v>
      </c>
      <c s="36">
        <f>ROUND(G49*H49,6)</f>
      </c>
      <c r="L49" s="38">
        <v>0</v>
      </c>
      <c s="32">
        <f>ROUND(ROUND(L49,2)*ROUND(G49,3),2)</f>
      </c>
      <c s="36" t="s">
        <v>90</v>
      </c>
      <c>
        <f>(M49*21)/100</f>
      </c>
      <c t="s">
        <v>28</v>
      </c>
    </row>
    <row r="50" spans="1:5" ht="25.5">
      <c r="A50" s="35" t="s">
        <v>56</v>
      </c>
      <c r="E50" s="39" t="s">
        <v>2817</v>
      </c>
    </row>
    <row r="51" spans="1:5" ht="38.25">
      <c r="A51" s="35" t="s">
        <v>57</v>
      </c>
      <c r="E51" s="42" t="s">
        <v>4062</v>
      </c>
    </row>
    <row r="52" spans="1:5" ht="12.75">
      <c r="A52" t="s">
        <v>58</v>
      </c>
      <c r="E52" s="39" t="s">
        <v>5</v>
      </c>
    </row>
    <row r="53" spans="1:16" ht="25.5">
      <c r="A53" t="s">
        <v>50</v>
      </c>
      <c s="34" t="s">
        <v>114</v>
      </c>
      <c s="34" t="s">
        <v>2820</v>
      </c>
      <c s="35" t="s">
        <v>5</v>
      </c>
      <c s="6" t="s">
        <v>2821</v>
      </c>
      <c s="36" t="s">
        <v>89</v>
      </c>
      <c s="37">
        <v>20</v>
      </c>
      <c s="36">
        <v>0</v>
      </c>
      <c s="36">
        <f>ROUND(G53*H53,6)</f>
      </c>
      <c r="L53" s="38">
        <v>0</v>
      </c>
      <c s="32">
        <f>ROUND(ROUND(L53,2)*ROUND(G53,3),2)</f>
      </c>
      <c s="36" t="s">
        <v>90</v>
      </c>
      <c>
        <f>(M53*21)/100</f>
      </c>
      <c t="s">
        <v>28</v>
      </c>
    </row>
    <row r="54" spans="1:5" ht="25.5">
      <c r="A54" s="35" t="s">
        <v>56</v>
      </c>
      <c r="E54" s="39" t="s">
        <v>2821</v>
      </c>
    </row>
    <row r="55" spans="1:5" ht="38.25">
      <c r="A55" s="35" t="s">
        <v>57</v>
      </c>
      <c r="E55" s="42" t="s">
        <v>4063</v>
      </c>
    </row>
    <row r="56" spans="1:5" ht="12.75">
      <c r="A56" t="s">
        <v>58</v>
      </c>
      <c r="E56" s="39" t="s">
        <v>5</v>
      </c>
    </row>
    <row r="57" spans="1:13" ht="12.75">
      <c r="A57" t="s">
        <v>47</v>
      </c>
      <c r="C57" s="31" t="s">
        <v>1601</v>
      </c>
      <c r="E57" s="33" t="s">
        <v>1602</v>
      </c>
      <c r="J57" s="32">
        <f>0</f>
      </c>
      <c s="32">
        <f>0</f>
      </c>
      <c s="32">
        <f>0+L58+L62+L66</f>
      </c>
      <c s="32">
        <f>0+M58+M62+M66</f>
      </c>
    </row>
    <row r="58" spans="1:16" ht="25.5">
      <c r="A58" t="s">
        <v>50</v>
      </c>
      <c s="34" t="s">
        <v>120</v>
      </c>
      <c s="34" t="s">
        <v>1607</v>
      </c>
      <c s="35" t="s">
        <v>5</v>
      </c>
      <c s="6" t="s">
        <v>1608</v>
      </c>
      <c s="36" t="s">
        <v>409</v>
      </c>
      <c s="37">
        <v>6.699</v>
      </c>
      <c s="36">
        <v>0</v>
      </c>
      <c s="36">
        <f>ROUND(G58*H58,6)</f>
      </c>
      <c r="L58" s="38">
        <v>0</v>
      </c>
      <c s="32">
        <f>ROUND(ROUND(L58,2)*ROUND(G58,3),2)</f>
      </c>
      <c s="36" t="s">
        <v>90</v>
      </c>
      <c>
        <f>(M58*21)/100</f>
      </c>
      <c t="s">
        <v>28</v>
      </c>
    </row>
    <row r="59" spans="1:5" ht="25.5">
      <c r="A59" s="35" t="s">
        <v>56</v>
      </c>
      <c r="E59" s="39" t="s">
        <v>1608</v>
      </c>
    </row>
    <row r="60" spans="1:5" ht="12.75">
      <c r="A60" s="35" t="s">
        <v>57</v>
      </c>
      <c r="E60" s="40" t="s">
        <v>5</v>
      </c>
    </row>
    <row r="61" spans="1:5" ht="12.75">
      <c r="A61" t="s">
        <v>58</v>
      </c>
      <c r="E61" s="39" t="s">
        <v>5</v>
      </c>
    </row>
    <row r="62" spans="1:16" ht="25.5">
      <c r="A62" t="s">
        <v>50</v>
      </c>
      <c s="34" t="s">
        <v>124</v>
      </c>
      <c s="34" t="s">
        <v>1610</v>
      </c>
      <c s="35" t="s">
        <v>5</v>
      </c>
      <c s="6" t="s">
        <v>1611</v>
      </c>
      <c s="36" t="s">
        <v>409</v>
      </c>
      <c s="37">
        <v>127.281</v>
      </c>
      <c s="36">
        <v>0</v>
      </c>
      <c s="36">
        <f>ROUND(G62*H62,6)</f>
      </c>
      <c r="L62" s="38">
        <v>0</v>
      </c>
      <c s="32">
        <f>ROUND(ROUND(L62,2)*ROUND(G62,3),2)</f>
      </c>
      <c s="36" t="s">
        <v>90</v>
      </c>
      <c>
        <f>(M62*21)/100</f>
      </c>
      <c t="s">
        <v>28</v>
      </c>
    </row>
    <row r="63" spans="1:5" ht="25.5">
      <c r="A63" s="35" t="s">
        <v>56</v>
      </c>
      <c r="E63" s="39" t="s">
        <v>1611</v>
      </c>
    </row>
    <row r="64" spans="1:5" ht="25.5">
      <c r="A64" s="35" t="s">
        <v>57</v>
      </c>
      <c r="E64" s="40" t="s">
        <v>4064</v>
      </c>
    </row>
    <row r="65" spans="1:5" ht="12.75">
      <c r="A65" t="s">
        <v>58</v>
      </c>
      <c r="E65" s="39" t="s">
        <v>5</v>
      </c>
    </row>
    <row r="66" spans="1:16" ht="25.5">
      <c r="A66" t="s">
        <v>50</v>
      </c>
      <c s="34" t="s">
        <v>127</v>
      </c>
      <c s="34" t="s">
        <v>2823</v>
      </c>
      <c s="35" t="s">
        <v>5</v>
      </c>
      <c s="6" t="s">
        <v>2824</v>
      </c>
      <c s="36" t="s">
        <v>409</v>
      </c>
      <c s="37">
        <v>6.699</v>
      </c>
      <c s="36">
        <v>0</v>
      </c>
      <c s="36">
        <f>ROUND(G66*H66,6)</f>
      </c>
      <c r="L66" s="38">
        <v>0</v>
      </c>
      <c s="32">
        <f>ROUND(ROUND(L66,2)*ROUND(G66,3),2)</f>
      </c>
      <c s="36" t="s">
        <v>90</v>
      </c>
      <c>
        <f>(M66*21)/100</f>
      </c>
      <c t="s">
        <v>28</v>
      </c>
    </row>
    <row r="67" spans="1:5" ht="38.25">
      <c r="A67" s="35" t="s">
        <v>56</v>
      </c>
      <c r="E67" s="39" t="s">
        <v>2825</v>
      </c>
    </row>
    <row r="68" spans="1:5" ht="12.75">
      <c r="A68" s="35" t="s">
        <v>57</v>
      </c>
      <c r="E68" s="40" t="s">
        <v>5</v>
      </c>
    </row>
    <row r="69" spans="1:5" ht="12.75">
      <c r="A69" t="s">
        <v>58</v>
      </c>
      <c r="E69" s="39" t="s">
        <v>5</v>
      </c>
    </row>
    <row r="70" spans="1:13" ht="12.75">
      <c r="A70" t="s">
        <v>47</v>
      </c>
      <c r="C70" s="31" t="s">
        <v>472</v>
      </c>
      <c r="E70" s="33" t="s">
        <v>473</v>
      </c>
      <c r="J70" s="32">
        <f>0</f>
      </c>
      <c s="32">
        <f>0</f>
      </c>
      <c s="32">
        <f>0+L71</f>
      </c>
      <c s="32">
        <f>0+M71</f>
      </c>
    </row>
    <row r="71" spans="1:16" ht="38.25">
      <c r="A71" t="s">
        <v>50</v>
      </c>
      <c s="34" t="s">
        <v>130</v>
      </c>
      <c s="34" t="s">
        <v>2357</v>
      </c>
      <c s="35" t="s">
        <v>5</v>
      </c>
      <c s="6" t="s">
        <v>2358</v>
      </c>
      <c s="36" t="s">
        <v>409</v>
      </c>
      <c s="37">
        <v>12.437</v>
      </c>
      <c s="36">
        <v>0</v>
      </c>
      <c s="36">
        <f>ROUND(G71*H71,6)</f>
      </c>
      <c r="L71" s="38">
        <v>0</v>
      </c>
      <c s="32">
        <f>ROUND(ROUND(L71,2)*ROUND(G71,3),2)</f>
      </c>
      <c s="36" t="s">
        <v>90</v>
      </c>
      <c>
        <f>(M71*21)/100</f>
      </c>
      <c t="s">
        <v>28</v>
      </c>
    </row>
    <row r="72" spans="1:5" ht="38.25">
      <c r="A72" s="35" t="s">
        <v>56</v>
      </c>
      <c r="E72" s="39" t="s">
        <v>2359</v>
      </c>
    </row>
    <row r="73" spans="1:5" ht="12.75">
      <c r="A73" s="35" t="s">
        <v>57</v>
      </c>
      <c r="E73" s="40" t="s">
        <v>5</v>
      </c>
    </row>
    <row r="74" spans="1:5" ht="12.75">
      <c r="A74" t="s">
        <v>58</v>
      </c>
      <c r="E74" s="39" t="s">
        <v>5</v>
      </c>
    </row>
    <row r="75" spans="1:13" ht="12.75">
      <c r="A75" t="s">
        <v>47</v>
      </c>
      <c r="C75" s="31" t="s">
        <v>579</v>
      </c>
      <c r="E75" s="33" t="s">
        <v>580</v>
      </c>
      <c r="J75" s="32">
        <f>0</f>
      </c>
      <c s="32">
        <f>0</f>
      </c>
      <c s="32">
        <f>0+L76</f>
      </c>
      <c s="32">
        <f>0+M76</f>
      </c>
    </row>
    <row r="76" spans="1:16" ht="25.5">
      <c r="A76" t="s">
        <v>50</v>
      </c>
      <c s="34" t="s">
        <v>139</v>
      </c>
      <c s="34" t="s">
        <v>524</v>
      </c>
      <c s="35" t="s">
        <v>5</v>
      </c>
      <c s="6" t="s">
        <v>525</v>
      </c>
      <c s="36" t="s">
        <v>184</v>
      </c>
      <c s="37">
        <v>100</v>
      </c>
      <c s="36">
        <v>0</v>
      </c>
      <c s="36">
        <f>ROUND(G76*H76,6)</f>
      </c>
      <c r="L76" s="38">
        <v>0</v>
      </c>
      <c s="32">
        <f>ROUND(ROUND(L76,2)*ROUND(G76,3),2)</f>
      </c>
      <c s="36" t="s">
        <v>90</v>
      </c>
      <c>
        <f>(M76*21)/100</f>
      </c>
      <c t="s">
        <v>28</v>
      </c>
    </row>
    <row r="77" spans="1:5" ht="25.5">
      <c r="A77" s="35" t="s">
        <v>56</v>
      </c>
      <c r="E77" s="39" t="s">
        <v>525</v>
      </c>
    </row>
    <row r="78" spans="1:5" ht="38.25">
      <c r="A78" s="35" t="s">
        <v>57</v>
      </c>
      <c r="E78" s="42" t="s">
        <v>4065</v>
      </c>
    </row>
    <row r="79" spans="1:5" ht="12.75">
      <c r="A79" t="s">
        <v>58</v>
      </c>
      <c r="E79" s="39" t="s">
        <v>5</v>
      </c>
    </row>
    <row r="80" spans="1:13" ht="12.75">
      <c r="A80" t="s">
        <v>47</v>
      </c>
      <c r="C80" s="31" t="s">
        <v>2827</v>
      </c>
      <c r="E80" s="33" t="s">
        <v>2828</v>
      </c>
      <c r="J80" s="32">
        <f>0</f>
      </c>
      <c s="32">
        <f>0</f>
      </c>
      <c s="32">
        <f>0+L81+L85</f>
      </c>
      <c s="32">
        <f>0+M81+M85</f>
      </c>
    </row>
    <row r="81" spans="1:16" ht="12.75">
      <c r="A81" t="s">
        <v>50</v>
      </c>
      <c s="34" t="s">
        <v>142</v>
      </c>
      <c s="34" t="s">
        <v>4066</v>
      </c>
      <c s="35" t="s">
        <v>5</v>
      </c>
      <c s="6" t="s">
        <v>2830</v>
      </c>
      <c s="36" t="s">
        <v>54</v>
      </c>
      <c s="37">
        <v>1</v>
      </c>
      <c s="36">
        <v>0</v>
      </c>
      <c s="36">
        <f>ROUND(G81*H81,6)</f>
      </c>
      <c r="L81" s="38">
        <v>0</v>
      </c>
      <c s="32">
        <f>ROUND(ROUND(L81,2)*ROUND(G81,3),2)</f>
      </c>
      <c s="36" t="s">
        <v>291</v>
      </c>
      <c>
        <f>(M81*21)/100</f>
      </c>
      <c t="s">
        <v>28</v>
      </c>
    </row>
    <row r="82" spans="1:5" ht="12.75">
      <c r="A82" s="35" t="s">
        <v>56</v>
      </c>
      <c r="E82" s="39" t="s">
        <v>2830</v>
      </c>
    </row>
    <row r="83" spans="1:5" ht="12.75">
      <c r="A83" s="35" t="s">
        <v>57</v>
      </c>
      <c r="E83" s="40" t="s">
        <v>5</v>
      </c>
    </row>
    <row r="84" spans="1:5" ht="12.75">
      <c r="A84" t="s">
        <v>58</v>
      </c>
      <c r="E84" s="39" t="s">
        <v>5</v>
      </c>
    </row>
    <row r="85" spans="1:16" ht="12.75">
      <c r="A85" t="s">
        <v>50</v>
      </c>
      <c s="34" t="s">
        <v>145</v>
      </c>
      <c s="34" t="s">
        <v>4067</v>
      </c>
      <c s="35" t="s">
        <v>5</v>
      </c>
      <c s="6" t="s">
        <v>2832</v>
      </c>
      <c s="36" t="s">
        <v>54</v>
      </c>
      <c s="37">
        <v>1</v>
      </c>
      <c s="36">
        <v>0</v>
      </c>
      <c s="36">
        <f>ROUND(G85*H85,6)</f>
      </c>
      <c r="L85" s="38">
        <v>0</v>
      </c>
      <c s="32">
        <f>ROUND(ROUND(L85,2)*ROUND(G85,3),2)</f>
      </c>
      <c s="36" t="s">
        <v>291</v>
      </c>
      <c>
        <f>(M85*21)/100</f>
      </c>
      <c t="s">
        <v>28</v>
      </c>
    </row>
    <row r="86" spans="1:5" ht="12.75">
      <c r="A86" s="35" t="s">
        <v>56</v>
      </c>
      <c r="E86" s="39" t="s">
        <v>2832</v>
      </c>
    </row>
    <row r="87" spans="1:5" ht="12.75">
      <c r="A87" s="35" t="s">
        <v>57</v>
      </c>
      <c r="E87" s="40" t="s">
        <v>5</v>
      </c>
    </row>
    <row r="88" spans="1:5" ht="12.75">
      <c r="A88" t="s">
        <v>58</v>
      </c>
      <c r="E88" s="39" t="s">
        <v>5</v>
      </c>
    </row>
    <row r="89" spans="1:13" ht="12.75">
      <c r="A89" t="s">
        <v>47</v>
      </c>
      <c r="C89" s="31" t="s">
        <v>2833</v>
      </c>
      <c r="E89" s="33" t="s">
        <v>2834</v>
      </c>
      <c r="J89" s="32">
        <f>0</f>
      </c>
      <c s="32">
        <f>0</f>
      </c>
      <c s="32">
        <f>0+L90+L94</f>
      </c>
      <c s="32">
        <f>0+M90+M94</f>
      </c>
    </row>
    <row r="90" spans="1:16" ht="12.75">
      <c r="A90" t="s">
        <v>50</v>
      </c>
      <c s="34" t="s">
        <v>149</v>
      </c>
      <c s="34" t="s">
        <v>4068</v>
      </c>
      <c s="35" t="s">
        <v>5</v>
      </c>
      <c s="6" t="s">
        <v>2834</v>
      </c>
      <c s="36" t="s">
        <v>54</v>
      </c>
      <c s="37">
        <v>1</v>
      </c>
      <c s="36">
        <v>0</v>
      </c>
      <c s="36">
        <f>ROUND(G90*H90,6)</f>
      </c>
      <c r="L90" s="38">
        <v>0</v>
      </c>
      <c s="32">
        <f>ROUND(ROUND(L90,2)*ROUND(G90,3),2)</f>
      </c>
      <c s="36" t="s">
        <v>291</v>
      </c>
      <c>
        <f>(M90*21)/100</f>
      </c>
      <c t="s">
        <v>28</v>
      </c>
    </row>
    <row r="91" spans="1:5" ht="12.75">
      <c r="A91" s="35" t="s">
        <v>56</v>
      </c>
      <c r="E91" s="39" t="s">
        <v>2834</v>
      </c>
    </row>
    <row r="92" spans="1:5" ht="12.75">
      <c r="A92" s="35" t="s">
        <v>57</v>
      </c>
      <c r="E92" s="40" t="s">
        <v>5</v>
      </c>
    </row>
    <row r="93" spans="1:5" ht="12.75">
      <c r="A93" t="s">
        <v>58</v>
      </c>
      <c r="E93" s="39" t="s">
        <v>5</v>
      </c>
    </row>
    <row r="94" spans="1:16" ht="12.75">
      <c r="A94" t="s">
        <v>50</v>
      </c>
      <c s="34" t="s">
        <v>152</v>
      </c>
      <c s="34" t="s">
        <v>4069</v>
      </c>
      <c s="35" t="s">
        <v>5</v>
      </c>
      <c s="6" t="s">
        <v>2837</v>
      </c>
      <c s="36" t="s">
        <v>54</v>
      </c>
      <c s="37">
        <v>1</v>
      </c>
      <c s="36">
        <v>0</v>
      </c>
      <c s="36">
        <f>ROUND(G94*H94,6)</f>
      </c>
      <c r="L94" s="38">
        <v>0</v>
      </c>
      <c s="32">
        <f>ROUND(ROUND(L94,2)*ROUND(G94,3),2)</f>
      </c>
      <c s="36" t="s">
        <v>291</v>
      </c>
      <c>
        <f>(M94*21)/100</f>
      </c>
      <c t="s">
        <v>28</v>
      </c>
    </row>
    <row r="95" spans="1:5" ht="12.75">
      <c r="A95" s="35" t="s">
        <v>56</v>
      </c>
      <c r="E95" s="39" t="s">
        <v>2837</v>
      </c>
    </row>
    <row r="96" spans="1:5" ht="12.75">
      <c r="A96" s="35" t="s">
        <v>57</v>
      </c>
      <c r="E96" s="40" t="s">
        <v>5</v>
      </c>
    </row>
    <row r="97" spans="1:5" ht="12.75">
      <c r="A97" t="s">
        <v>58</v>
      </c>
      <c r="E97" s="39" t="s">
        <v>5</v>
      </c>
    </row>
    <row r="98" spans="1:13" ht="12.75">
      <c r="A98" t="s">
        <v>47</v>
      </c>
      <c r="C98" s="31" t="s">
        <v>2838</v>
      </c>
      <c r="E98" s="33" t="s">
        <v>2839</v>
      </c>
      <c r="J98" s="32">
        <f>0</f>
      </c>
      <c s="32">
        <f>0</f>
      </c>
      <c s="32">
        <f>0+L99</f>
      </c>
      <c s="32">
        <f>0+M99</f>
      </c>
    </row>
    <row r="99" spans="1:16" ht="12.75">
      <c r="A99" t="s">
        <v>50</v>
      </c>
      <c s="34" t="s">
        <v>155</v>
      </c>
      <c s="34" t="s">
        <v>4070</v>
      </c>
      <c s="35" t="s">
        <v>5</v>
      </c>
      <c s="6" t="s">
        <v>2841</v>
      </c>
      <c s="36" t="s">
        <v>54</v>
      </c>
      <c s="37">
        <v>1</v>
      </c>
      <c s="36">
        <v>0</v>
      </c>
      <c s="36">
        <f>ROUND(G99*H99,6)</f>
      </c>
      <c r="L99" s="38">
        <v>0</v>
      </c>
      <c s="32">
        <f>ROUND(ROUND(L99,2)*ROUND(G99,3),2)</f>
      </c>
      <c s="36" t="s">
        <v>291</v>
      </c>
      <c>
        <f>(M99*21)/100</f>
      </c>
      <c t="s">
        <v>28</v>
      </c>
    </row>
    <row r="100" spans="1:5" ht="12.75">
      <c r="A100" s="35" t="s">
        <v>56</v>
      </c>
      <c r="E100" s="39" t="s">
        <v>2841</v>
      </c>
    </row>
    <row r="101" spans="1:5" ht="12.75">
      <c r="A101" s="35" t="s">
        <v>57</v>
      </c>
      <c r="E101" s="40" t="s">
        <v>5</v>
      </c>
    </row>
    <row r="102" spans="1:5" ht="12.75">
      <c r="A102" t="s">
        <v>58</v>
      </c>
      <c r="E102" s="39" t="s">
        <v>5</v>
      </c>
    </row>
    <row r="103" spans="1:13" ht="12.75">
      <c r="A103" t="s">
        <v>47</v>
      </c>
      <c r="C103" s="31" t="s">
        <v>2842</v>
      </c>
      <c r="E103" s="33" t="s">
        <v>2843</v>
      </c>
      <c r="J103" s="32">
        <f>0</f>
      </c>
      <c s="32">
        <f>0</f>
      </c>
      <c s="32">
        <f>0+L104</f>
      </c>
      <c s="32">
        <f>0+M104</f>
      </c>
    </row>
    <row r="104" spans="1:16" ht="12.75">
      <c r="A104" t="s">
        <v>50</v>
      </c>
      <c s="34" t="s">
        <v>159</v>
      </c>
      <c s="34" t="s">
        <v>4071</v>
      </c>
      <c s="35" t="s">
        <v>5</v>
      </c>
      <c s="6" t="s">
        <v>2845</v>
      </c>
      <c s="36" t="s">
        <v>54</v>
      </c>
      <c s="37">
        <v>1</v>
      </c>
      <c s="36">
        <v>0</v>
      </c>
      <c s="36">
        <f>ROUND(G104*H104,6)</f>
      </c>
      <c r="L104" s="38">
        <v>0</v>
      </c>
      <c s="32">
        <f>ROUND(ROUND(L104,2)*ROUND(G104,3),2)</f>
      </c>
      <c s="36" t="s">
        <v>291</v>
      </c>
      <c>
        <f>(M104*21)/100</f>
      </c>
      <c t="s">
        <v>28</v>
      </c>
    </row>
    <row r="105" spans="1:5" ht="12.75">
      <c r="A105" s="35" t="s">
        <v>56</v>
      </c>
      <c r="E105" s="39" t="s">
        <v>2845</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COUNTIFS(L8:L326,"=0",A8:A326,"P")+COUNTIFS(L8:L326,"",A8:A326,"P")+SUM(Q8:Q326)</f>
      </c>
    </row>
    <row r="8" spans="1:13" ht="12.75">
      <c r="A8" t="s">
        <v>45</v>
      </c>
      <c r="C8" s="28" t="s">
        <v>4074</v>
      </c>
      <c r="E8" s="30" t="s">
        <v>4073</v>
      </c>
      <c r="J8" s="29">
        <f>0+J9+J22+J35+J44+J65+J210+J295+J316+J321</f>
      </c>
      <c s="29">
        <f>0+K9+K22+K35+K44+K65+K210+K295+K316+K321</f>
      </c>
      <c s="29">
        <f>0+L9+L22+L35+L44+L65+L210+L295+L316+L321</f>
      </c>
      <c s="29">
        <f>0+M9+M22+M35+M44+M65+M210+M295+M316+M321</f>
      </c>
    </row>
    <row r="9" spans="1:13" ht="12.75">
      <c r="A9" t="s">
        <v>47</v>
      </c>
      <c r="C9" s="31" t="s">
        <v>26</v>
      </c>
      <c r="E9" s="33" t="s">
        <v>650</v>
      </c>
      <c r="J9" s="32">
        <f>0</f>
      </c>
      <c s="32">
        <f>0</f>
      </c>
      <c s="32">
        <f>0+L10+L14+L18</f>
      </c>
      <c s="32">
        <f>0+M10+M14+M18</f>
      </c>
    </row>
    <row r="10" spans="1:16" ht="25.5">
      <c r="A10" t="s">
        <v>50</v>
      </c>
      <c s="34" t="s">
        <v>51</v>
      </c>
      <c s="34" t="s">
        <v>2849</v>
      </c>
      <c s="35" t="s">
        <v>5</v>
      </c>
      <c s="6" t="s">
        <v>2850</v>
      </c>
      <c s="36" t="s">
        <v>423</v>
      </c>
      <c s="37">
        <v>306.268</v>
      </c>
      <c s="36">
        <v>0</v>
      </c>
      <c s="36">
        <f>ROUND(G10*H10,6)</f>
      </c>
      <c r="L10" s="38">
        <v>0</v>
      </c>
      <c s="32">
        <f>ROUND(ROUND(L10,2)*ROUND(G10,3),2)</f>
      </c>
      <c s="36" t="s">
        <v>90</v>
      </c>
      <c>
        <f>(M10*21)/100</f>
      </c>
      <c t="s">
        <v>28</v>
      </c>
    </row>
    <row r="11" spans="1:5" ht="25.5">
      <c r="A11" s="35" t="s">
        <v>56</v>
      </c>
      <c r="E11" s="39" t="s">
        <v>2850</v>
      </c>
    </row>
    <row r="12" spans="1:5" ht="63.75">
      <c r="A12" s="35" t="s">
        <v>57</v>
      </c>
      <c r="E12" s="42" t="s">
        <v>4075</v>
      </c>
    </row>
    <row r="13" spans="1:5" ht="12.75">
      <c r="A13" t="s">
        <v>58</v>
      </c>
      <c r="E13" s="39" t="s">
        <v>5</v>
      </c>
    </row>
    <row r="14" spans="1:16" ht="25.5">
      <c r="A14" t="s">
        <v>50</v>
      </c>
      <c s="34" t="s">
        <v>28</v>
      </c>
      <c s="34" t="s">
        <v>2852</v>
      </c>
      <c s="35" t="s">
        <v>5</v>
      </c>
      <c s="6" t="s">
        <v>2853</v>
      </c>
      <c s="36" t="s">
        <v>423</v>
      </c>
      <c s="37">
        <v>336.895</v>
      </c>
      <c s="36">
        <v>0</v>
      </c>
      <c s="36">
        <f>ROUND(G14*H14,6)</f>
      </c>
      <c r="L14" s="38">
        <v>0</v>
      </c>
      <c s="32">
        <f>ROUND(ROUND(L14,2)*ROUND(G14,3),2)</f>
      </c>
      <c s="36" t="s">
        <v>55</v>
      </c>
      <c>
        <f>(M14*21)/100</f>
      </c>
      <c t="s">
        <v>28</v>
      </c>
    </row>
    <row r="15" spans="1:5" ht="25.5">
      <c r="A15" s="35" t="s">
        <v>56</v>
      </c>
      <c r="E15" s="39" t="s">
        <v>2853</v>
      </c>
    </row>
    <row r="16" spans="1:5" ht="25.5">
      <c r="A16" s="35" t="s">
        <v>57</v>
      </c>
      <c r="E16" s="40" t="s">
        <v>4076</v>
      </c>
    </row>
    <row r="17" spans="1:5" ht="12.75">
      <c r="A17" t="s">
        <v>58</v>
      </c>
      <c r="E17" s="39" t="s">
        <v>5</v>
      </c>
    </row>
    <row r="18" spans="1:16" ht="25.5">
      <c r="A18" t="s">
        <v>50</v>
      </c>
      <c s="34" t="s">
        <v>26</v>
      </c>
      <c s="34" t="s">
        <v>2855</v>
      </c>
      <c s="35" t="s">
        <v>5</v>
      </c>
      <c s="6" t="s">
        <v>2856</v>
      </c>
      <c s="36" t="s">
        <v>423</v>
      </c>
      <c s="37">
        <v>329.843</v>
      </c>
      <c s="36">
        <v>0</v>
      </c>
      <c s="36">
        <f>ROUND(G18*H18,6)</f>
      </c>
      <c r="L18" s="38">
        <v>0</v>
      </c>
      <c s="32">
        <f>ROUND(ROUND(L18,2)*ROUND(G18,3),2)</f>
      </c>
      <c s="36" t="s">
        <v>55</v>
      </c>
      <c>
        <f>(M18*21)/100</f>
      </c>
      <c t="s">
        <v>28</v>
      </c>
    </row>
    <row r="19" spans="1:5" ht="25.5">
      <c r="A19" s="35" t="s">
        <v>56</v>
      </c>
      <c r="E19" s="39" t="s">
        <v>2856</v>
      </c>
    </row>
    <row r="20" spans="1:5" ht="25.5">
      <c r="A20" s="35" t="s">
        <v>57</v>
      </c>
      <c r="E20" s="40" t="s">
        <v>4077</v>
      </c>
    </row>
    <row r="21" spans="1:5" ht="12.75">
      <c r="A21" t="s">
        <v>58</v>
      </c>
      <c r="E21" s="39" t="s">
        <v>5</v>
      </c>
    </row>
    <row r="22" spans="1:13" ht="12.75">
      <c r="A22" t="s">
        <v>47</v>
      </c>
      <c r="C22" s="31" t="s">
        <v>79</v>
      </c>
      <c r="E22" s="33" t="s">
        <v>411</v>
      </c>
      <c r="J22" s="32">
        <f>0</f>
      </c>
      <c s="32">
        <f>0</f>
      </c>
      <c s="32">
        <f>0+L23+L27+L31</f>
      </c>
      <c s="32">
        <f>0+M23+M27+M31</f>
      </c>
    </row>
    <row r="23" spans="1:16" ht="25.5">
      <c r="A23" t="s">
        <v>50</v>
      </c>
      <c s="34" t="s">
        <v>79</v>
      </c>
      <c s="34" t="s">
        <v>2858</v>
      </c>
      <c s="35" t="s">
        <v>5</v>
      </c>
      <c s="6" t="s">
        <v>2859</v>
      </c>
      <c s="36" t="s">
        <v>423</v>
      </c>
      <c s="37">
        <v>159.94</v>
      </c>
      <c s="36">
        <v>0</v>
      </c>
      <c s="36">
        <f>ROUND(G23*H23,6)</f>
      </c>
      <c r="L23" s="38">
        <v>0</v>
      </c>
      <c s="32">
        <f>ROUND(ROUND(L23,2)*ROUND(G23,3),2)</f>
      </c>
      <c s="36" t="s">
        <v>90</v>
      </c>
      <c>
        <f>(M23*21)/100</f>
      </c>
      <c t="s">
        <v>28</v>
      </c>
    </row>
    <row r="24" spans="1:5" ht="25.5">
      <c r="A24" s="35" t="s">
        <v>56</v>
      </c>
      <c r="E24" s="39" t="s">
        <v>2859</v>
      </c>
    </row>
    <row r="25" spans="1:5" ht="63.75">
      <c r="A25" s="35" t="s">
        <v>57</v>
      </c>
      <c r="E25" s="42" t="s">
        <v>4078</v>
      </c>
    </row>
    <row r="26" spans="1:5" ht="12.75">
      <c r="A26" t="s">
        <v>58</v>
      </c>
      <c r="E26" s="39" t="s">
        <v>5</v>
      </c>
    </row>
    <row r="27" spans="1:16" ht="25.5">
      <c r="A27" t="s">
        <v>50</v>
      </c>
      <c s="34" t="s">
        <v>101</v>
      </c>
      <c s="34" t="s">
        <v>2861</v>
      </c>
      <c s="35" t="s">
        <v>5</v>
      </c>
      <c s="6" t="s">
        <v>2862</v>
      </c>
      <c s="36" t="s">
        <v>423</v>
      </c>
      <c s="37">
        <v>175.934</v>
      </c>
      <c s="36">
        <v>0</v>
      </c>
      <c s="36">
        <f>ROUND(G27*H27,6)</f>
      </c>
      <c r="L27" s="38">
        <v>0</v>
      </c>
      <c s="32">
        <f>ROUND(ROUND(L27,2)*ROUND(G27,3),2)</f>
      </c>
      <c s="36" t="s">
        <v>55</v>
      </c>
      <c>
        <f>(M27*21)/100</f>
      </c>
      <c t="s">
        <v>28</v>
      </c>
    </row>
    <row r="28" spans="1:5" ht="25.5">
      <c r="A28" s="35" t="s">
        <v>56</v>
      </c>
      <c r="E28" s="39" t="s">
        <v>2862</v>
      </c>
    </row>
    <row r="29" spans="1:5" ht="25.5">
      <c r="A29" s="35" t="s">
        <v>57</v>
      </c>
      <c r="E29" s="40" t="s">
        <v>4079</v>
      </c>
    </row>
    <row r="30" spans="1:5" ht="12.75">
      <c r="A30" t="s">
        <v>58</v>
      </c>
      <c r="E30" s="39" t="s">
        <v>5</v>
      </c>
    </row>
    <row r="31" spans="1:16" ht="25.5">
      <c r="A31" t="s">
        <v>50</v>
      </c>
      <c s="34" t="s">
        <v>27</v>
      </c>
      <c s="34" t="s">
        <v>2864</v>
      </c>
      <c s="35" t="s">
        <v>5</v>
      </c>
      <c s="6" t="s">
        <v>2856</v>
      </c>
      <c s="36" t="s">
        <v>423</v>
      </c>
      <c s="37">
        <v>159.94</v>
      </c>
      <c s="36">
        <v>0</v>
      </c>
      <c s="36">
        <f>ROUND(G31*H31,6)</f>
      </c>
      <c r="L31" s="38">
        <v>0</v>
      </c>
      <c s="32">
        <f>ROUND(ROUND(L31,2)*ROUND(G31,3),2)</f>
      </c>
      <c s="36" t="s">
        <v>55</v>
      </c>
      <c>
        <f>(M31*21)/100</f>
      </c>
      <c t="s">
        <v>28</v>
      </c>
    </row>
    <row r="32" spans="1:5" ht="25.5">
      <c r="A32" s="35" t="s">
        <v>56</v>
      </c>
      <c r="E32" s="39" t="s">
        <v>2856</v>
      </c>
    </row>
    <row r="33" spans="1:5" ht="25.5">
      <c r="A33" s="35" t="s">
        <v>57</v>
      </c>
      <c r="E33" s="40" t="s">
        <v>4080</v>
      </c>
    </row>
    <row r="34" spans="1:5" ht="12.75">
      <c r="A34" t="s">
        <v>58</v>
      </c>
      <c r="E34" s="39" t="s">
        <v>5</v>
      </c>
    </row>
    <row r="35" spans="1:13" ht="12.75">
      <c r="A35" t="s">
        <v>47</v>
      </c>
      <c r="C35" s="31" t="s">
        <v>27</v>
      </c>
      <c r="E35" s="33" t="s">
        <v>711</v>
      </c>
      <c r="J35" s="32">
        <f>0</f>
      </c>
      <c s="32">
        <f>0</f>
      </c>
      <c s="32">
        <f>0+L36+L40</f>
      </c>
      <c s="32">
        <f>0+M36+M40</f>
      </c>
    </row>
    <row r="36" spans="1:16" ht="25.5">
      <c r="A36" t="s">
        <v>50</v>
      </c>
      <c s="34" t="s">
        <v>106</v>
      </c>
      <c s="34" t="s">
        <v>4081</v>
      </c>
      <c s="35" t="s">
        <v>5</v>
      </c>
      <c s="6" t="s">
        <v>4082</v>
      </c>
      <c s="36" t="s">
        <v>423</v>
      </c>
      <c s="37">
        <v>23.575</v>
      </c>
      <c s="36">
        <v>0</v>
      </c>
      <c s="36">
        <f>ROUND(G36*H36,6)</f>
      </c>
      <c r="L36" s="38">
        <v>0</v>
      </c>
      <c s="32">
        <f>ROUND(ROUND(L36,2)*ROUND(G36,3),2)</f>
      </c>
      <c s="36" t="s">
        <v>90</v>
      </c>
      <c>
        <f>(M36*21)/100</f>
      </c>
      <c t="s">
        <v>28</v>
      </c>
    </row>
    <row r="37" spans="1:5" ht="25.5">
      <c r="A37" s="35" t="s">
        <v>56</v>
      </c>
      <c r="E37" s="39" t="s">
        <v>4082</v>
      </c>
    </row>
    <row r="38" spans="1:5" ht="38.25">
      <c r="A38" s="35" t="s">
        <v>57</v>
      </c>
      <c r="E38" s="42" t="s">
        <v>4083</v>
      </c>
    </row>
    <row r="39" spans="1:5" ht="12.75">
      <c r="A39" t="s">
        <v>58</v>
      </c>
      <c r="E39" s="39" t="s">
        <v>5</v>
      </c>
    </row>
    <row r="40" spans="1:16" ht="12.75">
      <c r="A40" t="s">
        <v>50</v>
      </c>
      <c s="34" t="s">
        <v>111</v>
      </c>
      <c s="34" t="s">
        <v>4084</v>
      </c>
      <c s="35" t="s">
        <v>5</v>
      </c>
      <c s="6" t="s">
        <v>4085</v>
      </c>
      <c s="36" t="s">
        <v>423</v>
      </c>
      <c s="37">
        <v>25.933</v>
      </c>
      <c s="36">
        <v>0</v>
      </c>
      <c s="36">
        <f>ROUND(G40*H40,6)</f>
      </c>
      <c r="L40" s="38">
        <v>0</v>
      </c>
      <c s="32">
        <f>ROUND(ROUND(L40,2)*ROUND(G40,3),2)</f>
      </c>
      <c s="36" t="s">
        <v>291</v>
      </c>
      <c>
        <f>(M40*21)/100</f>
      </c>
      <c t="s">
        <v>28</v>
      </c>
    </row>
    <row r="41" spans="1:5" ht="12.75">
      <c r="A41" s="35" t="s">
        <v>56</v>
      </c>
      <c r="E41" s="39" t="s">
        <v>4085</v>
      </c>
    </row>
    <row r="42" spans="1:5" ht="25.5">
      <c r="A42" s="35" t="s">
        <v>57</v>
      </c>
      <c r="E42" s="40" t="s">
        <v>4086</v>
      </c>
    </row>
    <row r="43" spans="1:5" ht="12.75">
      <c r="A43" t="s">
        <v>58</v>
      </c>
      <c r="E43" s="39" t="s">
        <v>5</v>
      </c>
    </row>
    <row r="44" spans="1:13" ht="12.75">
      <c r="A44" t="s">
        <v>47</v>
      </c>
      <c r="C44" s="31" t="s">
        <v>1027</v>
      </c>
      <c r="E44" s="33" t="s">
        <v>1028</v>
      </c>
      <c r="J44" s="32">
        <f>0</f>
      </c>
      <c s="32">
        <f>0</f>
      </c>
      <c s="32">
        <f>0+L45+L49+L53+L57+L61</f>
      </c>
      <c s="32">
        <f>0+M45+M49+M53+M57+M61</f>
      </c>
    </row>
    <row r="45" spans="1:16" ht="25.5">
      <c r="A45" t="s">
        <v>50</v>
      </c>
      <c s="34" t="s">
        <v>136</v>
      </c>
      <c s="34" t="s">
        <v>2738</v>
      </c>
      <c s="35" t="s">
        <v>5</v>
      </c>
      <c s="6" t="s">
        <v>2739</v>
      </c>
      <c s="36" t="s">
        <v>423</v>
      </c>
      <c s="37">
        <v>7.6</v>
      </c>
      <c s="36">
        <v>0</v>
      </c>
      <c s="36">
        <f>ROUND(G45*H45,6)</f>
      </c>
      <c r="L45" s="38">
        <v>0</v>
      </c>
      <c s="32">
        <f>ROUND(ROUND(L45,2)*ROUND(G45,3),2)</f>
      </c>
      <c s="36" t="s">
        <v>90</v>
      </c>
      <c>
        <f>(M45*21)/100</f>
      </c>
      <c t="s">
        <v>28</v>
      </c>
    </row>
    <row r="46" spans="1:5" ht="25.5">
      <c r="A46" s="35" t="s">
        <v>56</v>
      </c>
      <c r="E46" s="39" t="s">
        <v>2739</v>
      </c>
    </row>
    <row r="47" spans="1:5" ht="114.75">
      <c r="A47" s="35" t="s">
        <v>57</v>
      </c>
      <c r="E47" s="42" t="s">
        <v>4087</v>
      </c>
    </row>
    <row r="48" spans="1:5" ht="12.75">
      <c r="A48" t="s">
        <v>58</v>
      </c>
      <c r="E48" s="39" t="s">
        <v>5</v>
      </c>
    </row>
    <row r="49" spans="1:16" ht="12.75">
      <c r="A49" t="s">
        <v>50</v>
      </c>
      <c s="34" t="s">
        <v>139</v>
      </c>
      <c s="34" t="s">
        <v>4088</v>
      </c>
      <c s="35" t="s">
        <v>5</v>
      </c>
      <c s="6" t="s">
        <v>4089</v>
      </c>
      <c s="36" t="s">
        <v>423</v>
      </c>
      <c s="37">
        <v>5.06</v>
      </c>
      <c s="36">
        <v>0.0014</v>
      </c>
      <c s="36">
        <f>ROUND(G49*H49,6)</f>
      </c>
      <c r="L49" s="38">
        <v>0</v>
      </c>
      <c s="32">
        <f>ROUND(ROUND(L49,2)*ROUND(G49,3),2)</f>
      </c>
      <c s="36" t="s">
        <v>90</v>
      </c>
      <c>
        <f>(M49*21)/100</f>
      </c>
      <c t="s">
        <v>28</v>
      </c>
    </row>
    <row r="50" spans="1:5" ht="12.75">
      <c r="A50" s="35" t="s">
        <v>56</v>
      </c>
      <c r="E50" s="39" t="s">
        <v>4089</v>
      </c>
    </row>
    <row r="51" spans="1:5" ht="63.75">
      <c r="A51" s="35" t="s">
        <v>57</v>
      </c>
      <c r="E51" s="42" t="s">
        <v>4090</v>
      </c>
    </row>
    <row r="52" spans="1:5" ht="12.75">
      <c r="A52" t="s">
        <v>58</v>
      </c>
      <c r="E52" s="39" t="s">
        <v>5</v>
      </c>
    </row>
    <row r="53" spans="1:16" ht="12.75">
      <c r="A53" t="s">
        <v>50</v>
      </c>
      <c s="34" t="s">
        <v>142</v>
      </c>
      <c s="34" t="s">
        <v>769</v>
      </c>
      <c s="35" t="s">
        <v>5</v>
      </c>
      <c s="6" t="s">
        <v>770</v>
      </c>
      <c s="36" t="s">
        <v>423</v>
      </c>
      <c s="37">
        <v>3.3</v>
      </c>
      <c s="36">
        <v>0.0007</v>
      </c>
      <c s="36">
        <f>ROUND(G53*H53,6)</f>
      </c>
      <c r="L53" s="38">
        <v>0</v>
      </c>
      <c s="32">
        <f>ROUND(ROUND(L53,2)*ROUND(G53,3),2)</f>
      </c>
      <c s="36" t="s">
        <v>90</v>
      </c>
      <c>
        <f>(M53*21)/100</f>
      </c>
      <c t="s">
        <v>28</v>
      </c>
    </row>
    <row r="54" spans="1:5" ht="12.75">
      <c r="A54" s="35" t="s">
        <v>56</v>
      </c>
      <c r="E54" s="39" t="s">
        <v>770</v>
      </c>
    </row>
    <row r="55" spans="1:5" ht="63.75">
      <c r="A55" s="35" t="s">
        <v>57</v>
      </c>
      <c r="E55" s="42" t="s">
        <v>4091</v>
      </c>
    </row>
    <row r="56" spans="1:5" ht="12.75">
      <c r="A56" t="s">
        <v>58</v>
      </c>
      <c r="E56" s="39" t="s">
        <v>5</v>
      </c>
    </row>
    <row r="57" spans="1:16" ht="25.5">
      <c r="A57" t="s">
        <v>50</v>
      </c>
      <c s="34" t="s">
        <v>145</v>
      </c>
      <c s="34" t="s">
        <v>4092</v>
      </c>
      <c s="35" t="s">
        <v>5</v>
      </c>
      <c s="6" t="s">
        <v>4093</v>
      </c>
      <c s="36" t="s">
        <v>409</v>
      </c>
      <c s="37">
        <v>0.01</v>
      </c>
      <c s="36">
        <v>0</v>
      </c>
      <c s="36">
        <f>ROUND(G57*H57,6)</f>
      </c>
      <c r="L57" s="38">
        <v>0</v>
      </c>
      <c s="32">
        <f>ROUND(ROUND(L57,2)*ROUND(G57,3),2)</f>
      </c>
      <c s="36" t="s">
        <v>90</v>
      </c>
      <c>
        <f>(M57*21)/100</f>
      </c>
      <c t="s">
        <v>28</v>
      </c>
    </row>
    <row r="58" spans="1:5" ht="25.5">
      <c r="A58" s="35" t="s">
        <v>56</v>
      </c>
      <c r="E58" s="39" t="s">
        <v>4093</v>
      </c>
    </row>
    <row r="59" spans="1:5" ht="12.75">
      <c r="A59" s="35" t="s">
        <v>57</v>
      </c>
      <c r="E59" s="40" t="s">
        <v>5</v>
      </c>
    </row>
    <row r="60" spans="1:5" ht="12.75">
      <c r="A60" t="s">
        <v>58</v>
      </c>
      <c r="E60" s="39" t="s">
        <v>5</v>
      </c>
    </row>
    <row r="61" spans="1:16" ht="38.25">
      <c r="A61" t="s">
        <v>50</v>
      </c>
      <c s="34" t="s">
        <v>149</v>
      </c>
      <c s="34" t="s">
        <v>1070</v>
      </c>
      <c s="35" t="s">
        <v>5</v>
      </c>
      <c s="6" t="s">
        <v>1071</v>
      </c>
      <c s="36" t="s">
        <v>409</v>
      </c>
      <c s="37">
        <v>0.01</v>
      </c>
      <c s="36">
        <v>0</v>
      </c>
      <c s="36">
        <f>ROUND(G61*H61,6)</f>
      </c>
      <c r="L61" s="38">
        <v>0</v>
      </c>
      <c s="32">
        <f>ROUND(ROUND(L61,2)*ROUND(G61,3),2)</f>
      </c>
      <c s="36" t="s">
        <v>90</v>
      </c>
      <c>
        <f>(M61*21)/100</f>
      </c>
      <c t="s">
        <v>28</v>
      </c>
    </row>
    <row r="62" spans="1:5" ht="38.25">
      <c r="A62" s="35" t="s">
        <v>56</v>
      </c>
      <c r="E62" s="39" t="s">
        <v>1072</v>
      </c>
    </row>
    <row r="63" spans="1:5" ht="12.75">
      <c r="A63" s="35" t="s">
        <v>57</v>
      </c>
      <c r="E63" s="40" t="s">
        <v>5</v>
      </c>
    </row>
    <row r="64" spans="1:5" ht="12.75">
      <c r="A64" t="s">
        <v>58</v>
      </c>
      <c r="E64" s="39" t="s">
        <v>5</v>
      </c>
    </row>
    <row r="65" spans="1:13" ht="12.75">
      <c r="A65" t="s">
        <v>47</v>
      </c>
      <c r="C65" s="31" t="s">
        <v>1119</v>
      </c>
      <c r="E65" s="33" t="s">
        <v>1120</v>
      </c>
      <c r="J65" s="32">
        <f>0</f>
      </c>
      <c s="32">
        <f>0</f>
      </c>
      <c s="32">
        <f>0+L66+L70+L74+L78+L82+L86+L90+L94+L98+L102+L106+L110+L114+L118+L122+L126+L130+L134+L138+L142+L146+L150+L154+L158+L162+L166+L170+L174+L178+L182+L186+L190+L194+L198+L202+L206</f>
      </c>
      <c s="32">
        <f>0+M66+M70+M74+M78+M82+M86+M90+M94+M98+M102+M106+M110+M114+M118+M122+M126+M130+M134+M138+M142+M146+M150+M154+M158+M162+M166+M170+M174+M178+M182+M186+M190+M194+M198+M202+M206</f>
      </c>
    </row>
    <row r="66" spans="1:16" ht="25.5">
      <c r="A66" t="s">
        <v>50</v>
      </c>
      <c s="34" t="s">
        <v>152</v>
      </c>
      <c s="34" t="s">
        <v>2882</v>
      </c>
      <c s="35" t="s">
        <v>5</v>
      </c>
      <c s="6" t="s">
        <v>2883</v>
      </c>
      <c s="36" t="s">
        <v>74</v>
      </c>
      <c s="37">
        <v>22</v>
      </c>
      <c s="36">
        <v>0.00169</v>
      </c>
      <c s="36">
        <f>ROUND(G66*H66,6)</f>
      </c>
      <c r="L66" s="38">
        <v>0</v>
      </c>
      <c s="32">
        <f>ROUND(ROUND(L66,2)*ROUND(G66,3),2)</f>
      </c>
      <c s="36" t="s">
        <v>90</v>
      </c>
      <c>
        <f>(M66*21)/100</f>
      </c>
      <c t="s">
        <v>28</v>
      </c>
    </row>
    <row r="67" spans="1:5" ht="25.5">
      <c r="A67" s="35" t="s">
        <v>56</v>
      </c>
      <c r="E67" s="39" t="s">
        <v>2883</v>
      </c>
    </row>
    <row r="68" spans="1:5" ht="51">
      <c r="A68" s="35" t="s">
        <v>57</v>
      </c>
      <c r="E68" s="42" t="s">
        <v>4094</v>
      </c>
    </row>
    <row r="69" spans="1:5" ht="12.75">
      <c r="A69" t="s">
        <v>58</v>
      </c>
      <c r="E69" s="39" t="s">
        <v>5</v>
      </c>
    </row>
    <row r="70" spans="1:16" ht="25.5">
      <c r="A70" t="s">
        <v>50</v>
      </c>
      <c s="34" t="s">
        <v>155</v>
      </c>
      <c s="34" t="s">
        <v>2885</v>
      </c>
      <c s="35" t="s">
        <v>5</v>
      </c>
      <c s="6" t="s">
        <v>2886</v>
      </c>
      <c s="36" t="s">
        <v>89</v>
      </c>
      <c s="37">
        <v>2</v>
      </c>
      <c s="36">
        <v>0.00036</v>
      </c>
      <c s="36">
        <f>ROUND(G70*H70,6)</f>
      </c>
      <c r="L70" s="38">
        <v>0</v>
      </c>
      <c s="32">
        <f>ROUND(ROUND(L70,2)*ROUND(G70,3),2)</f>
      </c>
      <c s="36" t="s">
        <v>90</v>
      </c>
      <c>
        <f>(M70*21)/100</f>
      </c>
      <c t="s">
        <v>28</v>
      </c>
    </row>
    <row r="71" spans="1:5" ht="25.5">
      <c r="A71" s="35" t="s">
        <v>56</v>
      </c>
      <c r="E71" s="39" t="s">
        <v>2886</v>
      </c>
    </row>
    <row r="72" spans="1:5" ht="51">
      <c r="A72" s="35" t="s">
        <v>57</v>
      </c>
      <c r="E72" s="42" t="s">
        <v>4095</v>
      </c>
    </row>
    <row r="73" spans="1:5" ht="12.75">
      <c r="A73" t="s">
        <v>58</v>
      </c>
      <c r="E73" s="39" t="s">
        <v>5</v>
      </c>
    </row>
    <row r="74" spans="1:16" ht="25.5">
      <c r="A74" t="s">
        <v>50</v>
      </c>
      <c s="34" t="s">
        <v>159</v>
      </c>
      <c s="34" t="s">
        <v>2891</v>
      </c>
      <c s="35" t="s">
        <v>5</v>
      </c>
      <c s="6" t="s">
        <v>2892</v>
      </c>
      <c s="36" t="s">
        <v>74</v>
      </c>
      <c s="37">
        <v>15</v>
      </c>
      <c s="36">
        <v>0.00217</v>
      </c>
      <c s="36">
        <f>ROUND(G74*H74,6)</f>
      </c>
      <c r="L74" s="38">
        <v>0</v>
      </c>
      <c s="32">
        <f>ROUND(ROUND(L74,2)*ROUND(G74,3),2)</f>
      </c>
      <c s="36" t="s">
        <v>90</v>
      </c>
      <c>
        <f>(M74*21)/100</f>
      </c>
      <c t="s">
        <v>28</v>
      </c>
    </row>
    <row r="75" spans="1:5" ht="25.5">
      <c r="A75" s="35" t="s">
        <v>56</v>
      </c>
      <c r="E75" s="39" t="s">
        <v>2892</v>
      </c>
    </row>
    <row r="76" spans="1:5" ht="51">
      <c r="A76" s="35" t="s">
        <v>57</v>
      </c>
      <c r="E76" s="42" t="s">
        <v>4096</v>
      </c>
    </row>
    <row r="77" spans="1:5" ht="12.75">
      <c r="A77" t="s">
        <v>58</v>
      </c>
      <c r="E77" s="39" t="s">
        <v>5</v>
      </c>
    </row>
    <row r="78" spans="1:16" ht="12.75">
      <c r="A78" t="s">
        <v>50</v>
      </c>
      <c s="34" t="s">
        <v>162</v>
      </c>
      <c s="34" t="s">
        <v>4097</v>
      </c>
      <c s="35" t="s">
        <v>5</v>
      </c>
      <c s="6" t="s">
        <v>2898</v>
      </c>
      <c s="36" t="s">
        <v>1012</v>
      </c>
      <c s="37">
        <v>22</v>
      </c>
      <c s="36">
        <v>0</v>
      </c>
      <c s="36">
        <f>ROUND(G78*H78,6)</f>
      </c>
      <c r="L78" s="38">
        <v>0</v>
      </c>
      <c s="32">
        <f>ROUND(ROUND(L78,2)*ROUND(G78,3),2)</f>
      </c>
      <c s="36" t="s">
        <v>55</v>
      </c>
      <c>
        <f>(M78*21)/100</f>
      </c>
      <c t="s">
        <v>28</v>
      </c>
    </row>
    <row r="79" spans="1:5" ht="12.75">
      <c r="A79" s="35" t="s">
        <v>56</v>
      </c>
      <c r="E79" s="39" t="s">
        <v>2898</v>
      </c>
    </row>
    <row r="80" spans="1:5" ht="51">
      <c r="A80" s="35" t="s">
        <v>57</v>
      </c>
      <c r="E80" s="42" t="s">
        <v>4098</v>
      </c>
    </row>
    <row r="81" spans="1:5" ht="12.75">
      <c r="A81" t="s">
        <v>58</v>
      </c>
      <c r="E81" s="39" t="s">
        <v>5</v>
      </c>
    </row>
    <row r="82" spans="1:16" ht="12.75">
      <c r="A82" t="s">
        <v>50</v>
      </c>
      <c s="34" t="s">
        <v>165</v>
      </c>
      <c s="34" t="s">
        <v>4099</v>
      </c>
      <c s="35" t="s">
        <v>5</v>
      </c>
      <c s="6" t="s">
        <v>4100</v>
      </c>
      <c s="36" t="s">
        <v>1012</v>
      </c>
      <c s="37">
        <v>22</v>
      </c>
      <c s="36">
        <v>0</v>
      </c>
      <c s="36">
        <f>ROUND(G82*H82,6)</f>
      </c>
      <c r="L82" s="38">
        <v>0</v>
      </c>
      <c s="32">
        <f>ROUND(ROUND(L82,2)*ROUND(G82,3),2)</f>
      </c>
      <c s="36" t="s">
        <v>55</v>
      </c>
      <c>
        <f>(M82*21)/100</f>
      </c>
      <c t="s">
        <v>28</v>
      </c>
    </row>
    <row r="83" spans="1:5" ht="12.75">
      <c r="A83" s="35" t="s">
        <v>56</v>
      </c>
      <c r="E83" s="39" t="s">
        <v>4100</v>
      </c>
    </row>
    <row r="84" spans="1:5" ht="51">
      <c r="A84" s="35" t="s">
        <v>57</v>
      </c>
      <c r="E84" s="42" t="s">
        <v>4101</v>
      </c>
    </row>
    <row r="85" spans="1:5" ht="12.75">
      <c r="A85" t="s">
        <v>58</v>
      </c>
      <c r="E85" s="39" t="s">
        <v>5</v>
      </c>
    </row>
    <row r="86" spans="1:16" ht="12.75">
      <c r="A86" t="s">
        <v>50</v>
      </c>
      <c s="34" t="s">
        <v>168</v>
      </c>
      <c s="34" t="s">
        <v>4102</v>
      </c>
      <c s="35" t="s">
        <v>5</v>
      </c>
      <c s="6" t="s">
        <v>4103</v>
      </c>
      <c s="36" t="s">
        <v>1012</v>
      </c>
      <c s="37">
        <v>66</v>
      </c>
      <c s="36">
        <v>0</v>
      </c>
      <c s="36">
        <f>ROUND(G86*H86,6)</f>
      </c>
      <c r="L86" s="38">
        <v>0</v>
      </c>
      <c s="32">
        <f>ROUND(ROUND(L86,2)*ROUND(G86,3),2)</f>
      </c>
      <c s="36" t="s">
        <v>55</v>
      </c>
      <c>
        <f>(M86*21)/100</f>
      </c>
      <c t="s">
        <v>28</v>
      </c>
    </row>
    <row r="87" spans="1:5" ht="12.75">
      <c r="A87" s="35" t="s">
        <v>56</v>
      </c>
      <c r="E87" s="39" t="s">
        <v>4103</v>
      </c>
    </row>
    <row r="88" spans="1:5" ht="51">
      <c r="A88" s="35" t="s">
        <v>57</v>
      </c>
      <c r="E88" s="42" t="s">
        <v>4104</v>
      </c>
    </row>
    <row r="89" spans="1:5" ht="12.75">
      <c r="A89" t="s">
        <v>58</v>
      </c>
      <c r="E89" s="39" t="s">
        <v>5</v>
      </c>
    </row>
    <row r="90" spans="1:16" ht="12.75">
      <c r="A90" t="s">
        <v>50</v>
      </c>
      <c s="34" t="s">
        <v>171</v>
      </c>
      <c s="34" t="s">
        <v>4105</v>
      </c>
      <c s="35" t="s">
        <v>5</v>
      </c>
      <c s="6" t="s">
        <v>4106</v>
      </c>
      <c s="36" t="s">
        <v>1012</v>
      </c>
      <c s="37">
        <v>32</v>
      </c>
      <c s="36">
        <v>0</v>
      </c>
      <c s="36">
        <f>ROUND(G90*H90,6)</f>
      </c>
      <c r="L90" s="38">
        <v>0</v>
      </c>
      <c s="32">
        <f>ROUND(ROUND(L90,2)*ROUND(G90,3),2)</f>
      </c>
      <c s="36" t="s">
        <v>55</v>
      </c>
      <c>
        <f>(M90*21)/100</f>
      </c>
      <c t="s">
        <v>28</v>
      </c>
    </row>
    <row r="91" spans="1:5" ht="12.75">
      <c r="A91" s="35" t="s">
        <v>56</v>
      </c>
      <c r="E91" s="39" t="s">
        <v>4106</v>
      </c>
    </row>
    <row r="92" spans="1:5" ht="51">
      <c r="A92" s="35" t="s">
        <v>57</v>
      </c>
      <c r="E92" s="42" t="s">
        <v>4107</v>
      </c>
    </row>
    <row r="93" spans="1:5" ht="12.75">
      <c r="A93" t="s">
        <v>58</v>
      </c>
      <c r="E93" s="39" t="s">
        <v>5</v>
      </c>
    </row>
    <row r="94" spans="1:16" ht="12.75">
      <c r="A94" t="s">
        <v>50</v>
      </c>
      <c s="34" t="s">
        <v>174</v>
      </c>
      <c s="34" t="s">
        <v>4108</v>
      </c>
      <c s="35" t="s">
        <v>5</v>
      </c>
      <c s="6" t="s">
        <v>4109</v>
      </c>
      <c s="36" t="s">
        <v>1012</v>
      </c>
      <c s="37">
        <v>8</v>
      </c>
      <c s="36">
        <v>0</v>
      </c>
      <c s="36">
        <f>ROUND(G94*H94,6)</f>
      </c>
      <c r="L94" s="38">
        <v>0</v>
      </c>
      <c s="32">
        <f>ROUND(ROUND(L94,2)*ROUND(G94,3),2)</f>
      </c>
      <c s="36" t="s">
        <v>55</v>
      </c>
      <c>
        <f>(M94*21)/100</f>
      </c>
      <c t="s">
        <v>28</v>
      </c>
    </row>
    <row r="95" spans="1:5" ht="12.75">
      <c r="A95" s="35" t="s">
        <v>56</v>
      </c>
      <c r="E95" s="39" t="s">
        <v>4109</v>
      </c>
    </row>
    <row r="96" spans="1:5" ht="51">
      <c r="A96" s="35" t="s">
        <v>57</v>
      </c>
      <c r="E96" s="42" t="s">
        <v>4110</v>
      </c>
    </row>
    <row r="97" spans="1:5" ht="12.75">
      <c r="A97" t="s">
        <v>58</v>
      </c>
      <c r="E97" s="39" t="s">
        <v>5</v>
      </c>
    </row>
    <row r="98" spans="1:16" ht="12.75">
      <c r="A98" t="s">
        <v>50</v>
      </c>
      <c s="34" t="s">
        <v>177</v>
      </c>
      <c s="34" t="s">
        <v>4111</v>
      </c>
      <c s="35" t="s">
        <v>5</v>
      </c>
      <c s="6" t="s">
        <v>2917</v>
      </c>
      <c s="36" t="s">
        <v>1012</v>
      </c>
      <c s="37">
        <v>4</v>
      </c>
      <c s="36">
        <v>0</v>
      </c>
      <c s="36">
        <f>ROUND(G98*H98,6)</f>
      </c>
      <c r="L98" s="38">
        <v>0</v>
      </c>
      <c s="32">
        <f>ROUND(ROUND(L98,2)*ROUND(G98,3),2)</f>
      </c>
      <c s="36" t="s">
        <v>55</v>
      </c>
      <c>
        <f>(M98*21)/100</f>
      </c>
      <c t="s">
        <v>28</v>
      </c>
    </row>
    <row r="99" spans="1:5" ht="12.75">
      <c r="A99" s="35" t="s">
        <v>56</v>
      </c>
      <c r="E99" s="39" t="s">
        <v>2917</v>
      </c>
    </row>
    <row r="100" spans="1:5" ht="51">
      <c r="A100" s="35" t="s">
        <v>57</v>
      </c>
      <c r="E100" s="42" t="s">
        <v>4112</v>
      </c>
    </row>
    <row r="101" spans="1:5" ht="12.75">
      <c r="A101" t="s">
        <v>58</v>
      </c>
      <c r="E101" s="39" t="s">
        <v>5</v>
      </c>
    </row>
    <row r="102" spans="1:16" ht="12.75">
      <c r="A102" t="s">
        <v>50</v>
      </c>
      <c s="34" t="s">
        <v>181</v>
      </c>
      <c s="34" t="s">
        <v>4113</v>
      </c>
      <c s="35" t="s">
        <v>5</v>
      </c>
      <c s="6" t="s">
        <v>4114</v>
      </c>
      <c s="36" t="s">
        <v>1012</v>
      </c>
      <c s="37">
        <v>8</v>
      </c>
      <c s="36">
        <v>0</v>
      </c>
      <c s="36">
        <f>ROUND(G102*H102,6)</f>
      </c>
      <c r="L102" s="38">
        <v>0</v>
      </c>
      <c s="32">
        <f>ROUND(ROUND(L102,2)*ROUND(G102,3),2)</f>
      </c>
      <c s="36" t="s">
        <v>55</v>
      </c>
      <c>
        <f>(M102*21)/100</f>
      </c>
      <c t="s">
        <v>28</v>
      </c>
    </row>
    <row r="103" spans="1:5" ht="12.75">
      <c r="A103" s="35" t="s">
        <v>56</v>
      </c>
      <c r="E103" s="39" t="s">
        <v>4114</v>
      </c>
    </row>
    <row r="104" spans="1:5" ht="51">
      <c r="A104" s="35" t="s">
        <v>57</v>
      </c>
      <c r="E104" s="42" t="s">
        <v>4115</v>
      </c>
    </row>
    <row r="105" spans="1:5" ht="12.75">
      <c r="A105" t="s">
        <v>58</v>
      </c>
      <c r="E105" s="39" t="s">
        <v>5</v>
      </c>
    </row>
    <row r="106" spans="1:16" ht="12.75">
      <c r="A106" t="s">
        <v>50</v>
      </c>
      <c s="34" t="s">
        <v>187</v>
      </c>
      <c s="34" t="s">
        <v>4116</v>
      </c>
      <c s="35" t="s">
        <v>5</v>
      </c>
      <c s="6" t="s">
        <v>4117</v>
      </c>
      <c s="36" t="s">
        <v>1012</v>
      </c>
      <c s="37">
        <v>8</v>
      </c>
      <c s="36">
        <v>0</v>
      </c>
      <c s="36">
        <f>ROUND(G106*H106,6)</f>
      </c>
      <c r="L106" s="38">
        <v>0</v>
      </c>
      <c s="32">
        <f>ROUND(ROUND(L106,2)*ROUND(G106,3),2)</f>
      </c>
      <c s="36" t="s">
        <v>55</v>
      </c>
      <c>
        <f>(M106*21)/100</f>
      </c>
      <c t="s">
        <v>28</v>
      </c>
    </row>
    <row r="107" spans="1:5" ht="12.75">
      <c r="A107" s="35" t="s">
        <v>56</v>
      </c>
      <c r="E107" s="39" t="s">
        <v>4117</v>
      </c>
    </row>
    <row r="108" spans="1:5" ht="51">
      <c r="A108" s="35" t="s">
        <v>57</v>
      </c>
      <c r="E108" s="42" t="s">
        <v>4118</v>
      </c>
    </row>
    <row r="109" spans="1:5" ht="12.75">
      <c r="A109" t="s">
        <v>58</v>
      </c>
      <c r="E109" s="39" t="s">
        <v>5</v>
      </c>
    </row>
    <row r="110" spans="1:16" ht="12.75">
      <c r="A110" t="s">
        <v>50</v>
      </c>
      <c s="34" t="s">
        <v>191</v>
      </c>
      <c s="34" t="s">
        <v>4119</v>
      </c>
      <c s="35" t="s">
        <v>5</v>
      </c>
      <c s="6" t="s">
        <v>2926</v>
      </c>
      <c s="36" t="s">
        <v>1012</v>
      </c>
      <c s="37">
        <v>24</v>
      </c>
      <c s="36">
        <v>0</v>
      </c>
      <c s="36">
        <f>ROUND(G110*H110,6)</f>
      </c>
      <c r="L110" s="38">
        <v>0</v>
      </c>
      <c s="32">
        <f>ROUND(ROUND(L110,2)*ROUND(G110,3),2)</f>
      </c>
      <c s="36" t="s">
        <v>55</v>
      </c>
      <c>
        <f>(M110*21)/100</f>
      </c>
      <c t="s">
        <v>28</v>
      </c>
    </row>
    <row r="111" spans="1:5" ht="12.75">
      <c r="A111" s="35" t="s">
        <v>56</v>
      </c>
      <c r="E111" s="39" t="s">
        <v>2926</v>
      </c>
    </row>
    <row r="112" spans="1:5" ht="51">
      <c r="A112" s="35" t="s">
        <v>57</v>
      </c>
      <c r="E112" s="42" t="s">
        <v>4120</v>
      </c>
    </row>
    <row r="113" spans="1:5" ht="12.75">
      <c r="A113" t="s">
        <v>58</v>
      </c>
      <c r="E113" s="39" t="s">
        <v>5</v>
      </c>
    </row>
    <row r="114" spans="1:16" ht="12.75">
      <c r="A114" t="s">
        <v>50</v>
      </c>
      <c s="34" t="s">
        <v>194</v>
      </c>
      <c s="34" t="s">
        <v>4121</v>
      </c>
      <c s="35" t="s">
        <v>5</v>
      </c>
      <c s="6" t="s">
        <v>2929</v>
      </c>
      <c s="36" t="s">
        <v>1012</v>
      </c>
      <c s="37">
        <v>46</v>
      </c>
      <c s="36">
        <v>0</v>
      </c>
      <c s="36">
        <f>ROUND(G114*H114,6)</f>
      </c>
      <c r="L114" s="38">
        <v>0</v>
      </c>
      <c s="32">
        <f>ROUND(ROUND(L114,2)*ROUND(G114,3),2)</f>
      </c>
      <c s="36" t="s">
        <v>55</v>
      </c>
      <c>
        <f>(M114*21)/100</f>
      </c>
      <c t="s">
        <v>28</v>
      </c>
    </row>
    <row r="115" spans="1:5" ht="12.75">
      <c r="A115" s="35" t="s">
        <v>56</v>
      </c>
      <c r="E115" s="39" t="s">
        <v>2929</v>
      </c>
    </row>
    <row r="116" spans="1:5" ht="51">
      <c r="A116" s="35" t="s">
        <v>57</v>
      </c>
      <c r="E116" s="42" t="s">
        <v>4122</v>
      </c>
    </row>
    <row r="117" spans="1:5" ht="12.75">
      <c r="A117" t="s">
        <v>58</v>
      </c>
      <c r="E117" s="39" t="s">
        <v>5</v>
      </c>
    </row>
    <row r="118" spans="1:16" ht="12.75">
      <c r="A118" t="s">
        <v>50</v>
      </c>
      <c s="34" t="s">
        <v>198</v>
      </c>
      <c s="34" t="s">
        <v>4123</v>
      </c>
      <c s="35" t="s">
        <v>5</v>
      </c>
      <c s="6" t="s">
        <v>4124</v>
      </c>
      <c s="36" t="s">
        <v>1012</v>
      </c>
      <c s="37">
        <v>56</v>
      </c>
      <c s="36">
        <v>0</v>
      </c>
      <c s="36">
        <f>ROUND(G118*H118,6)</f>
      </c>
      <c r="L118" s="38">
        <v>0</v>
      </c>
      <c s="32">
        <f>ROUND(ROUND(L118,2)*ROUND(G118,3),2)</f>
      </c>
      <c s="36" t="s">
        <v>55</v>
      </c>
      <c>
        <f>(M118*21)/100</f>
      </c>
      <c t="s">
        <v>28</v>
      </c>
    </row>
    <row r="119" spans="1:5" ht="12.75">
      <c r="A119" s="35" t="s">
        <v>56</v>
      </c>
      <c r="E119" s="39" t="s">
        <v>4124</v>
      </c>
    </row>
    <row r="120" spans="1:5" ht="51">
      <c r="A120" s="35" t="s">
        <v>57</v>
      </c>
      <c r="E120" s="42" t="s">
        <v>4125</v>
      </c>
    </row>
    <row r="121" spans="1:5" ht="12.75">
      <c r="A121" t="s">
        <v>58</v>
      </c>
      <c r="E121" s="39" t="s">
        <v>5</v>
      </c>
    </row>
    <row r="122" spans="1:16" ht="12.75">
      <c r="A122" t="s">
        <v>50</v>
      </c>
      <c s="34" t="s">
        <v>201</v>
      </c>
      <c s="34" t="s">
        <v>4126</v>
      </c>
      <c s="35" t="s">
        <v>5</v>
      </c>
      <c s="6" t="s">
        <v>4127</v>
      </c>
      <c s="36" t="s">
        <v>1012</v>
      </c>
      <c s="37">
        <v>14</v>
      </c>
      <c s="36">
        <v>0</v>
      </c>
      <c s="36">
        <f>ROUND(G122*H122,6)</f>
      </c>
      <c r="L122" s="38">
        <v>0</v>
      </c>
      <c s="32">
        <f>ROUND(ROUND(L122,2)*ROUND(G122,3),2)</f>
      </c>
      <c s="36" t="s">
        <v>55</v>
      </c>
      <c>
        <f>(M122*21)/100</f>
      </c>
      <c t="s">
        <v>28</v>
      </c>
    </row>
    <row r="123" spans="1:5" ht="12.75">
      <c r="A123" s="35" t="s">
        <v>56</v>
      </c>
      <c r="E123" s="39" t="s">
        <v>4127</v>
      </c>
    </row>
    <row r="124" spans="1:5" ht="51">
      <c r="A124" s="35" t="s">
        <v>57</v>
      </c>
      <c r="E124" s="42" t="s">
        <v>4128</v>
      </c>
    </row>
    <row r="125" spans="1:5" ht="12.75">
      <c r="A125" t="s">
        <v>58</v>
      </c>
      <c r="E125" s="39" t="s">
        <v>5</v>
      </c>
    </row>
    <row r="126" spans="1:16" ht="12.75">
      <c r="A126" t="s">
        <v>50</v>
      </c>
      <c s="34" t="s">
        <v>205</v>
      </c>
      <c s="34" t="s">
        <v>4129</v>
      </c>
      <c s="35" t="s">
        <v>5</v>
      </c>
      <c s="6" t="s">
        <v>4130</v>
      </c>
      <c s="36" t="s">
        <v>1012</v>
      </c>
      <c s="37">
        <v>8</v>
      </c>
      <c s="36">
        <v>0</v>
      </c>
      <c s="36">
        <f>ROUND(G126*H126,6)</f>
      </c>
      <c r="L126" s="38">
        <v>0</v>
      </c>
      <c s="32">
        <f>ROUND(ROUND(L126,2)*ROUND(G126,3),2)</f>
      </c>
      <c s="36" t="s">
        <v>55</v>
      </c>
      <c>
        <f>(M126*21)/100</f>
      </c>
      <c t="s">
        <v>28</v>
      </c>
    </row>
    <row r="127" spans="1:5" ht="12.75">
      <c r="A127" s="35" t="s">
        <v>56</v>
      </c>
      <c r="E127" s="39" t="s">
        <v>4130</v>
      </c>
    </row>
    <row r="128" spans="1:5" ht="51">
      <c r="A128" s="35" t="s">
        <v>57</v>
      </c>
      <c r="E128" s="42" t="s">
        <v>4131</v>
      </c>
    </row>
    <row r="129" spans="1:5" ht="12.75">
      <c r="A129" t="s">
        <v>58</v>
      </c>
      <c r="E129" s="39" t="s">
        <v>5</v>
      </c>
    </row>
    <row r="130" spans="1:16" ht="12.75">
      <c r="A130" t="s">
        <v>50</v>
      </c>
      <c s="34" t="s">
        <v>209</v>
      </c>
      <c s="34" t="s">
        <v>4132</v>
      </c>
      <c s="35" t="s">
        <v>5</v>
      </c>
      <c s="6" t="s">
        <v>4133</v>
      </c>
      <c s="36" t="s">
        <v>1012</v>
      </c>
      <c s="37">
        <v>8</v>
      </c>
      <c s="36">
        <v>0</v>
      </c>
      <c s="36">
        <f>ROUND(G130*H130,6)</f>
      </c>
      <c r="L130" s="38">
        <v>0</v>
      </c>
      <c s="32">
        <f>ROUND(ROUND(L130,2)*ROUND(G130,3),2)</f>
      </c>
      <c s="36" t="s">
        <v>55</v>
      </c>
      <c>
        <f>(M130*21)/100</f>
      </c>
      <c t="s">
        <v>28</v>
      </c>
    </row>
    <row r="131" spans="1:5" ht="12.75">
      <c r="A131" s="35" t="s">
        <v>56</v>
      </c>
      <c r="E131" s="39" t="s">
        <v>4133</v>
      </c>
    </row>
    <row r="132" spans="1:5" ht="51">
      <c r="A132" s="35" t="s">
        <v>57</v>
      </c>
      <c r="E132" s="42" t="s">
        <v>4134</v>
      </c>
    </row>
    <row r="133" spans="1:5" ht="12.75">
      <c r="A133" t="s">
        <v>58</v>
      </c>
      <c r="E133" s="39" t="s">
        <v>5</v>
      </c>
    </row>
    <row r="134" spans="1:16" ht="12.75">
      <c r="A134" t="s">
        <v>50</v>
      </c>
      <c s="34" t="s">
        <v>212</v>
      </c>
      <c s="34" t="s">
        <v>4135</v>
      </c>
      <c s="35" t="s">
        <v>5</v>
      </c>
      <c s="6" t="s">
        <v>4136</v>
      </c>
      <c s="36" t="s">
        <v>1012</v>
      </c>
      <c s="37">
        <v>10</v>
      </c>
      <c s="36">
        <v>0</v>
      </c>
      <c s="36">
        <f>ROUND(G134*H134,6)</f>
      </c>
      <c r="L134" s="38">
        <v>0</v>
      </c>
      <c s="32">
        <f>ROUND(ROUND(L134,2)*ROUND(G134,3),2)</f>
      </c>
      <c s="36" t="s">
        <v>55</v>
      </c>
      <c>
        <f>(M134*21)/100</f>
      </c>
      <c t="s">
        <v>28</v>
      </c>
    </row>
    <row r="135" spans="1:5" ht="12.75">
      <c r="A135" s="35" t="s">
        <v>56</v>
      </c>
      <c r="E135" s="39" t="s">
        <v>4136</v>
      </c>
    </row>
    <row r="136" spans="1:5" ht="51">
      <c r="A136" s="35" t="s">
        <v>57</v>
      </c>
      <c r="E136" s="42" t="s">
        <v>4137</v>
      </c>
    </row>
    <row r="137" spans="1:5" ht="12.75">
      <c r="A137" t="s">
        <v>58</v>
      </c>
      <c r="E137" s="39" t="s">
        <v>5</v>
      </c>
    </row>
    <row r="138" spans="1:16" ht="12.75">
      <c r="A138" t="s">
        <v>50</v>
      </c>
      <c s="34" t="s">
        <v>216</v>
      </c>
      <c s="34" t="s">
        <v>4138</v>
      </c>
      <c s="35" t="s">
        <v>5</v>
      </c>
      <c s="6" t="s">
        <v>2947</v>
      </c>
      <c s="36" t="s">
        <v>1012</v>
      </c>
      <c s="37">
        <v>10</v>
      </c>
      <c s="36">
        <v>0</v>
      </c>
      <c s="36">
        <f>ROUND(G138*H138,6)</f>
      </c>
      <c r="L138" s="38">
        <v>0</v>
      </c>
      <c s="32">
        <f>ROUND(ROUND(L138,2)*ROUND(G138,3),2)</f>
      </c>
      <c s="36" t="s">
        <v>55</v>
      </c>
      <c>
        <f>(M138*21)/100</f>
      </c>
      <c t="s">
        <v>28</v>
      </c>
    </row>
    <row r="139" spans="1:5" ht="12.75">
      <c r="A139" s="35" t="s">
        <v>56</v>
      </c>
      <c r="E139" s="39" t="s">
        <v>2947</v>
      </c>
    </row>
    <row r="140" spans="1:5" ht="51">
      <c r="A140" s="35" t="s">
        <v>57</v>
      </c>
      <c r="E140" s="42" t="s">
        <v>4139</v>
      </c>
    </row>
    <row r="141" spans="1:5" ht="12.75">
      <c r="A141" t="s">
        <v>58</v>
      </c>
      <c r="E141" s="39" t="s">
        <v>5</v>
      </c>
    </row>
    <row r="142" spans="1:16" ht="12.75">
      <c r="A142" t="s">
        <v>50</v>
      </c>
      <c s="34" t="s">
        <v>219</v>
      </c>
      <c s="34" t="s">
        <v>4140</v>
      </c>
      <c s="35" t="s">
        <v>5</v>
      </c>
      <c s="6" t="s">
        <v>4141</v>
      </c>
      <c s="36" t="s">
        <v>1012</v>
      </c>
      <c s="37">
        <v>9</v>
      </c>
      <c s="36">
        <v>0</v>
      </c>
      <c s="36">
        <f>ROUND(G142*H142,6)</f>
      </c>
      <c r="L142" s="38">
        <v>0</v>
      </c>
      <c s="32">
        <f>ROUND(ROUND(L142,2)*ROUND(G142,3),2)</f>
      </c>
      <c s="36" t="s">
        <v>55</v>
      </c>
      <c>
        <f>(M142*21)/100</f>
      </c>
      <c t="s">
        <v>28</v>
      </c>
    </row>
    <row r="143" spans="1:5" ht="12.75">
      <c r="A143" s="35" t="s">
        <v>56</v>
      </c>
      <c r="E143" s="39" t="s">
        <v>4141</v>
      </c>
    </row>
    <row r="144" spans="1:5" ht="51">
      <c r="A144" s="35" t="s">
        <v>57</v>
      </c>
      <c r="E144" s="42" t="s">
        <v>4142</v>
      </c>
    </row>
    <row r="145" spans="1:5" ht="12.75">
      <c r="A145" t="s">
        <v>58</v>
      </c>
      <c r="E145" s="39" t="s">
        <v>5</v>
      </c>
    </row>
    <row r="146" spans="1:16" ht="12.75">
      <c r="A146" t="s">
        <v>50</v>
      </c>
      <c s="34" t="s">
        <v>223</v>
      </c>
      <c s="34" t="s">
        <v>4143</v>
      </c>
      <c s="35" t="s">
        <v>5</v>
      </c>
      <c s="6" t="s">
        <v>4144</v>
      </c>
      <c s="36" t="s">
        <v>1012</v>
      </c>
      <c s="37">
        <v>14</v>
      </c>
      <c s="36">
        <v>0</v>
      </c>
      <c s="36">
        <f>ROUND(G146*H146,6)</f>
      </c>
      <c r="L146" s="38">
        <v>0</v>
      </c>
      <c s="32">
        <f>ROUND(ROUND(L146,2)*ROUND(G146,3),2)</f>
      </c>
      <c s="36" t="s">
        <v>55</v>
      </c>
      <c>
        <f>(M146*21)/100</f>
      </c>
      <c t="s">
        <v>28</v>
      </c>
    </row>
    <row r="147" spans="1:5" ht="12.75">
      <c r="A147" s="35" t="s">
        <v>56</v>
      </c>
      <c r="E147" s="39" t="s">
        <v>4144</v>
      </c>
    </row>
    <row r="148" spans="1:5" ht="51">
      <c r="A148" s="35" t="s">
        <v>57</v>
      </c>
      <c r="E148" s="42" t="s">
        <v>4145</v>
      </c>
    </row>
    <row r="149" spans="1:5" ht="12.75">
      <c r="A149" t="s">
        <v>58</v>
      </c>
      <c r="E149" s="39" t="s">
        <v>5</v>
      </c>
    </row>
    <row r="150" spans="1:16" ht="12.75">
      <c r="A150" t="s">
        <v>50</v>
      </c>
      <c s="34" t="s">
        <v>226</v>
      </c>
      <c s="34" t="s">
        <v>4146</v>
      </c>
      <c s="35" t="s">
        <v>5</v>
      </c>
      <c s="6" t="s">
        <v>4147</v>
      </c>
      <c s="36" t="s">
        <v>1012</v>
      </c>
      <c s="37">
        <v>12</v>
      </c>
      <c s="36">
        <v>0</v>
      </c>
      <c s="36">
        <f>ROUND(G150*H150,6)</f>
      </c>
      <c r="L150" s="38">
        <v>0</v>
      </c>
      <c s="32">
        <f>ROUND(ROUND(L150,2)*ROUND(G150,3),2)</f>
      </c>
      <c s="36" t="s">
        <v>55</v>
      </c>
      <c>
        <f>(M150*21)/100</f>
      </c>
      <c t="s">
        <v>28</v>
      </c>
    </row>
    <row r="151" spans="1:5" ht="12.75">
      <c r="A151" s="35" t="s">
        <v>56</v>
      </c>
      <c r="E151" s="39" t="s">
        <v>4147</v>
      </c>
    </row>
    <row r="152" spans="1:5" ht="51">
      <c r="A152" s="35" t="s">
        <v>57</v>
      </c>
      <c r="E152" s="42" t="s">
        <v>4148</v>
      </c>
    </row>
    <row r="153" spans="1:5" ht="12.75">
      <c r="A153" t="s">
        <v>58</v>
      </c>
      <c r="E153" s="39" t="s">
        <v>5</v>
      </c>
    </row>
    <row r="154" spans="1:16" ht="12.75">
      <c r="A154" t="s">
        <v>50</v>
      </c>
      <c s="34" t="s">
        <v>230</v>
      </c>
      <c s="34" t="s">
        <v>4149</v>
      </c>
      <c s="35" t="s">
        <v>5</v>
      </c>
      <c s="6" t="s">
        <v>2959</v>
      </c>
      <c s="36" t="s">
        <v>1012</v>
      </c>
      <c s="37">
        <v>5</v>
      </c>
      <c s="36">
        <v>0</v>
      </c>
      <c s="36">
        <f>ROUND(G154*H154,6)</f>
      </c>
      <c r="L154" s="38">
        <v>0</v>
      </c>
      <c s="32">
        <f>ROUND(ROUND(L154,2)*ROUND(G154,3),2)</f>
      </c>
      <c s="36" t="s">
        <v>55</v>
      </c>
      <c>
        <f>(M154*21)/100</f>
      </c>
      <c t="s">
        <v>28</v>
      </c>
    </row>
    <row r="155" spans="1:5" ht="12.75">
      <c r="A155" s="35" t="s">
        <v>56</v>
      </c>
      <c r="E155" s="39" t="s">
        <v>2959</v>
      </c>
    </row>
    <row r="156" spans="1:5" ht="51">
      <c r="A156" s="35" t="s">
        <v>57</v>
      </c>
      <c r="E156" s="42" t="s">
        <v>4150</v>
      </c>
    </row>
    <row r="157" spans="1:5" ht="12.75">
      <c r="A157" t="s">
        <v>58</v>
      </c>
      <c r="E157" s="39" t="s">
        <v>5</v>
      </c>
    </row>
    <row r="158" spans="1:16" ht="12.75">
      <c r="A158" t="s">
        <v>50</v>
      </c>
      <c s="34" t="s">
        <v>234</v>
      </c>
      <c s="34" t="s">
        <v>4151</v>
      </c>
      <c s="35" t="s">
        <v>5</v>
      </c>
      <c s="6" t="s">
        <v>4152</v>
      </c>
      <c s="36" t="s">
        <v>1012</v>
      </c>
      <c s="37">
        <v>5</v>
      </c>
      <c s="36">
        <v>0</v>
      </c>
      <c s="36">
        <f>ROUND(G158*H158,6)</f>
      </c>
      <c r="L158" s="38">
        <v>0</v>
      </c>
      <c s="32">
        <f>ROUND(ROUND(L158,2)*ROUND(G158,3),2)</f>
      </c>
      <c s="36" t="s">
        <v>55</v>
      </c>
      <c>
        <f>(M158*21)/100</f>
      </c>
      <c t="s">
        <v>28</v>
      </c>
    </row>
    <row r="159" spans="1:5" ht="12.75">
      <c r="A159" s="35" t="s">
        <v>56</v>
      </c>
      <c r="E159" s="39" t="s">
        <v>4152</v>
      </c>
    </row>
    <row r="160" spans="1:5" ht="51">
      <c r="A160" s="35" t="s">
        <v>57</v>
      </c>
      <c r="E160" s="42" t="s">
        <v>4153</v>
      </c>
    </row>
    <row r="161" spans="1:5" ht="12.75">
      <c r="A161" t="s">
        <v>58</v>
      </c>
      <c r="E161" s="39" t="s">
        <v>5</v>
      </c>
    </row>
    <row r="162" spans="1:16" ht="12.75">
      <c r="A162" t="s">
        <v>50</v>
      </c>
      <c s="34" t="s">
        <v>238</v>
      </c>
      <c s="34" t="s">
        <v>4154</v>
      </c>
      <c s="35" t="s">
        <v>5</v>
      </c>
      <c s="6" t="s">
        <v>4155</v>
      </c>
      <c s="36" t="s">
        <v>1012</v>
      </c>
      <c s="37">
        <v>4.5</v>
      </c>
      <c s="36">
        <v>0</v>
      </c>
      <c s="36">
        <f>ROUND(G162*H162,6)</f>
      </c>
      <c r="L162" s="38">
        <v>0</v>
      </c>
      <c s="32">
        <f>ROUND(ROUND(L162,2)*ROUND(G162,3),2)</f>
      </c>
      <c s="36" t="s">
        <v>55</v>
      </c>
      <c>
        <f>(M162*21)/100</f>
      </c>
      <c t="s">
        <v>28</v>
      </c>
    </row>
    <row r="163" spans="1:5" ht="12.75">
      <c r="A163" s="35" t="s">
        <v>56</v>
      </c>
      <c r="E163" s="39" t="s">
        <v>4155</v>
      </c>
    </row>
    <row r="164" spans="1:5" ht="51">
      <c r="A164" s="35" t="s">
        <v>57</v>
      </c>
      <c r="E164" s="42" t="s">
        <v>4156</v>
      </c>
    </row>
    <row r="165" spans="1:5" ht="12.75">
      <c r="A165" t="s">
        <v>58</v>
      </c>
      <c r="E165" s="39" t="s">
        <v>5</v>
      </c>
    </row>
    <row r="166" spans="1:16" ht="12.75">
      <c r="A166" t="s">
        <v>50</v>
      </c>
      <c s="34" t="s">
        <v>243</v>
      </c>
      <c s="34" t="s">
        <v>4157</v>
      </c>
      <c s="35" t="s">
        <v>5</v>
      </c>
      <c s="6" t="s">
        <v>2968</v>
      </c>
      <c s="36" t="s">
        <v>1012</v>
      </c>
      <c s="37">
        <v>5</v>
      </c>
      <c s="36">
        <v>0</v>
      </c>
      <c s="36">
        <f>ROUND(G166*H166,6)</f>
      </c>
      <c r="L166" s="38">
        <v>0</v>
      </c>
      <c s="32">
        <f>ROUND(ROUND(L166,2)*ROUND(G166,3),2)</f>
      </c>
      <c s="36" t="s">
        <v>55</v>
      </c>
      <c>
        <f>(M166*21)/100</f>
      </c>
      <c t="s">
        <v>28</v>
      </c>
    </row>
    <row r="167" spans="1:5" ht="12.75">
      <c r="A167" s="35" t="s">
        <v>56</v>
      </c>
      <c r="E167" s="39" t="s">
        <v>2968</v>
      </c>
    </row>
    <row r="168" spans="1:5" ht="51">
      <c r="A168" s="35" t="s">
        <v>57</v>
      </c>
      <c r="E168" s="42" t="s">
        <v>4158</v>
      </c>
    </row>
    <row r="169" spans="1:5" ht="12.75">
      <c r="A169" t="s">
        <v>58</v>
      </c>
      <c r="E169" s="39" t="s">
        <v>5</v>
      </c>
    </row>
    <row r="170" spans="1:16" ht="12.75">
      <c r="A170" t="s">
        <v>50</v>
      </c>
      <c s="34" t="s">
        <v>246</v>
      </c>
      <c s="34" t="s">
        <v>4159</v>
      </c>
      <c s="35" t="s">
        <v>5</v>
      </c>
      <c s="6" t="s">
        <v>4160</v>
      </c>
      <c s="36" t="s">
        <v>1012</v>
      </c>
      <c s="37">
        <v>5</v>
      </c>
      <c s="36">
        <v>0</v>
      </c>
      <c s="36">
        <f>ROUND(G170*H170,6)</f>
      </c>
      <c r="L170" s="38">
        <v>0</v>
      </c>
      <c s="32">
        <f>ROUND(ROUND(L170,2)*ROUND(G170,3),2)</f>
      </c>
      <c s="36" t="s">
        <v>291</v>
      </c>
      <c>
        <f>(M170*21)/100</f>
      </c>
      <c t="s">
        <v>28</v>
      </c>
    </row>
    <row r="171" spans="1:5" ht="12.75">
      <c r="A171" s="35" t="s">
        <v>56</v>
      </c>
      <c r="E171" s="39" t="s">
        <v>4160</v>
      </c>
    </row>
    <row r="172" spans="1:5" ht="51">
      <c r="A172" s="35" t="s">
        <v>57</v>
      </c>
      <c r="E172" s="42" t="s">
        <v>4161</v>
      </c>
    </row>
    <row r="173" spans="1:5" ht="12.75">
      <c r="A173" t="s">
        <v>58</v>
      </c>
      <c r="E173" s="39" t="s">
        <v>5</v>
      </c>
    </row>
    <row r="174" spans="1:16" ht="12.75">
      <c r="A174" t="s">
        <v>50</v>
      </c>
      <c s="34" t="s">
        <v>249</v>
      </c>
      <c s="34" t="s">
        <v>4162</v>
      </c>
      <c s="35" t="s">
        <v>5</v>
      </c>
      <c s="6" t="s">
        <v>4163</v>
      </c>
      <c s="36" t="s">
        <v>1012</v>
      </c>
      <c s="37">
        <v>2.4</v>
      </c>
      <c s="36">
        <v>0</v>
      </c>
      <c s="36">
        <f>ROUND(G174*H174,6)</f>
      </c>
      <c r="L174" s="38">
        <v>0</v>
      </c>
      <c s="32">
        <f>ROUND(ROUND(L174,2)*ROUND(G174,3),2)</f>
      </c>
      <c s="36" t="s">
        <v>55</v>
      </c>
      <c>
        <f>(M174*21)/100</f>
      </c>
      <c t="s">
        <v>28</v>
      </c>
    </row>
    <row r="175" spans="1:5" ht="12.75">
      <c r="A175" s="35" t="s">
        <v>56</v>
      </c>
      <c r="E175" s="39" t="s">
        <v>4163</v>
      </c>
    </row>
    <row r="176" spans="1:5" ht="51">
      <c r="A176" s="35" t="s">
        <v>57</v>
      </c>
      <c r="E176" s="42" t="s">
        <v>4164</v>
      </c>
    </row>
    <row r="177" spans="1:5" ht="12.75">
      <c r="A177" t="s">
        <v>58</v>
      </c>
      <c r="E177" s="39" t="s">
        <v>5</v>
      </c>
    </row>
    <row r="178" spans="1:16" ht="12.75">
      <c r="A178" t="s">
        <v>50</v>
      </c>
      <c s="34" t="s">
        <v>252</v>
      </c>
      <c s="34" t="s">
        <v>4165</v>
      </c>
      <c s="35" t="s">
        <v>5</v>
      </c>
      <c s="6" t="s">
        <v>4166</v>
      </c>
      <c s="36" t="s">
        <v>1012</v>
      </c>
      <c s="37">
        <v>22</v>
      </c>
      <c s="36">
        <v>0</v>
      </c>
      <c s="36">
        <f>ROUND(G178*H178,6)</f>
      </c>
      <c r="L178" s="38">
        <v>0</v>
      </c>
      <c s="32">
        <f>ROUND(ROUND(L178,2)*ROUND(G178,3),2)</f>
      </c>
      <c s="36" t="s">
        <v>55</v>
      </c>
      <c>
        <f>(M178*21)/100</f>
      </c>
      <c t="s">
        <v>28</v>
      </c>
    </row>
    <row r="179" spans="1:5" ht="12.75">
      <c r="A179" s="35" t="s">
        <v>56</v>
      </c>
      <c r="E179" s="39" t="s">
        <v>4166</v>
      </c>
    </row>
    <row r="180" spans="1:5" ht="51">
      <c r="A180" s="35" t="s">
        <v>57</v>
      </c>
      <c r="E180" s="42" t="s">
        <v>4167</v>
      </c>
    </row>
    <row r="181" spans="1:5" ht="12.75">
      <c r="A181" t="s">
        <v>58</v>
      </c>
      <c r="E181" s="39" t="s">
        <v>5</v>
      </c>
    </row>
    <row r="182" spans="1:16" ht="12.75">
      <c r="A182" t="s">
        <v>50</v>
      </c>
      <c s="34" t="s">
        <v>255</v>
      </c>
      <c s="34" t="s">
        <v>4168</v>
      </c>
      <c s="35" t="s">
        <v>5</v>
      </c>
      <c s="6" t="s">
        <v>4169</v>
      </c>
      <c s="36" t="s">
        <v>1012</v>
      </c>
      <c s="37">
        <v>7.5</v>
      </c>
      <c s="36">
        <v>0</v>
      </c>
      <c s="36">
        <f>ROUND(G182*H182,6)</f>
      </c>
      <c r="L182" s="38">
        <v>0</v>
      </c>
      <c s="32">
        <f>ROUND(ROUND(L182,2)*ROUND(G182,3),2)</f>
      </c>
      <c s="36" t="s">
        <v>55</v>
      </c>
      <c>
        <f>(M182*21)/100</f>
      </c>
      <c t="s">
        <v>28</v>
      </c>
    </row>
    <row r="183" spans="1:5" ht="12.75">
      <c r="A183" s="35" t="s">
        <v>56</v>
      </c>
      <c r="E183" s="39" t="s">
        <v>4169</v>
      </c>
    </row>
    <row r="184" spans="1:5" ht="51">
      <c r="A184" s="35" t="s">
        <v>57</v>
      </c>
      <c r="E184" s="42" t="s">
        <v>4170</v>
      </c>
    </row>
    <row r="185" spans="1:5" ht="12.75">
      <c r="A185" t="s">
        <v>58</v>
      </c>
      <c r="E185" s="39" t="s">
        <v>5</v>
      </c>
    </row>
    <row r="186" spans="1:16" ht="12.75">
      <c r="A186" t="s">
        <v>50</v>
      </c>
      <c s="34" t="s">
        <v>258</v>
      </c>
      <c s="34" t="s">
        <v>4171</v>
      </c>
      <c s="35" t="s">
        <v>5</v>
      </c>
      <c s="6" t="s">
        <v>4172</v>
      </c>
      <c s="36" t="s">
        <v>1012</v>
      </c>
      <c s="37">
        <v>22</v>
      </c>
      <c s="36">
        <v>0</v>
      </c>
      <c s="36">
        <f>ROUND(G186*H186,6)</f>
      </c>
      <c r="L186" s="38">
        <v>0</v>
      </c>
      <c s="32">
        <f>ROUND(ROUND(L186,2)*ROUND(G186,3),2)</f>
      </c>
      <c s="36" t="s">
        <v>55</v>
      </c>
      <c>
        <f>(M186*21)/100</f>
      </c>
      <c t="s">
        <v>28</v>
      </c>
    </row>
    <row r="187" spans="1:5" ht="12.75">
      <c r="A187" s="35" t="s">
        <v>56</v>
      </c>
      <c r="E187" s="39" t="s">
        <v>4172</v>
      </c>
    </row>
    <row r="188" spans="1:5" ht="51">
      <c r="A188" s="35" t="s">
        <v>57</v>
      </c>
      <c r="E188" s="42" t="s">
        <v>4173</v>
      </c>
    </row>
    <row r="189" spans="1:5" ht="12.75">
      <c r="A189" t="s">
        <v>58</v>
      </c>
      <c r="E189" s="39" t="s">
        <v>5</v>
      </c>
    </row>
    <row r="190" spans="1:16" ht="12.75">
      <c r="A190" t="s">
        <v>50</v>
      </c>
      <c s="34" t="s">
        <v>261</v>
      </c>
      <c s="34" t="s">
        <v>4174</v>
      </c>
      <c s="35" t="s">
        <v>5</v>
      </c>
      <c s="6" t="s">
        <v>4175</v>
      </c>
      <c s="36" t="s">
        <v>1012</v>
      </c>
      <c s="37">
        <v>7.6</v>
      </c>
      <c s="36">
        <v>0</v>
      </c>
      <c s="36">
        <f>ROUND(G190*H190,6)</f>
      </c>
      <c r="L190" s="38">
        <v>0</v>
      </c>
      <c s="32">
        <f>ROUND(ROUND(L190,2)*ROUND(G190,3),2)</f>
      </c>
      <c s="36" t="s">
        <v>55</v>
      </c>
      <c>
        <f>(M190*21)/100</f>
      </c>
      <c t="s">
        <v>28</v>
      </c>
    </row>
    <row r="191" spans="1:5" ht="12.75">
      <c r="A191" s="35" t="s">
        <v>56</v>
      </c>
      <c r="E191" s="39" t="s">
        <v>4175</v>
      </c>
    </row>
    <row r="192" spans="1:5" ht="51">
      <c r="A192" s="35" t="s">
        <v>57</v>
      </c>
      <c r="E192" s="42" t="s">
        <v>4176</v>
      </c>
    </row>
    <row r="193" spans="1:5" ht="12.75">
      <c r="A193" t="s">
        <v>58</v>
      </c>
      <c r="E193" s="39" t="s">
        <v>5</v>
      </c>
    </row>
    <row r="194" spans="1:16" ht="12.75">
      <c r="A194" t="s">
        <v>50</v>
      </c>
      <c s="34" t="s">
        <v>264</v>
      </c>
      <c s="34" t="s">
        <v>4177</v>
      </c>
      <c s="35" t="s">
        <v>5</v>
      </c>
      <c s="6" t="s">
        <v>4178</v>
      </c>
      <c s="36" t="s">
        <v>1012</v>
      </c>
      <c s="37">
        <v>7.6</v>
      </c>
      <c s="36">
        <v>0</v>
      </c>
      <c s="36">
        <f>ROUND(G194*H194,6)</f>
      </c>
      <c r="L194" s="38">
        <v>0</v>
      </c>
      <c s="32">
        <f>ROUND(ROUND(L194,2)*ROUND(G194,3),2)</f>
      </c>
      <c s="36" t="s">
        <v>55</v>
      </c>
      <c>
        <f>(M194*21)/100</f>
      </c>
      <c t="s">
        <v>28</v>
      </c>
    </row>
    <row r="195" spans="1:5" ht="12.75">
      <c r="A195" s="35" t="s">
        <v>56</v>
      </c>
      <c r="E195" s="39" t="s">
        <v>4178</v>
      </c>
    </row>
    <row r="196" spans="1:5" ht="51">
      <c r="A196" s="35" t="s">
        <v>57</v>
      </c>
      <c r="E196" s="42" t="s">
        <v>4179</v>
      </c>
    </row>
    <row r="197" spans="1:5" ht="12.75">
      <c r="A197" t="s">
        <v>58</v>
      </c>
      <c r="E197" s="39" t="s">
        <v>5</v>
      </c>
    </row>
    <row r="198" spans="1:16" ht="12.75">
      <c r="A198" t="s">
        <v>50</v>
      </c>
      <c s="34" t="s">
        <v>267</v>
      </c>
      <c s="34" t="s">
        <v>4180</v>
      </c>
      <c s="35" t="s">
        <v>5</v>
      </c>
      <c s="6" t="s">
        <v>4181</v>
      </c>
      <c s="36" t="s">
        <v>1012</v>
      </c>
      <c s="37">
        <v>7.6</v>
      </c>
      <c s="36">
        <v>0</v>
      </c>
      <c s="36">
        <f>ROUND(G198*H198,6)</f>
      </c>
      <c r="L198" s="38">
        <v>0</v>
      </c>
      <c s="32">
        <f>ROUND(ROUND(L198,2)*ROUND(G198,3),2)</f>
      </c>
      <c s="36" t="s">
        <v>55</v>
      </c>
      <c>
        <f>(M198*21)/100</f>
      </c>
      <c t="s">
        <v>28</v>
      </c>
    </row>
    <row r="199" spans="1:5" ht="12.75">
      <c r="A199" s="35" t="s">
        <v>56</v>
      </c>
      <c r="E199" s="39" t="s">
        <v>4181</v>
      </c>
    </row>
    <row r="200" spans="1:5" ht="51">
      <c r="A200" s="35" t="s">
        <v>57</v>
      </c>
      <c r="E200" s="42" t="s">
        <v>4182</v>
      </c>
    </row>
    <row r="201" spans="1:5" ht="12.75">
      <c r="A201" t="s">
        <v>58</v>
      </c>
      <c r="E201" s="39" t="s">
        <v>5</v>
      </c>
    </row>
    <row r="202" spans="1:16" ht="12.75">
      <c r="A202" t="s">
        <v>50</v>
      </c>
      <c s="34" t="s">
        <v>272</v>
      </c>
      <c s="34" t="s">
        <v>4183</v>
      </c>
      <c s="35" t="s">
        <v>5</v>
      </c>
      <c s="6" t="s">
        <v>4184</v>
      </c>
      <c s="36" t="s">
        <v>423</v>
      </c>
      <c s="37">
        <v>2.4</v>
      </c>
      <c s="36">
        <v>0</v>
      </c>
      <c s="36">
        <f>ROUND(G202*H202,6)</f>
      </c>
      <c r="L202" s="38">
        <v>0</v>
      </c>
      <c s="32">
        <f>ROUND(ROUND(L202,2)*ROUND(G202,3),2)</f>
      </c>
      <c s="36" t="s">
        <v>55</v>
      </c>
      <c>
        <f>(M202*21)/100</f>
      </c>
      <c t="s">
        <v>28</v>
      </c>
    </row>
    <row r="203" spans="1:5" ht="12.75">
      <c r="A203" s="35" t="s">
        <v>56</v>
      </c>
      <c r="E203" s="39" t="s">
        <v>4184</v>
      </c>
    </row>
    <row r="204" spans="1:5" ht="51">
      <c r="A204" s="35" t="s">
        <v>57</v>
      </c>
      <c r="E204" s="42" t="s">
        <v>4185</v>
      </c>
    </row>
    <row r="205" spans="1:5" ht="12.75">
      <c r="A205" t="s">
        <v>58</v>
      </c>
      <c r="E205" s="39" t="s">
        <v>5</v>
      </c>
    </row>
    <row r="206" spans="1:16" ht="25.5">
      <c r="A206" t="s">
        <v>50</v>
      </c>
      <c s="34" t="s">
        <v>275</v>
      </c>
      <c s="34" t="s">
        <v>2982</v>
      </c>
      <c s="35" t="s">
        <v>5</v>
      </c>
      <c s="6" t="s">
        <v>2983</v>
      </c>
      <c s="36" t="s">
        <v>452</v>
      </c>
      <c s="37">
        <v>2575.12</v>
      </c>
      <c s="36">
        <v>0</v>
      </c>
      <c s="36">
        <f>ROUND(G206*H206,6)</f>
      </c>
      <c r="L206" s="38">
        <v>0</v>
      </c>
      <c s="32">
        <f>ROUND(ROUND(L206,2)*ROUND(G206,3),2)</f>
      </c>
      <c s="36" t="s">
        <v>90</v>
      </c>
      <c>
        <f>(M206*21)/100</f>
      </c>
      <c t="s">
        <v>28</v>
      </c>
    </row>
    <row r="207" spans="1:5" ht="25.5">
      <c r="A207" s="35" t="s">
        <v>56</v>
      </c>
      <c r="E207" s="39" t="s">
        <v>2983</v>
      </c>
    </row>
    <row r="208" spans="1:5" ht="12.75">
      <c r="A208" s="35" t="s">
        <v>57</v>
      </c>
      <c r="E208" s="40" t="s">
        <v>5</v>
      </c>
    </row>
    <row r="209" spans="1:5" ht="12.75">
      <c r="A209" t="s">
        <v>58</v>
      </c>
      <c r="E209" s="39" t="s">
        <v>5</v>
      </c>
    </row>
    <row r="210" spans="1:13" ht="12.75">
      <c r="A210" t="s">
        <v>47</v>
      </c>
      <c r="C210" s="31" t="s">
        <v>1264</v>
      </c>
      <c r="E210" s="33" t="s">
        <v>1265</v>
      </c>
      <c r="J210" s="32">
        <f>0</f>
      </c>
      <c s="32">
        <f>0</f>
      </c>
      <c s="32">
        <f>0+L211+L215+L219+L223+L227+L231+L235+L239+L243+L247+L251+L255+L259+L263+L267+L271+L275+L279+L283+L287+L291</f>
      </c>
      <c s="32">
        <f>0+M211+M215+M219+M223+M227+M231+M235+M239+M243+M247+M251+M255+M259+M263+M267+M271+M275+M279+M283+M287+M291</f>
      </c>
    </row>
    <row r="211" spans="1:16" ht="12.75">
      <c r="A211" t="s">
        <v>50</v>
      </c>
      <c s="34" t="s">
        <v>280</v>
      </c>
      <c s="34" t="s">
        <v>2984</v>
      </c>
      <c s="35" t="s">
        <v>5</v>
      </c>
      <c s="6" t="s">
        <v>2985</v>
      </c>
      <c s="36" t="s">
        <v>89</v>
      </c>
      <c s="37">
        <v>2</v>
      </c>
      <c s="36">
        <v>0</v>
      </c>
      <c s="36">
        <f>ROUND(G211*H211,6)</f>
      </c>
      <c r="L211" s="38">
        <v>0</v>
      </c>
      <c s="32">
        <f>ROUND(ROUND(L211,2)*ROUND(G211,3),2)</f>
      </c>
      <c s="36" t="s">
        <v>90</v>
      </c>
      <c>
        <f>(M211*21)/100</f>
      </c>
      <c t="s">
        <v>28</v>
      </c>
    </row>
    <row r="212" spans="1:5" ht="12.75">
      <c r="A212" s="35" t="s">
        <v>56</v>
      </c>
      <c r="E212" s="39" t="s">
        <v>2985</v>
      </c>
    </row>
    <row r="213" spans="1:5" ht="51">
      <c r="A213" s="35" t="s">
        <v>57</v>
      </c>
      <c r="E213" s="42" t="s">
        <v>2986</v>
      </c>
    </row>
    <row r="214" spans="1:5" ht="12.75">
      <c r="A214" t="s">
        <v>58</v>
      </c>
      <c r="E214" s="39" t="s">
        <v>5</v>
      </c>
    </row>
    <row r="215" spans="1:16" ht="25.5">
      <c r="A215" t="s">
        <v>50</v>
      </c>
      <c s="34" t="s">
        <v>284</v>
      </c>
      <c s="34" t="s">
        <v>2987</v>
      </c>
      <c s="35" t="s">
        <v>5</v>
      </c>
      <c s="6" t="s">
        <v>2988</v>
      </c>
      <c s="36" t="s">
        <v>89</v>
      </c>
      <c s="37">
        <v>2</v>
      </c>
      <c s="36">
        <v>0</v>
      </c>
      <c s="36">
        <f>ROUND(G215*H215,6)</f>
      </c>
      <c r="L215" s="38">
        <v>0</v>
      </c>
      <c s="32">
        <f>ROUND(ROUND(L215,2)*ROUND(G215,3),2)</f>
      </c>
      <c s="36" t="s">
        <v>55</v>
      </c>
      <c>
        <f>(M215*21)/100</f>
      </c>
      <c t="s">
        <v>28</v>
      </c>
    </row>
    <row r="216" spans="1:5" ht="25.5">
      <c r="A216" s="35" t="s">
        <v>56</v>
      </c>
      <c r="E216" s="39" t="s">
        <v>2988</v>
      </c>
    </row>
    <row r="217" spans="1:5" ht="51">
      <c r="A217" s="35" t="s">
        <v>57</v>
      </c>
      <c r="E217" s="42" t="s">
        <v>2986</v>
      </c>
    </row>
    <row r="218" spans="1:5" ht="12.75">
      <c r="A218" t="s">
        <v>58</v>
      </c>
      <c r="E218" s="39" t="s">
        <v>5</v>
      </c>
    </row>
    <row r="219" spans="1:16" ht="25.5">
      <c r="A219" t="s">
        <v>50</v>
      </c>
      <c s="34" t="s">
        <v>287</v>
      </c>
      <c s="34" t="s">
        <v>1302</v>
      </c>
      <c s="35" t="s">
        <v>5</v>
      </c>
      <c s="6" t="s">
        <v>1303</v>
      </c>
      <c s="36" t="s">
        <v>89</v>
      </c>
      <c s="37">
        <v>1</v>
      </c>
      <c s="36">
        <v>0</v>
      </c>
      <c s="36">
        <f>ROUND(G219*H219,6)</f>
      </c>
      <c r="L219" s="38">
        <v>0</v>
      </c>
      <c s="32">
        <f>ROUND(ROUND(L219,2)*ROUND(G219,3),2)</f>
      </c>
      <c s="36" t="s">
        <v>90</v>
      </c>
      <c>
        <f>(M219*21)/100</f>
      </c>
      <c t="s">
        <v>28</v>
      </c>
    </row>
    <row r="220" spans="1:5" ht="25.5">
      <c r="A220" s="35" t="s">
        <v>56</v>
      </c>
      <c r="E220" s="39" t="s">
        <v>1303</v>
      </c>
    </row>
    <row r="221" spans="1:5" ht="38.25">
      <c r="A221" s="35" t="s">
        <v>57</v>
      </c>
      <c r="E221" s="42" t="s">
        <v>4186</v>
      </c>
    </row>
    <row r="222" spans="1:5" ht="12.75">
      <c r="A222" t="s">
        <v>58</v>
      </c>
      <c r="E222" s="39" t="s">
        <v>5</v>
      </c>
    </row>
    <row r="223" spans="1:16" ht="25.5">
      <c r="A223" t="s">
        <v>50</v>
      </c>
      <c s="34" t="s">
        <v>787</v>
      </c>
      <c s="34" t="s">
        <v>1306</v>
      </c>
      <c s="35" t="s">
        <v>5</v>
      </c>
      <c s="6" t="s">
        <v>1307</v>
      </c>
      <c s="36" t="s">
        <v>89</v>
      </c>
      <c s="37">
        <v>1</v>
      </c>
      <c s="36">
        <v>0</v>
      </c>
      <c s="36">
        <f>ROUND(G223*H223,6)</f>
      </c>
      <c r="L223" s="38">
        <v>0</v>
      </c>
      <c s="32">
        <f>ROUND(ROUND(L223,2)*ROUND(G223,3),2)</f>
      </c>
      <c s="36" t="s">
        <v>90</v>
      </c>
      <c>
        <f>(M223*21)/100</f>
      </c>
      <c t="s">
        <v>28</v>
      </c>
    </row>
    <row r="224" spans="1:5" ht="25.5">
      <c r="A224" s="35" t="s">
        <v>56</v>
      </c>
      <c r="E224" s="39" t="s">
        <v>1307</v>
      </c>
    </row>
    <row r="225" spans="1:5" ht="38.25">
      <c r="A225" s="35" t="s">
        <v>57</v>
      </c>
      <c r="E225" s="42" t="s">
        <v>4186</v>
      </c>
    </row>
    <row r="226" spans="1:5" ht="12.75">
      <c r="A226" t="s">
        <v>58</v>
      </c>
      <c r="E226" s="39" t="s">
        <v>5</v>
      </c>
    </row>
    <row r="227" spans="1:16" ht="25.5">
      <c r="A227" t="s">
        <v>50</v>
      </c>
      <c s="34" t="s">
        <v>791</v>
      </c>
      <c s="34" t="s">
        <v>1310</v>
      </c>
      <c s="35" t="s">
        <v>5</v>
      </c>
      <c s="6" t="s">
        <v>1311</v>
      </c>
      <c s="36" t="s">
        <v>89</v>
      </c>
      <c s="37">
        <v>1</v>
      </c>
      <c s="36">
        <v>0</v>
      </c>
      <c s="36">
        <f>ROUND(G227*H227,6)</f>
      </c>
      <c r="L227" s="38">
        <v>0</v>
      </c>
      <c s="32">
        <f>ROUND(ROUND(L227,2)*ROUND(G227,3),2)</f>
      </c>
      <c s="36" t="s">
        <v>90</v>
      </c>
      <c>
        <f>(M227*21)/100</f>
      </c>
      <c t="s">
        <v>28</v>
      </c>
    </row>
    <row r="228" spans="1:5" ht="25.5">
      <c r="A228" s="35" t="s">
        <v>56</v>
      </c>
      <c r="E228" s="39" t="s">
        <v>1311</v>
      </c>
    </row>
    <row r="229" spans="1:5" ht="38.25">
      <c r="A229" s="35" t="s">
        <v>57</v>
      </c>
      <c r="E229" s="42" t="s">
        <v>4186</v>
      </c>
    </row>
    <row r="230" spans="1:5" ht="12.75">
      <c r="A230" t="s">
        <v>58</v>
      </c>
      <c r="E230" s="39" t="s">
        <v>5</v>
      </c>
    </row>
    <row r="231" spans="1:16" ht="12.75">
      <c r="A231" t="s">
        <v>50</v>
      </c>
      <c s="34" t="s">
        <v>795</v>
      </c>
      <c s="34" t="s">
        <v>1313</v>
      </c>
      <c s="35" t="s">
        <v>5</v>
      </c>
      <c s="6" t="s">
        <v>1314</v>
      </c>
      <c s="36" t="s">
        <v>89</v>
      </c>
      <c s="37">
        <v>1</v>
      </c>
      <c s="36">
        <v>0.012</v>
      </c>
      <c s="36">
        <f>ROUND(G231*H231,6)</f>
      </c>
      <c r="L231" s="38">
        <v>0</v>
      </c>
      <c s="32">
        <f>ROUND(ROUND(L231,2)*ROUND(G231,3),2)</f>
      </c>
      <c s="36" t="s">
        <v>90</v>
      </c>
      <c>
        <f>(M231*21)/100</f>
      </c>
      <c t="s">
        <v>28</v>
      </c>
    </row>
    <row r="232" spans="1:5" ht="12.75">
      <c r="A232" s="35" t="s">
        <v>56</v>
      </c>
      <c r="E232" s="39" t="s">
        <v>1314</v>
      </c>
    </row>
    <row r="233" spans="1:5" ht="38.25">
      <c r="A233" s="35" t="s">
        <v>57</v>
      </c>
      <c r="E233" s="42" t="s">
        <v>4186</v>
      </c>
    </row>
    <row r="234" spans="1:5" ht="12.75">
      <c r="A234" t="s">
        <v>58</v>
      </c>
      <c r="E234" s="39" t="s">
        <v>5</v>
      </c>
    </row>
    <row r="235" spans="1:16" ht="12.75">
      <c r="A235" t="s">
        <v>50</v>
      </c>
      <c s="34" t="s">
        <v>799</v>
      </c>
      <c s="34" t="s">
        <v>1316</v>
      </c>
      <c s="35" t="s">
        <v>5</v>
      </c>
      <c s="6" t="s">
        <v>1317</v>
      </c>
      <c s="36" t="s">
        <v>89</v>
      </c>
      <c s="37">
        <v>1</v>
      </c>
      <c s="36">
        <v>0.002</v>
      </c>
      <c s="36">
        <f>ROUND(G235*H235,6)</f>
      </c>
      <c r="L235" s="38">
        <v>0</v>
      </c>
      <c s="32">
        <f>ROUND(ROUND(L235,2)*ROUND(G235,3),2)</f>
      </c>
      <c s="36" t="s">
        <v>90</v>
      </c>
      <c>
        <f>(M235*21)/100</f>
      </c>
      <c t="s">
        <v>28</v>
      </c>
    </row>
    <row r="236" spans="1:5" ht="12.75">
      <c r="A236" s="35" t="s">
        <v>56</v>
      </c>
      <c r="E236" s="39" t="s">
        <v>1317</v>
      </c>
    </row>
    <row r="237" spans="1:5" ht="38.25">
      <c r="A237" s="35" t="s">
        <v>57</v>
      </c>
      <c r="E237" s="42" t="s">
        <v>4186</v>
      </c>
    </row>
    <row r="238" spans="1:5" ht="12.75">
      <c r="A238" t="s">
        <v>58</v>
      </c>
      <c r="E238" s="39" t="s">
        <v>5</v>
      </c>
    </row>
    <row r="239" spans="1:16" ht="12.75">
      <c r="A239" t="s">
        <v>50</v>
      </c>
      <c s="34" t="s">
        <v>802</v>
      </c>
      <c s="34" t="s">
        <v>1319</v>
      </c>
      <c s="35" t="s">
        <v>5</v>
      </c>
      <c s="6" t="s">
        <v>1320</v>
      </c>
      <c s="36" t="s">
        <v>423</v>
      </c>
      <c s="37">
        <v>23</v>
      </c>
      <c s="36">
        <v>0.01351</v>
      </c>
      <c s="36">
        <f>ROUND(G239*H239,6)</f>
      </c>
      <c r="L239" s="38">
        <v>0</v>
      </c>
      <c s="32">
        <f>ROUND(ROUND(L239,2)*ROUND(G239,3),2)</f>
      </c>
      <c s="36" t="s">
        <v>90</v>
      </c>
      <c>
        <f>(M239*21)/100</f>
      </c>
      <c t="s">
        <v>28</v>
      </c>
    </row>
    <row r="240" spans="1:5" ht="12.75">
      <c r="A240" s="35" t="s">
        <v>56</v>
      </c>
      <c r="E240" s="39" t="s">
        <v>1320</v>
      </c>
    </row>
    <row r="241" spans="1:5" ht="38.25">
      <c r="A241" s="35" t="s">
        <v>57</v>
      </c>
      <c r="E241" s="42" t="s">
        <v>4187</v>
      </c>
    </row>
    <row r="242" spans="1:5" ht="12.75">
      <c r="A242" t="s">
        <v>58</v>
      </c>
      <c r="E242" s="39" t="s">
        <v>5</v>
      </c>
    </row>
    <row r="243" spans="1:16" ht="25.5">
      <c r="A243" t="s">
        <v>50</v>
      </c>
      <c s="34" t="s">
        <v>806</v>
      </c>
      <c s="34" t="s">
        <v>3014</v>
      </c>
      <c s="35" t="s">
        <v>5</v>
      </c>
      <c s="6" t="s">
        <v>3015</v>
      </c>
      <c s="36" t="s">
        <v>89</v>
      </c>
      <c s="37">
        <v>6</v>
      </c>
      <c s="36">
        <v>0</v>
      </c>
      <c s="36">
        <f>ROUND(G243*H243,6)</f>
      </c>
      <c r="L243" s="38">
        <v>0</v>
      </c>
      <c s="32">
        <f>ROUND(ROUND(L243,2)*ROUND(G243,3),2)</f>
      </c>
      <c s="36" t="s">
        <v>90</v>
      </c>
      <c>
        <f>(M243*21)/100</f>
      </c>
      <c t="s">
        <v>28</v>
      </c>
    </row>
    <row r="244" spans="1:5" ht="25.5">
      <c r="A244" s="35" t="s">
        <v>56</v>
      </c>
      <c r="E244" s="39" t="s">
        <v>3015</v>
      </c>
    </row>
    <row r="245" spans="1:5" ht="25.5">
      <c r="A245" s="35" t="s">
        <v>57</v>
      </c>
      <c r="E245" s="40" t="s">
        <v>4188</v>
      </c>
    </row>
    <row r="246" spans="1:5" ht="12.75">
      <c r="A246" t="s">
        <v>58</v>
      </c>
      <c r="E246" s="39" t="s">
        <v>5</v>
      </c>
    </row>
    <row r="247" spans="1:16" ht="12.75">
      <c r="A247" t="s">
        <v>50</v>
      </c>
      <c s="34" t="s">
        <v>810</v>
      </c>
      <c s="34" t="s">
        <v>3017</v>
      </c>
      <c s="35" t="s">
        <v>5</v>
      </c>
      <c s="6" t="s">
        <v>3018</v>
      </c>
      <c s="36" t="s">
        <v>89</v>
      </c>
      <c s="37">
        <v>6</v>
      </c>
      <c s="36">
        <v>0.00398</v>
      </c>
      <c s="36">
        <f>ROUND(G247*H247,6)</f>
      </c>
      <c r="L247" s="38">
        <v>0</v>
      </c>
      <c s="32">
        <f>ROUND(ROUND(L247,2)*ROUND(G247,3),2)</f>
      </c>
      <c s="36" t="s">
        <v>90</v>
      </c>
      <c>
        <f>(M247*21)/100</f>
      </c>
      <c t="s">
        <v>28</v>
      </c>
    </row>
    <row r="248" spans="1:5" ht="12.75">
      <c r="A248" s="35" t="s">
        <v>56</v>
      </c>
      <c r="E248" s="39" t="s">
        <v>3018</v>
      </c>
    </row>
    <row r="249" spans="1:5" ht="25.5">
      <c r="A249" s="35" t="s">
        <v>57</v>
      </c>
      <c r="E249" s="40" t="s">
        <v>4189</v>
      </c>
    </row>
    <row r="250" spans="1:5" ht="12.75">
      <c r="A250" t="s">
        <v>58</v>
      </c>
      <c r="E250" s="39" t="s">
        <v>5</v>
      </c>
    </row>
    <row r="251" spans="1:16" ht="38.25">
      <c r="A251" t="s">
        <v>50</v>
      </c>
      <c s="34" t="s">
        <v>814</v>
      </c>
      <c s="34" t="s">
        <v>3019</v>
      </c>
      <c s="35" t="s">
        <v>5</v>
      </c>
      <c s="6" t="s">
        <v>3020</v>
      </c>
      <c s="36" t="s">
        <v>455</v>
      </c>
      <c s="37">
        <v>6</v>
      </c>
      <c s="36">
        <v>0</v>
      </c>
      <c s="36">
        <f>ROUND(G251*H251,6)</f>
      </c>
      <c r="L251" s="38">
        <v>0</v>
      </c>
      <c s="32">
        <f>ROUND(ROUND(L251,2)*ROUND(G251,3),2)</f>
      </c>
      <c s="36" t="s">
        <v>90</v>
      </c>
      <c>
        <f>(M251*21)/100</f>
      </c>
      <c t="s">
        <v>28</v>
      </c>
    </row>
    <row r="252" spans="1:5" ht="38.25">
      <c r="A252" s="35" t="s">
        <v>56</v>
      </c>
      <c r="E252" s="39" t="s">
        <v>3021</v>
      </c>
    </row>
    <row r="253" spans="1:5" ht="12.75">
      <c r="A253" s="35" t="s">
        <v>57</v>
      </c>
      <c r="E253" s="40" t="s">
        <v>5</v>
      </c>
    </row>
    <row r="254" spans="1:5" ht="12.75">
      <c r="A254" t="s">
        <v>58</v>
      </c>
      <c r="E254" s="39" t="s">
        <v>5</v>
      </c>
    </row>
    <row r="255" spans="1:16" ht="25.5">
      <c r="A255" t="s">
        <v>50</v>
      </c>
      <c s="34" t="s">
        <v>818</v>
      </c>
      <c s="34" t="s">
        <v>3022</v>
      </c>
      <c s="35" t="s">
        <v>5</v>
      </c>
      <c s="6" t="s">
        <v>3023</v>
      </c>
      <c s="36" t="s">
        <v>89</v>
      </c>
      <c s="37">
        <v>6</v>
      </c>
      <c s="36">
        <v>0.00084</v>
      </c>
      <c s="36">
        <f>ROUND(G255*H255,6)</f>
      </c>
      <c r="L255" s="38">
        <v>0</v>
      </c>
      <c s="32">
        <f>ROUND(ROUND(L255,2)*ROUND(G255,3),2)</f>
      </c>
      <c s="36" t="s">
        <v>90</v>
      </c>
      <c>
        <f>(M255*21)/100</f>
      </c>
      <c t="s">
        <v>28</v>
      </c>
    </row>
    <row r="256" spans="1:5" ht="25.5">
      <c r="A256" s="35" t="s">
        <v>56</v>
      </c>
      <c r="E256" s="39" t="s">
        <v>3023</v>
      </c>
    </row>
    <row r="257" spans="1:5" ht="12.75">
      <c r="A257" s="35" t="s">
        <v>57</v>
      </c>
      <c r="E257" s="40" t="s">
        <v>5</v>
      </c>
    </row>
    <row r="258" spans="1:5" ht="12.75">
      <c r="A258" t="s">
        <v>58</v>
      </c>
      <c r="E258" s="39" t="s">
        <v>5</v>
      </c>
    </row>
    <row r="259" spans="1:16" ht="38.25">
      <c r="A259" t="s">
        <v>50</v>
      </c>
      <c s="34" t="s">
        <v>821</v>
      </c>
      <c s="34" t="s">
        <v>3024</v>
      </c>
      <c s="35" t="s">
        <v>5</v>
      </c>
      <c s="6" t="s">
        <v>3025</v>
      </c>
      <c s="36" t="s">
        <v>89</v>
      </c>
      <c s="37">
        <v>11</v>
      </c>
      <c s="36">
        <v>0</v>
      </c>
      <c s="36">
        <f>ROUND(G259*H259,6)</f>
      </c>
      <c r="L259" s="38">
        <v>0</v>
      </c>
      <c s="32">
        <f>ROUND(ROUND(L259,2)*ROUND(G259,3),2)</f>
      </c>
      <c s="36" t="s">
        <v>90</v>
      </c>
      <c>
        <f>(M259*21)/100</f>
      </c>
      <c t="s">
        <v>28</v>
      </c>
    </row>
    <row r="260" spans="1:5" ht="38.25">
      <c r="A260" s="35" t="s">
        <v>56</v>
      </c>
      <c r="E260" s="39" t="s">
        <v>3026</v>
      </c>
    </row>
    <row r="261" spans="1:5" ht="25.5">
      <c r="A261" s="35" t="s">
        <v>57</v>
      </c>
      <c r="E261" s="40" t="s">
        <v>4190</v>
      </c>
    </row>
    <row r="262" spans="1:5" ht="12.75">
      <c r="A262" t="s">
        <v>58</v>
      </c>
      <c r="E262" s="39" t="s">
        <v>5</v>
      </c>
    </row>
    <row r="263" spans="1:16" ht="25.5">
      <c r="A263" t="s">
        <v>50</v>
      </c>
      <c s="34" t="s">
        <v>825</v>
      </c>
      <c s="34" t="s">
        <v>3028</v>
      </c>
      <c s="35" t="s">
        <v>5</v>
      </c>
      <c s="6" t="s">
        <v>3029</v>
      </c>
      <c s="36" t="s">
        <v>74</v>
      </c>
      <c s="37">
        <v>12.1</v>
      </c>
      <c s="36">
        <v>0.00024</v>
      </c>
      <c s="36">
        <f>ROUND(G263*H263,6)</f>
      </c>
      <c r="L263" s="38">
        <v>0</v>
      </c>
      <c s="32">
        <f>ROUND(ROUND(L263,2)*ROUND(G263,3),2)</f>
      </c>
      <c s="36" t="s">
        <v>90</v>
      </c>
      <c>
        <f>(M263*21)/100</f>
      </c>
      <c t="s">
        <v>28</v>
      </c>
    </row>
    <row r="264" spans="1:5" ht="25.5">
      <c r="A264" s="35" t="s">
        <v>56</v>
      </c>
      <c r="E264" s="39" t="s">
        <v>3029</v>
      </c>
    </row>
    <row r="265" spans="1:5" ht="25.5">
      <c r="A265" s="35" t="s">
        <v>57</v>
      </c>
      <c r="E265" s="40" t="s">
        <v>4191</v>
      </c>
    </row>
    <row r="266" spans="1:5" ht="12.75">
      <c r="A266" t="s">
        <v>58</v>
      </c>
      <c r="E266" s="39" t="s">
        <v>5</v>
      </c>
    </row>
    <row r="267" spans="1:16" ht="25.5">
      <c r="A267" t="s">
        <v>50</v>
      </c>
      <c s="34" t="s">
        <v>829</v>
      </c>
      <c s="34" t="s">
        <v>3031</v>
      </c>
      <c s="35" t="s">
        <v>5</v>
      </c>
      <c s="6" t="s">
        <v>3032</v>
      </c>
      <c s="36" t="s">
        <v>89</v>
      </c>
      <c s="37">
        <v>6</v>
      </c>
      <c s="36">
        <v>0.00014</v>
      </c>
      <c s="36">
        <f>ROUND(G267*H267,6)</f>
      </c>
      <c r="L267" s="38">
        <v>0</v>
      </c>
      <c s="32">
        <f>ROUND(ROUND(L267,2)*ROUND(G267,3),2)</f>
      </c>
      <c s="36" t="s">
        <v>90</v>
      </c>
      <c>
        <f>(M267*21)/100</f>
      </c>
      <c t="s">
        <v>28</v>
      </c>
    </row>
    <row r="268" spans="1:5" ht="25.5">
      <c r="A268" s="35" t="s">
        <v>56</v>
      </c>
      <c r="E268" s="39" t="s">
        <v>3032</v>
      </c>
    </row>
    <row r="269" spans="1:5" ht="25.5">
      <c r="A269" s="35" t="s">
        <v>57</v>
      </c>
      <c r="E269" s="40" t="s">
        <v>4189</v>
      </c>
    </row>
    <row r="270" spans="1:5" ht="12.75">
      <c r="A270" t="s">
        <v>58</v>
      </c>
      <c r="E270" s="39" t="s">
        <v>5</v>
      </c>
    </row>
    <row r="271" spans="1:16" ht="12.75">
      <c r="A271" t="s">
        <v>50</v>
      </c>
      <c s="34" t="s">
        <v>833</v>
      </c>
      <c s="34" t="s">
        <v>1333</v>
      </c>
      <c s="35" t="s">
        <v>5</v>
      </c>
      <c s="6" t="s">
        <v>1334</v>
      </c>
      <c s="36" t="s">
        <v>283</v>
      </c>
      <c s="37">
        <v>161.7</v>
      </c>
      <c s="36">
        <v>5E-05</v>
      </c>
      <c s="36">
        <f>ROUND(G271*H271,6)</f>
      </c>
      <c r="L271" s="38">
        <v>0</v>
      </c>
      <c s="32">
        <f>ROUND(ROUND(L271,2)*ROUND(G271,3),2)</f>
      </c>
      <c s="36" t="s">
        <v>90</v>
      </c>
      <c>
        <f>(M271*21)/100</f>
      </c>
      <c t="s">
        <v>28</v>
      </c>
    </row>
    <row r="272" spans="1:5" ht="12.75">
      <c r="A272" s="35" t="s">
        <v>56</v>
      </c>
      <c r="E272" s="39" t="s">
        <v>1334</v>
      </c>
    </row>
    <row r="273" spans="1:5" ht="63.75">
      <c r="A273" s="35" t="s">
        <v>57</v>
      </c>
      <c r="E273" s="42" t="s">
        <v>4192</v>
      </c>
    </row>
    <row r="274" spans="1:5" ht="12.75">
      <c r="A274" t="s">
        <v>58</v>
      </c>
      <c r="E274" s="39" t="s">
        <v>5</v>
      </c>
    </row>
    <row r="275" spans="1:16" ht="12.75">
      <c r="A275" t="s">
        <v>50</v>
      </c>
      <c s="34" t="s">
        <v>836</v>
      </c>
      <c s="34" t="s">
        <v>4193</v>
      </c>
      <c s="35" t="s">
        <v>5</v>
      </c>
      <c s="6" t="s">
        <v>3036</v>
      </c>
      <c s="36" t="s">
        <v>283</v>
      </c>
      <c s="37">
        <v>125.5</v>
      </c>
      <c s="36">
        <v>0</v>
      </c>
      <c s="36">
        <f>ROUND(G275*H275,6)</f>
      </c>
      <c r="L275" s="38">
        <v>0</v>
      </c>
      <c s="32">
        <f>ROUND(ROUND(L275,2)*ROUND(G275,3),2)</f>
      </c>
      <c s="36" t="s">
        <v>291</v>
      </c>
      <c>
        <f>(M275*21)/100</f>
      </c>
      <c t="s">
        <v>28</v>
      </c>
    </row>
    <row r="276" spans="1:5" ht="12.75">
      <c r="A276" s="35" t="s">
        <v>56</v>
      </c>
      <c r="E276" s="39" t="s">
        <v>3036</v>
      </c>
    </row>
    <row r="277" spans="1:5" ht="38.25">
      <c r="A277" s="35" t="s">
        <v>57</v>
      </c>
      <c r="E277" s="42" t="s">
        <v>4194</v>
      </c>
    </row>
    <row r="278" spans="1:5" ht="12.75">
      <c r="A278" t="s">
        <v>58</v>
      </c>
      <c r="E278" s="39" t="s">
        <v>5</v>
      </c>
    </row>
    <row r="279" spans="1:16" ht="12.75">
      <c r="A279" t="s">
        <v>50</v>
      </c>
      <c s="34" t="s">
        <v>839</v>
      </c>
      <c s="34" t="s">
        <v>4195</v>
      </c>
      <c s="35" t="s">
        <v>5</v>
      </c>
      <c s="6" t="s">
        <v>3039</v>
      </c>
      <c s="36" t="s">
        <v>283</v>
      </c>
      <c s="37">
        <v>14.2</v>
      </c>
      <c s="36">
        <v>0</v>
      </c>
      <c s="36">
        <f>ROUND(G279*H279,6)</f>
      </c>
      <c r="L279" s="38">
        <v>0</v>
      </c>
      <c s="32">
        <f>ROUND(ROUND(L279,2)*ROUND(G279,3),2)</f>
      </c>
      <c s="36" t="s">
        <v>291</v>
      </c>
      <c>
        <f>(M279*21)/100</f>
      </c>
      <c t="s">
        <v>28</v>
      </c>
    </row>
    <row r="280" spans="1:5" ht="12.75">
      <c r="A280" s="35" t="s">
        <v>56</v>
      </c>
      <c r="E280" s="39" t="s">
        <v>3039</v>
      </c>
    </row>
    <row r="281" spans="1:5" ht="38.25">
      <c r="A281" s="35" t="s">
        <v>57</v>
      </c>
      <c r="E281" s="42" t="s">
        <v>4196</v>
      </c>
    </row>
    <row r="282" spans="1:5" ht="12.75">
      <c r="A282" t="s">
        <v>58</v>
      </c>
      <c r="E282" s="39" t="s">
        <v>5</v>
      </c>
    </row>
    <row r="283" spans="1:16" ht="12.75">
      <c r="A283" t="s">
        <v>50</v>
      </c>
      <c s="34" t="s">
        <v>843</v>
      </c>
      <c s="34" t="s">
        <v>4197</v>
      </c>
      <c s="35" t="s">
        <v>5</v>
      </c>
      <c s="6" t="s">
        <v>3042</v>
      </c>
      <c s="36" t="s">
        <v>283</v>
      </c>
      <c s="37">
        <v>22</v>
      </c>
      <c s="36">
        <v>0</v>
      </c>
      <c s="36">
        <f>ROUND(G283*H283,6)</f>
      </c>
      <c r="L283" s="38">
        <v>0</v>
      </c>
      <c s="32">
        <f>ROUND(ROUND(L283,2)*ROUND(G283,3),2)</f>
      </c>
      <c s="36" t="s">
        <v>291</v>
      </c>
      <c>
        <f>(M283*21)/100</f>
      </c>
      <c t="s">
        <v>28</v>
      </c>
    </row>
    <row r="284" spans="1:5" ht="12.75">
      <c r="A284" s="35" t="s">
        <v>56</v>
      </c>
      <c r="E284" s="39" t="s">
        <v>3042</v>
      </c>
    </row>
    <row r="285" spans="1:5" ht="38.25">
      <c r="A285" s="35" t="s">
        <v>57</v>
      </c>
      <c r="E285" s="42" t="s">
        <v>4198</v>
      </c>
    </row>
    <row r="286" spans="1:5" ht="12.75">
      <c r="A286" t="s">
        <v>58</v>
      </c>
      <c r="E286" s="39" t="s">
        <v>5</v>
      </c>
    </row>
    <row r="287" spans="1:16" ht="25.5">
      <c r="A287" t="s">
        <v>50</v>
      </c>
      <c s="34" t="s">
        <v>846</v>
      </c>
      <c s="34" t="s">
        <v>2343</v>
      </c>
      <c s="35" t="s">
        <v>5</v>
      </c>
      <c s="6" t="s">
        <v>2344</v>
      </c>
      <c s="36" t="s">
        <v>409</v>
      </c>
      <c s="37">
        <v>0.681</v>
      </c>
      <c s="36">
        <v>0</v>
      </c>
      <c s="36">
        <f>ROUND(G287*H287,6)</f>
      </c>
      <c r="L287" s="38">
        <v>0</v>
      </c>
      <c s="32">
        <f>ROUND(ROUND(L287,2)*ROUND(G287,3),2)</f>
      </c>
      <c s="36" t="s">
        <v>90</v>
      </c>
      <c>
        <f>(M287*21)/100</f>
      </c>
      <c t="s">
        <v>28</v>
      </c>
    </row>
    <row r="288" spans="1:5" ht="25.5">
      <c r="A288" s="35" t="s">
        <v>56</v>
      </c>
      <c r="E288" s="39" t="s">
        <v>2344</v>
      </c>
    </row>
    <row r="289" spans="1:5" ht="12.75">
      <c r="A289" s="35" t="s">
        <v>57</v>
      </c>
      <c r="E289" s="40" t="s">
        <v>5</v>
      </c>
    </row>
    <row r="290" spans="1:5" ht="12.75">
      <c r="A290" t="s">
        <v>58</v>
      </c>
      <c r="E290" s="39" t="s">
        <v>5</v>
      </c>
    </row>
    <row r="291" spans="1:16" ht="38.25">
      <c r="A291" t="s">
        <v>50</v>
      </c>
      <c s="34" t="s">
        <v>849</v>
      </c>
      <c s="34" t="s">
        <v>1351</v>
      </c>
      <c s="35" t="s">
        <v>5</v>
      </c>
      <c s="6" t="s">
        <v>1352</v>
      </c>
      <c s="36" t="s">
        <v>409</v>
      </c>
      <c s="37">
        <v>0.681</v>
      </c>
      <c s="36">
        <v>0</v>
      </c>
      <c s="36">
        <f>ROUND(G291*H291,6)</f>
      </c>
      <c r="L291" s="38">
        <v>0</v>
      </c>
      <c s="32">
        <f>ROUND(ROUND(L291,2)*ROUND(G291,3),2)</f>
      </c>
      <c s="36" t="s">
        <v>90</v>
      </c>
      <c>
        <f>(M291*21)/100</f>
      </c>
      <c t="s">
        <v>28</v>
      </c>
    </row>
    <row r="292" spans="1:5" ht="38.25">
      <c r="A292" s="35" t="s">
        <v>56</v>
      </c>
      <c r="E292" s="39" t="s">
        <v>1353</v>
      </c>
    </row>
    <row r="293" spans="1:5" ht="12.75">
      <c r="A293" s="35" t="s">
        <v>57</v>
      </c>
      <c r="E293" s="40" t="s">
        <v>5</v>
      </c>
    </row>
    <row r="294" spans="1:5" ht="12.75">
      <c r="A294" t="s">
        <v>58</v>
      </c>
      <c r="E294" s="39" t="s">
        <v>5</v>
      </c>
    </row>
    <row r="295" spans="1:13" ht="12.75">
      <c r="A295" t="s">
        <v>47</v>
      </c>
      <c r="C295" s="31" t="s">
        <v>114</v>
      </c>
      <c r="E295" s="33" t="s">
        <v>1445</v>
      </c>
      <c r="J295" s="32">
        <f>0</f>
      </c>
      <c s="32">
        <f>0</f>
      </c>
      <c s="32">
        <f>0+L296+L300+L304+L308+L312</f>
      </c>
      <c s="32">
        <f>0+M296+M300+M304+M308+M312</f>
      </c>
    </row>
    <row r="296" spans="1:16" ht="25.5">
      <c r="A296" t="s">
        <v>50</v>
      </c>
      <c s="34" t="s">
        <v>114</v>
      </c>
      <c s="34" t="s">
        <v>1454</v>
      </c>
      <c s="35" t="s">
        <v>5</v>
      </c>
      <c s="6" t="s">
        <v>1455</v>
      </c>
      <c s="36" t="s">
        <v>423</v>
      </c>
      <c s="37">
        <v>400</v>
      </c>
      <c s="36">
        <v>0</v>
      </c>
      <c s="36">
        <f>ROUND(G296*H296,6)</f>
      </c>
      <c r="L296" s="38">
        <v>0</v>
      </c>
      <c s="32">
        <f>ROUND(ROUND(L296,2)*ROUND(G296,3),2)</f>
      </c>
      <c s="36" t="s">
        <v>90</v>
      </c>
      <c>
        <f>(M296*21)/100</f>
      </c>
      <c t="s">
        <v>28</v>
      </c>
    </row>
    <row r="297" spans="1:5" ht="25.5">
      <c r="A297" s="35" t="s">
        <v>56</v>
      </c>
      <c r="E297" s="39" t="s">
        <v>1455</v>
      </c>
    </row>
    <row r="298" spans="1:5" ht="12.75">
      <c r="A298" s="35" t="s">
        <v>57</v>
      </c>
      <c r="E298" s="40" t="s">
        <v>5</v>
      </c>
    </row>
    <row r="299" spans="1:5" ht="12.75">
      <c r="A299" t="s">
        <v>58</v>
      </c>
      <c r="E299" s="39" t="s">
        <v>5</v>
      </c>
    </row>
    <row r="300" spans="1:16" ht="25.5">
      <c r="A300" t="s">
        <v>50</v>
      </c>
      <c s="34" t="s">
        <v>120</v>
      </c>
      <c s="34" t="s">
        <v>1458</v>
      </c>
      <c s="35" t="s">
        <v>5</v>
      </c>
      <c s="6" t="s">
        <v>1459</v>
      </c>
      <c s="36" t="s">
        <v>423</v>
      </c>
      <c s="37">
        <v>12000</v>
      </c>
      <c s="36">
        <v>0</v>
      </c>
      <c s="36">
        <f>ROUND(G300*H300,6)</f>
      </c>
      <c r="L300" s="38">
        <v>0</v>
      </c>
      <c s="32">
        <f>ROUND(ROUND(L300,2)*ROUND(G300,3),2)</f>
      </c>
      <c s="36" t="s">
        <v>90</v>
      </c>
      <c>
        <f>(M300*21)/100</f>
      </c>
      <c t="s">
        <v>28</v>
      </c>
    </row>
    <row r="301" spans="1:5" ht="38.25">
      <c r="A301" s="35" t="s">
        <v>56</v>
      </c>
      <c r="E301" s="39" t="s">
        <v>1460</v>
      </c>
    </row>
    <row r="302" spans="1:5" ht="25.5">
      <c r="A302" s="35" t="s">
        <v>57</v>
      </c>
      <c r="E302" s="40" t="s">
        <v>4199</v>
      </c>
    </row>
    <row r="303" spans="1:5" ht="12.75">
      <c r="A303" t="s">
        <v>58</v>
      </c>
      <c r="E303" s="39" t="s">
        <v>5</v>
      </c>
    </row>
    <row r="304" spans="1:16" ht="25.5">
      <c r="A304" t="s">
        <v>50</v>
      </c>
      <c s="34" t="s">
        <v>124</v>
      </c>
      <c s="34" t="s">
        <v>1463</v>
      </c>
      <c s="35" t="s">
        <v>5</v>
      </c>
      <c s="6" t="s">
        <v>1464</v>
      </c>
      <c s="36" t="s">
        <v>423</v>
      </c>
      <c s="37">
        <v>400</v>
      </c>
      <c s="36">
        <v>0</v>
      </c>
      <c s="36">
        <f>ROUND(G304*H304,6)</f>
      </c>
      <c r="L304" s="38">
        <v>0</v>
      </c>
      <c s="32">
        <f>ROUND(ROUND(L304,2)*ROUND(G304,3),2)</f>
      </c>
      <c s="36" t="s">
        <v>90</v>
      </c>
      <c>
        <f>(M304*21)/100</f>
      </c>
      <c t="s">
        <v>28</v>
      </c>
    </row>
    <row r="305" spans="1:5" ht="25.5">
      <c r="A305" s="35" t="s">
        <v>56</v>
      </c>
      <c r="E305" s="39" t="s">
        <v>1464</v>
      </c>
    </row>
    <row r="306" spans="1:5" ht="12.75">
      <c r="A306" s="35" t="s">
        <v>57</v>
      </c>
      <c r="E306" s="40" t="s">
        <v>5</v>
      </c>
    </row>
    <row r="307" spans="1:5" ht="12.75">
      <c r="A307" t="s">
        <v>58</v>
      </c>
      <c r="E307" s="39" t="s">
        <v>5</v>
      </c>
    </row>
    <row r="308" spans="1:16" ht="25.5">
      <c r="A308" t="s">
        <v>50</v>
      </c>
      <c s="34" t="s">
        <v>127</v>
      </c>
      <c s="34" t="s">
        <v>3055</v>
      </c>
      <c s="35" t="s">
        <v>5</v>
      </c>
      <c s="6" t="s">
        <v>3056</v>
      </c>
      <c s="36" t="s">
        <v>184</v>
      </c>
      <c s="37">
        <v>537.588</v>
      </c>
      <c s="36">
        <v>0</v>
      </c>
      <c s="36">
        <f>ROUND(G308*H308,6)</f>
      </c>
      <c r="L308" s="38">
        <v>0</v>
      </c>
      <c s="32">
        <f>ROUND(ROUND(L308,2)*ROUND(G308,3),2)</f>
      </c>
      <c s="36" t="s">
        <v>90</v>
      </c>
      <c>
        <f>(M308*21)/100</f>
      </c>
      <c t="s">
        <v>28</v>
      </c>
    </row>
    <row r="309" spans="1:5" ht="25.5">
      <c r="A309" s="35" t="s">
        <v>56</v>
      </c>
      <c r="E309" s="39" t="s">
        <v>3056</v>
      </c>
    </row>
    <row r="310" spans="1:5" ht="102">
      <c r="A310" s="35" t="s">
        <v>57</v>
      </c>
      <c r="E310" s="42" t="s">
        <v>4200</v>
      </c>
    </row>
    <row r="311" spans="1:5" ht="12.75">
      <c r="A311" t="s">
        <v>58</v>
      </c>
      <c r="E311" s="39" t="s">
        <v>5</v>
      </c>
    </row>
    <row r="312" spans="1:16" ht="12.75">
      <c r="A312" t="s">
        <v>50</v>
      </c>
      <c s="34" t="s">
        <v>130</v>
      </c>
      <c s="34" t="s">
        <v>4201</v>
      </c>
      <c s="35" t="s">
        <v>5</v>
      </c>
      <c s="6" t="s">
        <v>3059</v>
      </c>
      <c s="36" t="s">
        <v>54</v>
      </c>
      <c s="37">
        <v>1</v>
      </c>
      <c s="36">
        <v>0</v>
      </c>
      <c s="36">
        <f>ROUND(G312*H312,6)</f>
      </c>
      <c r="L312" s="38">
        <v>0</v>
      </c>
      <c s="32">
        <f>ROUND(ROUND(L312,2)*ROUND(G312,3),2)</f>
      </c>
      <c s="36" t="s">
        <v>291</v>
      </c>
      <c>
        <f>(M312*21)/100</f>
      </c>
      <c t="s">
        <v>28</v>
      </c>
    </row>
    <row r="313" spans="1:5" ht="12.75">
      <c r="A313" s="35" t="s">
        <v>56</v>
      </c>
      <c r="E313" s="39" t="s">
        <v>3059</v>
      </c>
    </row>
    <row r="314" spans="1:5" ht="12.75">
      <c r="A314" s="35" t="s">
        <v>57</v>
      </c>
      <c r="E314" s="40" t="s">
        <v>5</v>
      </c>
    </row>
    <row r="315" spans="1:5" ht="12.75">
      <c r="A315" t="s">
        <v>58</v>
      </c>
      <c r="E315" s="39" t="s">
        <v>5</v>
      </c>
    </row>
    <row r="316" spans="1:13" ht="12.75">
      <c r="A316" t="s">
        <v>47</v>
      </c>
      <c r="C316" s="31" t="s">
        <v>472</v>
      </c>
      <c r="E316" s="33" t="s">
        <v>473</v>
      </c>
      <c r="J316" s="32">
        <f>0</f>
      </c>
      <c s="32">
        <f>0</f>
      </c>
      <c s="32">
        <f>0+L317</f>
      </c>
      <c s="32">
        <f>0+M317</f>
      </c>
    </row>
    <row r="317" spans="1:16" ht="38.25">
      <c r="A317" t="s">
        <v>50</v>
      </c>
      <c s="34" t="s">
        <v>133</v>
      </c>
      <c s="34" t="s">
        <v>2357</v>
      </c>
      <c s="35" t="s">
        <v>5</v>
      </c>
      <c s="6" t="s">
        <v>2358</v>
      </c>
      <c s="36" t="s">
        <v>409</v>
      </c>
      <c s="37">
        <v>8.922</v>
      </c>
      <c s="36">
        <v>0</v>
      </c>
      <c s="36">
        <f>ROUND(G317*H317,6)</f>
      </c>
      <c r="L317" s="38">
        <v>0</v>
      </c>
      <c s="32">
        <f>ROUND(ROUND(L317,2)*ROUND(G317,3),2)</f>
      </c>
      <c s="36" t="s">
        <v>90</v>
      </c>
      <c>
        <f>(M317*21)/100</f>
      </c>
      <c t="s">
        <v>28</v>
      </c>
    </row>
    <row r="318" spans="1:5" ht="38.25">
      <c r="A318" s="35" t="s">
        <v>56</v>
      </c>
      <c r="E318" s="39" t="s">
        <v>2359</v>
      </c>
    </row>
    <row r="319" spans="1:5" ht="12.75">
      <c r="A319" s="35" t="s">
        <v>57</v>
      </c>
      <c r="E319" s="40" t="s">
        <v>5</v>
      </c>
    </row>
    <row r="320" spans="1:5" ht="12.75">
      <c r="A320" t="s">
        <v>58</v>
      </c>
      <c r="E320" s="39" t="s">
        <v>5</v>
      </c>
    </row>
    <row r="321" spans="1:13" ht="12.75">
      <c r="A321" t="s">
        <v>47</v>
      </c>
      <c r="C321" s="31" t="s">
        <v>579</v>
      </c>
      <c r="E321" s="33" t="s">
        <v>580</v>
      </c>
      <c r="J321" s="32">
        <f>0</f>
      </c>
      <c s="32">
        <f>0</f>
      </c>
      <c s="32">
        <f>0+L322+L326</f>
      </c>
      <c s="32">
        <f>0+M322+M326</f>
      </c>
    </row>
    <row r="322" spans="1:16" ht="12.75">
      <c r="A322" t="s">
        <v>50</v>
      </c>
      <c s="34" t="s">
        <v>852</v>
      </c>
      <c s="34" t="s">
        <v>4202</v>
      </c>
      <c s="35" t="s">
        <v>5</v>
      </c>
      <c s="6" t="s">
        <v>516</v>
      </c>
      <c s="36" t="s">
        <v>184</v>
      </c>
      <c s="37">
        <v>537.588</v>
      </c>
      <c s="36">
        <v>0</v>
      </c>
      <c s="36">
        <f>ROUND(G322*H322,6)</f>
      </c>
      <c r="L322" s="38">
        <v>0</v>
      </c>
      <c s="32">
        <f>ROUND(ROUND(L322,2)*ROUND(G322,3),2)</f>
      </c>
      <c s="36" t="s">
        <v>291</v>
      </c>
      <c>
        <f>(M322*21)/100</f>
      </c>
      <c t="s">
        <v>28</v>
      </c>
    </row>
    <row r="323" spans="1:5" ht="12.75">
      <c r="A323" s="35" t="s">
        <v>56</v>
      </c>
      <c r="E323" s="39" t="s">
        <v>516</v>
      </c>
    </row>
    <row r="324" spans="1:5" ht="102">
      <c r="A324" s="35" t="s">
        <v>57</v>
      </c>
      <c r="E324" s="42" t="s">
        <v>4203</v>
      </c>
    </row>
    <row r="325" spans="1:5" ht="12.75">
      <c r="A325" t="s">
        <v>58</v>
      </c>
      <c r="E325" s="39" t="s">
        <v>5</v>
      </c>
    </row>
    <row r="326" spans="1:16" ht="25.5">
      <c r="A326" t="s">
        <v>50</v>
      </c>
      <c s="34" t="s">
        <v>855</v>
      </c>
      <c s="34" t="s">
        <v>524</v>
      </c>
      <c s="35" t="s">
        <v>5</v>
      </c>
      <c s="6" t="s">
        <v>525</v>
      </c>
      <c s="36" t="s">
        <v>184</v>
      </c>
      <c s="37">
        <v>537.588</v>
      </c>
      <c s="36">
        <v>0</v>
      </c>
      <c s="36">
        <f>ROUND(G326*H326,6)</f>
      </c>
      <c r="L326" s="38">
        <v>0</v>
      </c>
      <c s="32">
        <f>ROUND(ROUND(L326,2)*ROUND(G326,3),2)</f>
      </c>
      <c s="36" t="s">
        <v>90</v>
      </c>
      <c>
        <f>(M326*21)/100</f>
      </c>
      <c t="s">
        <v>28</v>
      </c>
    </row>
    <row r="327" spans="1:5" ht="25.5">
      <c r="A327" s="35" t="s">
        <v>56</v>
      </c>
      <c r="E327" s="39" t="s">
        <v>525</v>
      </c>
    </row>
    <row r="328" spans="1:5" ht="12.75">
      <c r="A328" s="35" t="s">
        <v>57</v>
      </c>
      <c r="E328" s="40" t="s">
        <v>5</v>
      </c>
    </row>
    <row r="329" spans="1:5" ht="12.75">
      <c r="A329" t="s">
        <v>58</v>
      </c>
      <c r="E3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3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COUNTIFS(L8:L330,"=0",A8:A330,"P")+COUNTIFS(L8:L330,"",A8:A330,"P")+SUM(Q8:Q330)</f>
      </c>
    </row>
    <row r="8" spans="1:13" ht="12.75">
      <c r="A8" t="s">
        <v>45</v>
      </c>
      <c r="C8" s="28" t="s">
        <v>4206</v>
      </c>
      <c r="E8" s="30" t="s">
        <v>4205</v>
      </c>
      <c r="J8" s="29">
        <f>0+J9+J18+J35+J56+J209+J246+J267+J280+J313</f>
      </c>
      <c s="29">
        <f>0+K9+K18+K35+K56+K209+K246+K267+K280+K313</f>
      </c>
      <c s="29">
        <f>0+L9+L18+L35+L56+L209+L246+L267+L280+L313</f>
      </c>
      <c s="29">
        <f>0+M9+M18+M35+M56+M209+M246+M267+M280+M313</f>
      </c>
    </row>
    <row r="9" spans="1:13" ht="12.75">
      <c r="A9" t="s">
        <v>47</v>
      </c>
      <c r="C9" s="31" t="s">
        <v>85</v>
      </c>
      <c r="E9" s="33" t="s">
        <v>86</v>
      </c>
      <c r="J9" s="32">
        <f>0</f>
      </c>
      <c s="32">
        <f>0</f>
      </c>
      <c s="32">
        <f>0+L10+L14</f>
      </c>
      <c s="32">
        <f>0+M10+M14</f>
      </c>
    </row>
    <row r="10" spans="1:16" ht="25.5">
      <c r="A10" t="s">
        <v>50</v>
      </c>
      <c s="34" t="s">
        <v>51</v>
      </c>
      <c s="34" t="s">
        <v>2105</v>
      </c>
      <c s="35" t="s">
        <v>5</v>
      </c>
      <c s="6" t="s">
        <v>2106</v>
      </c>
      <c s="36" t="s">
        <v>89</v>
      </c>
      <c s="37">
        <v>1</v>
      </c>
      <c s="36">
        <v>0</v>
      </c>
      <c s="36">
        <f>ROUND(G10*H10,6)</f>
      </c>
      <c r="L10" s="38">
        <v>0</v>
      </c>
      <c s="32">
        <f>ROUND(ROUND(L10,2)*ROUND(G10,3),2)</f>
      </c>
      <c s="36" t="s">
        <v>90</v>
      </c>
      <c>
        <f>(M10*21)/100</f>
      </c>
      <c t="s">
        <v>28</v>
      </c>
    </row>
    <row r="11" spans="1:5" ht="25.5">
      <c r="A11" s="35" t="s">
        <v>56</v>
      </c>
      <c r="E11" s="39" t="s">
        <v>2106</v>
      </c>
    </row>
    <row r="12" spans="1:5" ht="12.75">
      <c r="A12" s="35" t="s">
        <v>57</v>
      </c>
      <c r="E12" s="40" t="s">
        <v>5</v>
      </c>
    </row>
    <row r="13" spans="1:5" ht="12.75">
      <c r="A13" t="s">
        <v>58</v>
      </c>
      <c r="E13" s="39" t="s">
        <v>5</v>
      </c>
    </row>
    <row r="14" spans="1:16" ht="25.5">
      <c r="A14" t="s">
        <v>50</v>
      </c>
      <c s="34" t="s">
        <v>28</v>
      </c>
      <c s="34" t="s">
        <v>2107</v>
      </c>
      <c s="35" t="s">
        <v>5</v>
      </c>
      <c s="6" t="s">
        <v>2108</v>
      </c>
      <c s="36" t="s">
        <v>89</v>
      </c>
      <c s="37">
        <v>1</v>
      </c>
      <c s="36">
        <v>0</v>
      </c>
      <c s="36">
        <f>ROUND(G14*H14,6)</f>
      </c>
      <c r="L14" s="38">
        <v>0</v>
      </c>
      <c s="32">
        <f>ROUND(ROUND(L14,2)*ROUND(G14,3),2)</f>
      </c>
      <c s="36" t="s">
        <v>90</v>
      </c>
      <c>
        <f>(M14*21)/100</f>
      </c>
      <c t="s">
        <v>28</v>
      </c>
    </row>
    <row r="15" spans="1:5" ht="38.25">
      <c r="A15" s="35" t="s">
        <v>56</v>
      </c>
      <c r="E15" s="39" t="s">
        <v>2109</v>
      </c>
    </row>
    <row r="16" spans="1:5" ht="12.75">
      <c r="A16" s="35" t="s">
        <v>57</v>
      </c>
      <c r="E16" s="40" t="s">
        <v>5</v>
      </c>
    </row>
    <row r="17" spans="1:5" ht="12.75">
      <c r="A17" t="s">
        <v>58</v>
      </c>
      <c r="E17" s="39" t="s">
        <v>5</v>
      </c>
    </row>
    <row r="18" spans="1:13" ht="12.75">
      <c r="A18" t="s">
        <v>47</v>
      </c>
      <c r="C18" s="31" t="s">
        <v>97</v>
      </c>
      <c r="E18" s="33" t="s">
        <v>98</v>
      </c>
      <c r="J18" s="32">
        <f>0</f>
      </c>
      <c s="32">
        <f>0</f>
      </c>
      <c s="32">
        <f>0+L19+L23+L27+L31</f>
      </c>
      <c s="32">
        <f>0+M19+M23+M27+M31</f>
      </c>
    </row>
    <row r="19" spans="1:16" ht="12.75">
      <c r="A19" t="s">
        <v>50</v>
      </c>
      <c s="34" t="s">
        <v>26</v>
      </c>
      <c s="34" t="s">
        <v>4207</v>
      </c>
      <c s="35" t="s">
        <v>5</v>
      </c>
      <c s="6" t="s">
        <v>4208</v>
      </c>
      <c s="36" t="s">
        <v>89</v>
      </c>
      <c s="37">
        <v>2</v>
      </c>
      <c s="36">
        <v>0</v>
      </c>
      <c s="36">
        <f>ROUND(G19*H19,6)</f>
      </c>
      <c r="L19" s="38">
        <v>0</v>
      </c>
      <c s="32">
        <f>ROUND(ROUND(L19,2)*ROUND(G19,3),2)</f>
      </c>
      <c s="36" t="s">
        <v>291</v>
      </c>
      <c>
        <f>(M19*21)/100</f>
      </c>
      <c t="s">
        <v>28</v>
      </c>
    </row>
    <row r="20" spans="1:5" ht="12.75">
      <c r="A20" s="35" t="s">
        <v>56</v>
      </c>
      <c r="E20" s="39" t="s">
        <v>4208</v>
      </c>
    </row>
    <row r="21" spans="1:5" ht="12.75">
      <c r="A21" s="35" t="s">
        <v>57</v>
      </c>
      <c r="E21" s="40" t="s">
        <v>5</v>
      </c>
    </row>
    <row r="22" spans="1:5" ht="12.75">
      <c r="A22" t="s">
        <v>58</v>
      </c>
      <c r="E22" s="39" t="s">
        <v>5</v>
      </c>
    </row>
    <row r="23" spans="1:16" ht="25.5">
      <c r="A23" t="s">
        <v>50</v>
      </c>
      <c s="34" t="s">
        <v>79</v>
      </c>
      <c s="34" t="s">
        <v>107</v>
      </c>
      <c s="35" t="s">
        <v>5</v>
      </c>
      <c s="6" t="s">
        <v>108</v>
      </c>
      <c s="36" t="s">
        <v>89</v>
      </c>
      <c s="37">
        <v>2</v>
      </c>
      <c s="36">
        <v>0</v>
      </c>
      <c s="36">
        <f>ROUND(G23*H23,6)</f>
      </c>
      <c r="L23" s="38">
        <v>0</v>
      </c>
      <c s="32">
        <f>ROUND(ROUND(L23,2)*ROUND(G23,3),2)</f>
      </c>
      <c s="36" t="s">
        <v>90</v>
      </c>
      <c>
        <f>(M23*21)/100</f>
      </c>
      <c t="s">
        <v>28</v>
      </c>
    </row>
    <row r="24" spans="1:5" ht="25.5">
      <c r="A24" s="35" t="s">
        <v>56</v>
      </c>
      <c r="E24" s="39" t="s">
        <v>108</v>
      </c>
    </row>
    <row r="25" spans="1:5" ht="12.75">
      <c r="A25" s="35" t="s">
        <v>57</v>
      </c>
      <c r="E25" s="40" t="s">
        <v>5</v>
      </c>
    </row>
    <row r="26" spans="1:5" ht="12.75">
      <c r="A26" t="s">
        <v>58</v>
      </c>
      <c r="E26" s="39" t="s">
        <v>5</v>
      </c>
    </row>
    <row r="27" spans="1:16" ht="25.5">
      <c r="A27" t="s">
        <v>50</v>
      </c>
      <c s="34" t="s">
        <v>101</v>
      </c>
      <c s="34" t="s">
        <v>4209</v>
      </c>
      <c s="35" t="s">
        <v>5</v>
      </c>
      <c s="6" t="s">
        <v>4210</v>
      </c>
      <c s="36" t="s">
        <v>89</v>
      </c>
      <c s="37">
        <v>1</v>
      </c>
      <c s="36">
        <v>0</v>
      </c>
      <c s="36">
        <f>ROUND(G27*H27,6)</f>
      </c>
      <c r="L27" s="38">
        <v>0</v>
      </c>
      <c s="32">
        <f>ROUND(ROUND(L27,2)*ROUND(G27,3),2)</f>
      </c>
      <c s="36" t="s">
        <v>291</v>
      </c>
      <c>
        <f>(M27*21)/100</f>
      </c>
      <c t="s">
        <v>28</v>
      </c>
    </row>
    <row r="28" spans="1:5" ht="25.5">
      <c r="A28" s="35" t="s">
        <v>56</v>
      </c>
      <c r="E28" s="39" t="s">
        <v>4210</v>
      </c>
    </row>
    <row r="29" spans="1:5" ht="12.75">
      <c r="A29" s="35" t="s">
        <v>57</v>
      </c>
      <c r="E29" s="40" t="s">
        <v>5</v>
      </c>
    </row>
    <row r="30" spans="1:5" ht="12.75">
      <c r="A30" t="s">
        <v>58</v>
      </c>
      <c r="E30" s="39" t="s">
        <v>5</v>
      </c>
    </row>
    <row r="31" spans="1:16" ht="25.5">
      <c r="A31" t="s">
        <v>50</v>
      </c>
      <c s="34" t="s">
        <v>27</v>
      </c>
      <c s="34" t="s">
        <v>2012</v>
      </c>
      <c s="35" t="s">
        <v>5</v>
      </c>
      <c s="6" t="s">
        <v>2013</v>
      </c>
      <c s="36" t="s">
        <v>89</v>
      </c>
      <c s="37">
        <v>1</v>
      </c>
      <c s="36">
        <v>0</v>
      </c>
      <c s="36">
        <f>ROUND(G31*H31,6)</f>
      </c>
      <c r="L31" s="38">
        <v>0</v>
      </c>
      <c s="32">
        <f>ROUND(ROUND(L31,2)*ROUND(G31,3),2)</f>
      </c>
      <c s="36" t="s">
        <v>291</v>
      </c>
      <c>
        <f>(M31*21)/100</f>
      </c>
      <c t="s">
        <v>28</v>
      </c>
    </row>
    <row r="32" spans="1:5" ht="38.25">
      <c r="A32" s="35" t="s">
        <v>56</v>
      </c>
      <c r="E32" s="39" t="s">
        <v>2014</v>
      </c>
    </row>
    <row r="33" spans="1:5" ht="12.75">
      <c r="A33" s="35" t="s">
        <v>57</v>
      </c>
      <c r="E33" s="40" t="s">
        <v>5</v>
      </c>
    </row>
    <row r="34" spans="1:5" ht="12.75">
      <c r="A34" t="s">
        <v>58</v>
      </c>
      <c r="E34" s="39" t="s">
        <v>5</v>
      </c>
    </row>
    <row r="35" spans="1:13" ht="12.75">
      <c r="A35" t="s">
        <v>47</v>
      </c>
      <c r="C35" s="31" t="s">
        <v>109</v>
      </c>
      <c r="E35" s="33" t="s">
        <v>110</v>
      </c>
      <c r="J35" s="32">
        <f>0</f>
      </c>
      <c s="32">
        <f>0</f>
      </c>
      <c s="32">
        <f>0+L36+L40+L44+L48+L52</f>
      </c>
      <c s="32">
        <f>0+M36+M40+M44+M48+M52</f>
      </c>
    </row>
    <row r="36" spans="1:16" ht="12.75">
      <c r="A36" t="s">
        <v>50</v>
      </c>
      <c s="34" t="s">
        <v>106</v>
      </c>
      <c s="34" t="s">
        <v>4211</v>
      </c>
      <c s="35" t="s">
        <v>5</v>
      </c>
      <c s="6" t="s">
        <v>4212</v>
      </c>
      <c s="36" t="s">
        <v>74</v>
      </c>
      <c s="37">
        <v>383.25</v>
      </c>
      <c s="36">
        <v>0</v>
      </c>
      <c s="36">
        <f>ROUND(G36*H36,6)</f>
      </c>
      <c r="L36" s="38">
        <v>0</v>
      </c>
      <c s="32">
        <f>ROUND(ROUND(L36,2)*ROUND(G36,3),2)</f>
      </c>
      <c s="36" t="s">
        <v>291</v>
      </c>
      <c>
        <f>(M36*21)/100</f>
      </c>
      <c t="s">
        <v>28</v>
      </c>
    </row>
    <row r="37" spans="1:5" ht="12.75">
      <c r="A37" s="35" t="s">
        <v>56</v>
      </c>
      <c r="E37" s="39" t="s">
        <v>4212</v>
      </c>
    </row>
    <row r="38" spans="1:5" ht="25.5">
      <c r="A38" s="35" t="s">
        <v>57</v>
      </c>
      <c r="E38" s="40" t="s">
        <v>4213</v>
      </c>
    </row>
    <row r="39" spans="1:5" ht="12.75">
      <c r="A39" t="s">
        <v>58</v>
      </c>
      <c r="E39" s="39" t="s">
        <v>5</v>
      </c>
    </row>
    <row r="40" spans="1:16" ht="12.75">
      <c r="A40" t="s">
        <v>50</v>
      </c>
      <c s="34" t="s">
        <v>111</v>
      </c>
      <c s="34" t="s">
        <v>4214</v>
      </c>
      <c s="35" t="s">
        <v>5</v>
      </c>
      <c s="6" t="s">
        <v>4215</v>
      </c>
      <c s="36" t="s">
        <v>74</v>
      </c>
      <c s="37">
        <v>47.25</v>
      </c>
      <c s="36">
        <v>0</v>
      </c>
      <c s="36">
        <f>ROUND(G40*H40,6)</f>
      </c>
      <c r="L40" s="38">
        <v>0</v>
      </c>
      <c s="32">
        <f>ROUND(ROUND(L40,2)*ROUND(G40,3),2)</f>
      </c>
      <c s="36" t="s">
        <v>55</v>
      </c>
      <c>
        <f>(M40*21)/100</f>
      </c>
      <c t="s">
        <v>28</v>
      </c>
    </row>
    <row r="41" spans="1:5" ht="12.75">
      <c r="A41" s="35" t="s">
        <v>56</v>
      </c>
      <c r="E41" s="39" t="s">
        <v>4215</v>
      </c>
    </row>
    <row r="42" spans="1:5" ht="25.5">
      <c r="A42" s="35" t="s">
        <v>57</v>
      </c>
      <c r="E42" s="40" t="s">
        <v>4216</v>
      </c>
    </row>
    <row r="43" spans="1:5" ht="12.75">
      <c r="A43" t="s">
        <v>58</v>
      </c>
      <c r="E43" s="39" t="s">
        <v>5</v>
      </c>
    </row>
    <row r="44" spans="1:16" ht="12.75">
      <c r="A44" t="s">
        <v>50</v>
      </c>
      <c s="34" t="s">
        <v>114</v>
      </c>
      <c s="34" t="s">
        <v>112</v>
      </c>
      <c s="35" t="s">
        <v>5</v>
      </c>
      <c s="6" t="s">
        <v>113</v>
      </c>
      <c s="36" t="s">
        <v>74</v>
      </c>
      <c s="37">
        <v>410</v>
      </c>
      <c s="36">
        <v>0</v>
      </c>
      <c s="36">
        <f>ROUND(G44*H44,6)</f>
      </c>
      <c r="L44" s="38">
        <v>0</v>
      </c>
      <c s="32">
        <f>ROUND(ROUND(L44,2)*ROUND(G44,3),2)</f>
      </c>
      <c s="36" t="s">
        <v>90</v>
      </c>
      <c>
        <f>(M44*21)/100</f>
      </c>
      <c t="s">
        <v>28</v>
      </c>
    </row>
    <row r="45" spans="1:5" ht="12.75">
      <c r="A45" s="35" t="s">
        <v>56</v>
      </c>
      <c r="E45" s="39" t="s">
        <v>113</v>
      </c>
    </row>
    <row r="46" spans="1:5" ht="12.75">
      <c r="A46" s="35" t="s">
        <v>57</v>
      </c>
      <c r="E46" s="40" t="s">
        <v>5</v>
      </c>
    </row>
    <row r="47" spans="1:5" ht="12.75">
      <c r="A47" t="s">
        <v>58</v>
      </c>
      <c r="E47" s="39" t="s">
        <v>5</v>
      </c>
    </row>
    <row r="48" spans="1:16" ht="12.75">
      <c r="A48" t="s">
        <v>50</v>
      </c>
      <c s="34" t="s">
        <v>120</v>
      </c>
      <c s="34" t="s">
        <v>4217</v>
      </c>
      <c s="35" t="s">
        <v>5</v>
      </c>
      <c s="6" t="s">
        <v>4218</v>
      </c>
      <c s="36" t="s">
        <v>74</v>
      </c>
      <c s="37">
        <v>173.25</v>
      </c>
      <c s="36">
        <v>0</v>
      </c>
      <c s="36">
        <f>ROUND(G48*H48,6)</f>
      </c>
      <c r="L48" s="38">
        <v>0</v>
      </c>
      <c s="32">
        <f>ROUND(ROUND(L48,2)*ROUND(G48,3),2)</f>
      </c>
      <c s="36" t="s">
        <v>55</v>
      </c>
      <c>
        <f>(M48*21)/100</f>
      </c>
      <c t="s">
        <v>28</v>
      </c>
    </row>
    <row r="49" spans="1:5" ht="12.75">
      <c r="A49" s="35" t="s">
        <v>56</v>
      </c>
      <c r="E49" s="39" t="s">
        <v>4218</v>
      </c>
    </row>
    <row r="50" spans="1:5" ht="25.5">
      <c r="A50" s="35" t="s">
        <v>57</v>
      </c>
      <c r="E50" s="40" t="s">
        <v>4219</v>
      </c>
    </row>
    <row r="51" spans="1:5" ht="12.75">
      <c r="A51" t="s">
        <v>58</v>
      </c>
      <c r="E51" s="39" t="s">
        <v>5</v>
      </c>
    </row>
    <row r="52" spans="1:16" ht="12.75">
      <c r="A52" t="s">
        <v>50</v>
      </c>
      <c s="34" t="s">
        <v>124</v>
      </c>
      <c s="34" t="s">
        <v>4220</v>
      </c>
      <c s="35" t="s">
        <v>5</v>
      </c>
      <c s="6" t="s">
        <v>4221</v>
      </c>
      <c s="36" t="s">
        <v>74</v>
      </c>
      <c s="37">
        <v>165</v>
      </c>
      <c s="36">
        <v>0</v>
      </c>
      <c s="36">
        <f>ROUND(G52*H52,6)</f>
      </c>
      <c r="L52" s="38">
        <v>0</v>
      </c>
      <c s="32">
        <f>ROUND(ROUND(L52,2)*ROUND(G52,3),2)</f>
      </c>
      <c s="36" t="s">
        <v>90</v>
      </c>
      <c>
        <f>(M52*21)/100</f>
      </c>
      <c t="s">
        <v>28</v>
      </c>
    </row>
    <row r="53" spans="1:5" ht="12.75">
      <c r="A53" s="35" t="s">
        <v>56</v>
      </c>
      <c r="E53" s="39" t="s">
        <v>4221</v>
      </c>
    </row>
    <row r="54" spans="1:5" ht="12.75">
      <c r="A54" s="35" t="s">
        <v>57</v>
      </c>
      <c r="E54" s="40" t="s">
        <v>5</v>
      </c>
    </row>
    <row r="55" spans="1:5" ht="12.75">
      <c r="A55" t="s">
        <v>58</v>
      </c>
      <c r="E55" s="39" t="s">
        <v>5</v>
      </c>
    </row>
    <row r="56" spans="1:13" ht="12.75">
      <c r="A56" t="s">
        <v>47</v>
      </c>
      <c r="C56" s="31" t="s">
        <v>118</v>
      </c>
      <c r="E56" s="33" t="s">
        <v>119</v>
      </c>
      <c r="J56" s="32">
        <f>0</f>
      </c>
      <c s="32">
        <f>0</f>
      </c>
      <c s="32">
        <f>0+L57+L61+L65+L69+L73+L77+L81+L85+L89+L93+L97+L101+L105+L109+L113+L117+L121+L125+L129+L133+L137+L141+L145+L149+L153+L157+L161+L165+L169+L173+L177+L181+L185+L189+L193+L197+L201+L205</f>
      </c>
      <c s="32">
        <f>0+M57+M61+M65+M69+M73+M77+M81+M85+M89+M93+M97+M101+M105+M109+M113+M117+M121+M125+M129+M133+M137+M141+M145+M149+M153+M157+M161+M165+M169+M173+M177+M181+M185+M189+M193+M197+M201+M205</f>
      </c>
    </row>
    <row r="57" spans="1:16" ht="25.5">
      <c r="A57" t="s">
        <v>50</v>
      </c>
      <c s="34" t="s">
        <v>127</v>
      </c>
      <c s="34" t="s">
        <v>2205</v>
      </c>
      <c s="35" t="s">
        <v>5</v>
      </c>
      <c s="6" t="s">
        <v>2206</v>
      </c>
      <c s="36" t="s">
        <v>89</v>
      </c>
      <c s="37">
        <v>30</v>
      </c>
      <c s="36">
        <v>0</v>
      </c>
      <c s="36">
        <f>ROUND(G57*H57,6)</f>
      </c>
      <c r="L57" s="38">
        <v>0</v>
      </c>
      <c s="32">
        <f>ROUND(ROUND(L57,2)*ROUND(G57,3),2)</f>
      </c>
      <c s="36" t="s">
        <v>55</v>
      </c>
      <c>
        <f>(M57*21)/100</f>
      </c>
      <c t="s">
        <v>28</v>
      </c>
    </row>
    <row r="58" spans="1:5" ht="25.5">
      <c r="A58" s="35" t="s">
        <v>56</v>
      </c>
      <c r="E58" s="39" t="s">
        <v>2206</v>
      </c>
    </row>
    <row r="59" spans="1:5" ht="12.75">
      <c r="A59" s="35" t="s">
        <v>57</v>
      </c>
      <c r="E59" s="40" t="s">
        <v>5</v>
      </c>
    </row>
    <row r="60" spans="1:5" ht="12.75">
      <c r="A60" t="s">
        <v>58</v>
      </c>
      <c r="E60" s="39" t="s">
        <v>5</v>
      </c>
    </row>
    <row r="61" spans="1:16" ht="12.75">
      <c r="A61" t="s">
        <v>50</v>
      </c>
      <c s="34" t="s">
        <v>130</v>
      </c>
      <c s="34" t="s">
        <v>4222</v>
      </c>
      <c s="35" t="s">
        <v>5</v>
      </c>
      <c s="6" t="s">
        <v>2574</v>
      </c>
      <c s="36" t="s">
        <v>89</v>
      </c>
      <c s="37">
        <v>30</v>
      </c>
      <c s="36">
        <v>0</v>
      </c>
      <c s="36">
        <f>ROUND(G61*H61,6)</f>
      </c>
      <c r="L61" s="38">
        <v>0</v>
      </c>
      <c s="32">
        <f>ROUND(ROUND(L61,2)*ROUND(G61,3),2)</f>
      </c>
      <c s="36" t="s">
        <v>291</v>
      </c>
      <c>
        <f>(M61*21)/100</f>
      </c>
      <c t="s">
        <v>28</v>
      </c>
    </row>
    <row r="62" spans="1:5" ht="12.75">
      <c r="A62" s="35" t="s">
        <v>56</v>
      </c>
      <c r="E62" s="39" t="s">
        <v>2574</v>
      </c>
    </row>
    <row r="63" spans="1:5" ht="12.75">
      <c r="A63" s="35" t="s">
        <v>57</v>
      </c>
      <c r="E63" s="40" t="s">
        <v>5</v>
      </c>
    </row>
    <row r="64" spans="1:5" ht="12.75">
      <c r="A64" t="s">
        <v>58</v>
      </c>
      <c r="E64" s="39" t="s">
        <v>5</v>
      </c>
    </row>
    <row r="65" spans="1:16" ht="12.75">
      <c r="A65" t="s">
        <v>50</v>
      </c>
      <c s="34" t="s">
        <v>133</v>
      </c>
      <c s="34" t="s">
        <v>2207</v>
      </c>
      <c s="35" t="s">
        <v>5</v>
      </c>
      <c s="6" t="s">
        <v>2208</v>
      </c>
      <c s="36" t="s">
        <v>89</v>
      </c>
      <c s="37">
        <v>2</v>
      </c>
      <c s="36">
        <v>0</v>
      </c>
      <c s="36">
        <f>ROUND(G65*H65,6)</f>
      </c>
      <c r="L65" s="38">
        <v>0</v>
      </c>
      <c s="32">
        <f>ROUND(ROUND(L65,2)*ROUND(G65,3),2)</f>
      </c>
      <c s="36" t="s">
        <v>90</v>
      </c>
      <c>
        <f>(M65*21)/100</f>
      </c>
      <c t="s">
        <v>28</v>
      </c>
    </row>
    <row r="66" spans="1:5" ht="12.75">
      <c r="A66" s="35" t="s">
        <v>56</v>
      </c>
      <c r="E66" s="39" t="s">
        <v>2208</v>
      </c>
    </row>
    <row r="67" spans="1:5" ht="12.75">
      <c r="A67" s="35" t="s">
        <v>57</v>
      </c>
      <c r="E67" s="40" t="s">
        <v>5</v>
      </c>
    </row>
    <row r="68" spans="1:5" ht="12.75">
      <c r="A68" t="s">
        <v>58</v>
      </c>
      <c r="E68" s="39" t="s">
        <v>5</v>
      </c>
    </row>
    <row r="69" spans="1:16" ht="12.75">
      <c r="A69" t="s">
        <v>50</v>
      </c>
      <c s="34" t="s">
        <v>136</v>
      </c>
      <c s="34" t="s">
        <v>2210</v>
      </c>
      <c s="35" t="s">
        <v>5</v>
      </c>
      <c s="6" t="s">
        <v>2211</v>
      </c>
      <c s="36" t="s">
        <v>89</v>
      </c>
      <c s="37">
        <v>2</v>
      </c>
      <c s="36">
        <v>0</v>
      </c>
      <c s="36">
        <f>ROUND(G69*H69,6)</f>
      </c>
      <c r="L69" s="38">
        <v>0</v>
      </c>
      <c s="32">
        <f>ROUND(ROUND(L69,2)*ROUND(G69,3),2)</f>
      </c>
      <c s="36" t="s">
        <v>90</v>
      </c>
      <c>
        <f>(M69*21)/100</f>
      </c>
      <c t="s">
        <v>28</v>
      </c>
    </row>
    <row r="70" spans="1:5" ht="12.75">
      <c r="A70" s="35" t="s">
        <v>56</v>
      </c>
      <c r="E70" s="39" t="s">
        <v>2211</v>
      </c>
    </row>
    <row r="71" spans="1:5" ht="12.75">
      <c r="A71" s="35" t="s">
        <v>57</v>
      </c>
      <c r="E71" s="40" t="s">
        <v>5</v>
      </c>
    </row>
    <row r="72" spans="1:5" ht="12.75">
      <c r="A72" t="s">
        <v>58</v>
      </c>
      <c r="E72" s="39" t="s">
        <v>5</v>
      </c>
    </row>
    <row r="73" spans="1:16" ht="25.5">
      <c r="A73" t="s">
        <v>50</v>
      </c>
      <c s="34" t="s">
        <v>139</v>
      </c>
      <c s="34" t="s">
        <v>3427</v>
      </c>
      <c s="35" t="s">
        <v>5</v>
      </c>
      <c s="6" t="s">
        <v>3428</v>
      </c>
      <c s="36" t="s">
        <v>89</v>
      </c>
      <c s="37">
        <v>14</v>
      </c>
      <c s="36">
        <v>0</v>
      </c>
      <c s="36">
        <f>ROUND(G73*H73,6)</f>
      </c>
      <c r="L73" s="38">
        <v>0</v>
      </c>
      <c s="32">
        <f>ROUND(ROUND(L73,2)*ROUND(G73,3),2)</f>
      </c>
      <c s="36" t="s">
        <v>55</v>
      </c>
      <c>
        <f>(M73*21)/100</f>
      </c>
      <c t="s">
        <v>28</v>
      </c>
    </row>
    <row r="74" spans="1:5" ht="25.5">
      <c r="A74" s="35" t="s">
        <v>56</v>
      </c>
      <c r="E74" s="39" t="s">
        <v>3428</v>
      </c>
    </row>
    <row r="75" spans="1:5" ht="12.75">
      <c r="A75" s="35" t="s">
        <v>57</v>
      </c>
      <c r="E75" s="40" t="s">
        <v>5</v>
      </c>
    </row>
    <row r="76" spans="1:5" ht="12.75">
      <c r="A76" t="s">
        <v>58</v>
      </c>
      <c r="E76" s="39" t="s">
        <v>5</v>
      </c>
    </row>
    <row r="77" spans="1:16" ht="25.5">
      <c r="A77" t="s">
        <v>50</v>
      </c>
      <c s="34" t="s">
        <v>142</v>
      </c>
      <c s="34" t="s">
        <v>2118</v>
      </c>
      <c s="35" t="s">
        <v>5</v>
      </c>
      <c s="6" t="s">
        <v>2119</v>
      </c>
      <c s="36" t="s">
        <v>89</v>
      </c>
      <c s="37">
        <v>2</v>
      </c>
      <c s="36">
        <v>0</v>
      </c>
      <c s="36">
        <f>ROUND(G77*H77,6)</f>
      </c>
      <c r="L77" s="38">
        <v>0</v>
      </c>
      <c s="32">
        <f>ROUND(ROUND(L77,2)*ROUND(G77,3),2)</f>
      </c>
      <c s="36" t="s">
        <v>55</v>
      </c>
      <c>
        <f>(M77*21)/100</f>
      </c>
      <c t="s">
        <v>28</v>
      </c>
    </row>
    <row r="78" spans="1:5" ht="38.25">
      <c r="A78" s="35" t="s">
        <v>56</v>
      </c>
      <c r="E78" s="39" t="s">
        <v>2120</v>
      </c>
    </row>
    <row r="79" spans="1:5" ht="12.75">
      <c r="A79" s="35" t="s">
        <v>57</v>
      </c>
      <c r="E79" s="40" t="s">
        <v>5</v>
      </c>
    </row>
    <row r="80" spans="1:5" ht="12.75">
      <c r="A80" t="s">
        <v>58</v>
      </c>
      <c r="E80" s="39" t="s">
        <v>5</v>
      </c>
    </row>
    <row r="81" spans="1:16" ht="38.25">
      <c r="A81" t="s">
        <v>50</v>
      </c>
      <c s="34" t="s">
        <v>145</v>
      </c>
      <c s="34" t="s">
        <v>2121</v>
      </c>
      <c s="35" t="s">
        <v>5</v>
      </c>
      <c s="6" t="s">
        <v>2122</v>
      </c>
      <c s="36" t="s">
        <v>89</v>
      </c>
      <c s="37">
        <v>2</v>
      </c>
      <c s="36">
        <v>0</v>
      </c>
      <c s="36">
        <f>ROUND(G81*H81,6)</f>
      </c>
      <c r="L81" s="38">
        <v>0</v>
      </c>
      <c s="32">
        <f>ROUND(ROUND(L81,2)*ROUND(G81,3),2)</f>
      </c>
      <c s="36" t="s">
        <v>55</v>
      </c>
      <c>
        <f>(M81*21)/100</f>
      </c>
      <c t="s">
        <v>28</v>
      </c>
    </row>
    <row r="82" spans="1:5" ht="38.25">
      <c r="A82" s="35" t="s">
        <v>56</v>
      </c>
      <c r="E82" s="39" t="s">
        <v>2123</v>
      </c>
    </row>
    <row r="83" spans="1:5" ht="12.75">
      <c r="A83" s="35" t="s">
        <v>57</v>
      </c>
      <c r="E83" s="40" t="s">
        <v>5</v>
      </c>
    </row>
    <row r="84" spans="1:5" ht="12.75">
      <c r="A84" t="s">
        <v>58</v>
      </c>
      <c r="E84" s="39" t="s">
        <v>5</v>
      </c>
    </row>
    <row r="85" spans="1:16" ht="12.75">
      <c r="A85" t="s">
        <v>50</v>
      </c>
      <c s="34" t="s">
        <v>149</v>
      </c>
      <c s="34" t="s">
        <v>2124</v>
      </c>
      <c s="35" t="s">
        <v>5</v>
      </c>
      <c s="6" t="s">
        <v>2125</v>
      </c>
      <c s="36" t="s">
        <v>89</v>
      </c>
      <c s="37">
        <v>14</v>
      </c>
      <c s="36">
        <v>0</v>
      </c>
      <c s="36">
        <f>ROUND(G85*H85,6)</f>
      </c>
      <c r="L85" s="38">
        <v>0</v>
      </c>
      <c s="32">
        <f>ROUND(ROUND(L85,2)*ROUND(G85,3),2)</f>
      </c>
      <c s="36" t="s">
        <v>90</v>
      </c>
      <c>
        <f>(M85*21)/100</f>
      </c>
      <c t="s">
        <v>28</v>
      </c>
    </row>
    <row r="86" spans="1:5" ht="12.75">
      <c r="A86" s="35" t="s">
        <v>56</v>
      </c>
      <c r="E86" s="39" t="s">
        <v>2125</v>
      </c>
    </row>
    <row r="87" spans="1:5" ht="12.75">
      <c r="A87" s="35" t="s">
        <v>57</v>
      </c>
      <c r="E87" s="40" t="s">
        <v>5</v>
      </c>
    </row>
    <row r="88" spans="1:5" ht="12.75">
      <c r="A88" t="s">
        <v>58</v>
      </c>
      <c r="E88" s="39" t="s">
        <v>5</v>
      </c>
    </row>
    <row r="89" spans="1:16" ht="38.25">
      <c r="A89" t="s">
        <v>50</v>
      </c>
      <c s="34" t="s">
        <v>152</v>
      </c>
      <c s="34" t="s">
        <v>4223</v>
      </c>
      <c s="35" t="s">
        <v>5</v>
      </c>
      <c s="6" t="s">
        <v>3423</v>
      </c>
      <c s="36" t="s">
        <v>74</v>
      </c>
      <c s="37">
        <v>21</v>
      </c>
      <c s="36">
        <v>0</v>
      </c>
      <c s="36">
        <f>ROUND(G89*H89,6)</f>
      </c>
      <c r="L89" s="38">
        <v>0</v>
      </c>
      <c s="32">
        <f>ROUND(ROUND(L89,2)*ROUND(G89,3),2)</f>
      </c>
      <c s="36" t="s">
        <v>291</v>
      </c>
      <c>
        <f>(M89*21)/100</f>
      </c>
      <c t="s">
        <v>28</v>
      </c>
    </row>
    <row r="90" spans="1:5" ht="38.25">
      <c r="A90" s="35" t="s">
        <v>56</v>
      </c>
      <c r="E90" s="39" t="s">
        <v>3424</v>
      </c>
    </row>
    <row r="91" spans="1:5" ht="25.5">
      <c r="A91" s="35" t="s">
        <v>57</v>
      </c>
      <c r="E91" s="40" t="s">
        <v>229</v>
      </c>
    </row>
    <row r="92" spans="1:5" ht="12.75">
      <c r="A92" t="s">
        <v>58</v>
      </c>
      <c r="E92" s="39" t="s">
        <v>5</v>
      </c>
    </row>
    <row r="93" spans="1:16" ht="12.75">
      <c r="A93" t="s">
        <v>50</v>
      </c>
      <c s="34" t="s">
        <v>155</v>
      </c>
      <c s="34" t="s">
        <v>2116</v>
      </c>
      <c s="35" t="s">
        <v>5</v>
      </c>
      <c s="6" t="s">
        <v>2117</v>
      </c>
      <c s="36" t="s">
        <v>74</v>
      </c>
      <c s="37">
        <v>20</v>
      </c>
      <c s="36">
        <v>0</v>
      </c>
      <c s="36">
        <f>ROUND(G93*H93,6)</f>
      </c>
      <c r="L93" s="38">
        <v>0</v>
      </c>
      <c s="32">
        <f>ROUND(ROUND(L93,2)*ROUND(G93,3),2)</f>
      </c>
      <c s="36" t="s">
        <v>90</v>
      </c>
      <c>
        <f>(M93*21)/100</f>
      </c>
      <c t="s">
        <v>28</v>
      </c>
    </row>
    <row r="94" spans="1:5" ht="12.75">
      <c r="A94" s="35" t="s">
        <v>56</v>
      </c>
      <c r="E94" s="39" t="s">
        <v>2117</v>
      </c>
    </row>
    <row r="95" spans="1:5" ht="12.75">
      <c r="A95" s="35" t="s">
        <v>57</v>
      </c>
      <c r="E95" s="40" t="s">
        <v>5</v>
      </c>
    </row>
    <row r="96" spans="1:5" ht="12.75">
      <c r="A96" t="s">
        <v>58</v>
      </c>
      <c r="E96" s="39" t="s">
        <v>5</v>
      </c>
    </row>
    <row r="97" spans="1:16" ht="25.5">
      <c r="A97" t="s">
        <v>50</v>
      </c>
      <c s="34" t="s">
        <v>159</v>
      </c>
      <c s="34" t="s">
        <v>2138</v>
      </c>
      <c s="35" t="s">
        <v>5</v>
      </c>
      <c s="6" t="s">
        <v>2139</v>
      </c>
      <c s="36" t="s">
        <v>89</v>
      </c>
      <c s="37">
        <v>6</v>
      </c>
      <c s="36">
        <v>0</v>
      </c>
      <c s="36">
        <f>ROUND(G97*H97,6)</f>
      </c>
      <c r="L97" s="38">
        <v>0</v>
      </c>
      <c s="32">
        <f>ROUND(ROUND(L97,2)*ROUND(G97,3),2)</f>
      </c>
      <c s="36" t="s">
        <v>55</v>
      </c>
      <c>
        <f>(M97*21)/100</f>
      </c>
      <c t="s">
        <v>28</v>
      </c>
    </row>
    <row r="98" spans="1:5" ht="25.5">
      <c r="A98" s="35" t="s">
        <v>56</v>
      </c>
      <c r="E98" s="39" t="s">
        <v>2139</v>
      </c>
    </row>
    <row r="99" spans="1:5" ht="12.75">
      <c r="A99" s="35" t="s">
        <v>57</v>
      </c>
      <c r="E99" s="40" t="s">
        <v>5</v>
      </c>
    </row>
    <row r="100" spans="1:5" ht="12.75">
      <c r="A100" t="s">
        <v>58</v>
      </c>
      <c r="E100" s="39" t="s">
        <v>5</v>
      </c>
    </row>
    <row r="101" spans="1:16" ht="12.75">
      <c r="A101" t="s">
        <v>50</v>
      </c>
      <c s="34" t="s">
        <v>162</v>
      </c>
      <c s="34" t="s">
        <v>4224</v>
      </c>
      <c s="35" t="s">
        <v>5</v>
      </c>
      <c s="6" t="s">
        <v>2187</v>
      </c>
      <c s="36" t="s">
        <v>89</v>
      </c>
      <c s="37">
        <v>2</v>
      </c>
      <c s="36">
        <v>0.00026</v>
      </c>
      <c s="36">
        <f>ROUND(G101*H101,6)</f>
      </c>
      <c r="L101" s="38">
        <v>0</v>
      </c>
      <c s="32">
        <f>ROUND(ROUND(L101,2)*ROUND(G101,3),2)</f>
      </c>
      <c s="36" t="s">
        <v>291</v>
      </c>
      <c>
        <f>(M101*21)/100</f>
      </c>
      <c t="s">
        <v>28</v>
      </c>
    </row>
    <row r="102" spans="1:5" ht="12.75">
      <c r="A102" s="35" t="s">
        <v>56</v>
      </c>
      <c r="E102" s="39" t="s">
        <v>2187</v>
      </c>
    </row>
    <row r="103" spans="1:5" ht="12.75">
      <c r="A103" s="35" t="s">
        <v>57</v>
      </c>
      <c r="E103" s="40" t="s">
        <v>5</v>
      </c>
    </row>
    <row r="104" spans="1:5" ht="12.75">
      <c r="A104" t="s">
        <v>58</v>
      </c>
      <c r="E104" s="39" t="s">
        <v>5</v>
      </c>
    </row>
    <row r="105" spans="1:16" ht="12.75">
      <c r="A105" t="s">
        <v>50</v>
      </c>
      <c s="34" t="s">
        <v>165</v>
      </c>
      <c s="34" t="s">
        <v>4225</v>
      </c>
      <c s="35" t="s">
        <v>5</v>
      </c>
      <c s="6" t="s">
        <v>2198</v>
      </c>
      <c s="36" t="s">
        <v>89</v>
      </c>
      <c s="37">
        <v>4</v>
      </c>
      <c s="36">
        <v>0</v>
      </c>
      <c s="36">
        <f>ROUND(G105*H105,6)</f>
      </c>
      <c r="L105" s="38">
        <v>0</v>
      </c>
      <c s="32">
        <f>ROUND(ROUND(L105,2)*ROUND(G105,3),2)</f>
      </c>
      <c s="36" t="s">
        <v>291</v>
      </c>
      <c>
        <f>(M105*21)/100</f>
      </c>
      <c t="s">
        <v>28</v>
      </c>
    </row>
    <row r="106" spans="1:5" ht="12.75">
      <c r="A106" s="35" t="s">
        <v>56</v>
      </c>
      <c r="E106" s="39" t="s">
        <v>2198</v>
      </c>
    </row>
    <row r="107" spans="1:5" ht="12.75">
      <c r="A107" s="35" t="s">
        <v>57</v>
      </c>
      <c r="E107" s="40" t="s">
        <v>5</v>
      </c>
    </row>
    <row r="108" spans="1:5" ht="12.75">
      <c r="A108" t="s">
        <v>58</v>
      </c>
      <c r="E108" s="39" t="s">
        <v>5</v>
      </c>
    </row>
    <row r="109" spans="1:16" ht="25.5">
      <c r="A109" t="s">
        <v>50</v>
      </c>
      <c s="34" t="s">
        <v>168</v>
      </c>
      <c s="34" t="s">
        <v>2199</v>
      </c>
      <c s="35" t="s">
        <v>5</v>
      </c>
      <c s="6" t="s">
        <v>2200</v>
      </c>
      <c s="36" t="s">
        <v>89</v>
      </c>
      <c s="37">
        <v>3</v>
      </c>
      <c s="36">
        <v>0</v>
      </c>
      <c s="36">
        <f>ROUND(G109*H109,6)</f>
      </c>
      <c r="L109" s="38">
        <v>0</v>
      </c>
      <c s="32">
        <f>ROUND(ROUND(L109,2)*ROUND(G109,3),2)</f>
      </c>
      <c s="36" t="s">
        <v>55</v>
      </c>
      <c>
        <f>(M109*21)/100</f>
      </c>
      <c t="s">
        <v>28</v>
      </c>
    </row>
    <row r="110" spans="1:5" ht="25.5">
      <c r="A110" s="35" t="s">
        <v>56</v>
      </c>
      <c r="E110" s="39" t="s">
        <v>2200</v>
      </c>
    </row>
    <row r="111" spans="1:5" ht="12.75">
      <c r="A111" s="35" t="s">
        <v>57</v>
      </c>
      <c r="E111" s="40" t="s">
        <v>5</v>
      </c>
    </row>
    <row r="112" spans="1:5" ht="12.75">
      <c r="A112" t="s">
        <v>58</v>
      </c>
      <c r="E112" s="39" t="s">
        <v>5</v>
      </c>
    </row>
    <row r="113" spans="1:16" ht="25.5">
      <c r="A113" t="s">
        <v>50</v>
      </c>
      <c s="34" t="s">
        <v>171</v>
      </c>
      <c s="34" t="s">
        <v>4226</v>
      </c>
      <c s="35" t="s">
        <v>5</v>
      </c>
      <c s="6" t="s">
        <v>3467</v>
      </c>
      <c s="36" t="s">
        <v>89</v>
      </c>
      <c s="37">
        <v>45</v>
      </c>
      <c s="36">
        <v>0</v>
      </c>
      <c s="36">
        <f>ROUND(G113*H113,6)</f>
      </c>
      <c r="L113" s="38">
        <v>0</v>
      </c>
      <c s="32">
        <f>ROUND(ROUND(L113,2)*ROUND(G113,3),2)</f>
      </c>
      <c s="36" t="s">
        <v>291</v>
      </c>
      <c>
        <f>(M113*21)/100</f>
      </c>
      <c t="s">
        <v>28</v>
      </c>
    </row>
    <row r="114" spans="1:5" ht="25.5">
      <c r="A114" s="35" t="s">
        <v>56</v>
      </c>
      <c r="E114" s="39" t="s">
        <v>3467</v>
      </c>
    </row>
    <row r="115" spans="1:5" ht="12.75">
      <c r="A115" s="35" t="s">
        <v>57</v>
      </c>
      <c r="E115" s="40" t="s">
        <v>5</v>
      </c>
    </row>
    <row r="116" spans="1:5" ht="12.75">
      <c r="A116" t="s">
        <v>58</v>
      </c>
      <c r="E116" s="39" t="s">
        <v>5</v>
      </c>
    </row>
    <row r="117" spans="1:16" ht="12.75">
      <c r="A117" t="s">
        <v>50</v>
      </c>
      <c s="34" t="s">
        <v>174</v>
      </c>
      <c s="34" t="s">
        <v>2201</v>
      </c>
      <c s="35" t="s">
        <v>5</v>
      </c>
      <c s="6" t="s">
        <v>2202</v>
      </c>
      <c s="36" t="s">
        <v>89</v>
      </c>
      <c s="37">
        <v>15</v>
      </c>
      <c s="36">
        <v>0</v>
      </c>
      <c s="36">
        <f>ROUND(G117*H117,6)</f>
      </c>
      <c r="L117" s="38">
        <v>0</v>
      </c>
      <c s="32">
        <f>ROUND(ROUND(L117,2)*ROUND(G117,3),2)</f>
      </c>
      <c s="36" t="s">
        <v>90</v>
      </c>
      <c>
        <f>(M117*21)/100</f>
      </c>
      <c t="s">
        <v>28</v>
      </c>
    </row>
    <row r="118" spans="1:5" ht="12.75">
      <c r="A118" s="35" t="s">
        <v>56</v>
      </c>
      <c r="E118" s="39" t="s">
        <v>2202</v>
      </c>
    </row>
    <row r="119" spans="1:5" ht="12.75">
      <c r="A119" s="35" t="s">
        <v>57</v>
      </c>
      <c r="E119" s="40" t="s">
        <v>5</v>
      </c>
    </row>
    <row r="120" spans="1:5" ht="12.75">
      <c r="A120" t="s">
        <v>58</v>
      </c>
      <c r="E120" s="39" t="s">
        <v>5</v>
      </c>
    </row>
    <row r="121" spans="1:16" ht="12.75">
      <c r="A121" t="s">
        <v>50</v>
      </c>
      <c s="34" t="s">
        <v>177</v>
      </c>
      <c s="34" t="s">
        <v>2164</v>
      </c>
      <c s="35" t="s">
        <v>5</v>
      </c>
      <c s="6" t="s">
        <v>2165</v>
      </c>
      <c s="36" t="s">
        <v>89</v>
      </c>
      <c s="37">
        <v>16</v>
      </c>
      <c s="36">
        <v>0</v>
      </c>
      <c s="36">
        <f>ROUND(G121*H121,6)</f>
      </c>
      <c r="L121" s="38">
        <v>0</v>
      </c>
      <c s="32">
        <f>ROUND(ROUND(L121,2)*ROUND(G121,3),2)</f>
      </c>
      <c s="36" t="s">
        <v>55</v>
      </c>
      <c>
        <f>(M121*21)/100</f>
      </c>
      <c t="s">
        <v>28</v>
      </c>
    </row>
    <row r="122" spans="1:5" ht="12.75">
      <c r="A122" s="35" t="s">
        <v>56</v>
      </c>
      <c r="E122" s="39" t="s">
        <v>2165</v>
      </c>
    </row>
    <row r="123" spans="1:5" ht="12.75">
      <c r="A123" s="35" t="s">
        <v>57</v>
      </c>
      <c r="E123" s="40" t="s">
        <v>5</v>
      </c>
    </row>
    <row r="124" spans="1:5" ht="12.75">
      <c r="A124" t="s">
        <v>58</v>
      </c>
      <c r="E124" s="39" t="s">
        <v>5</v>
      </c>
    </row>
    <row r="125" spans="1:16" ht="12.75">
      <c r="A125" t="s">
        <v>50</v>
      </c>
      <c s="34" t="s">
        <v>181</v>
      </c>
      <c s="34" t="s">
        <v>4227</v>
      </c>
      <c s="35" t="s">
        <v>5</v>
      </c>
      <c s="6" t="s">
        <v>2584</v>
      </c>
      <c s="36" t="s">
        <v>89</v>
      </c>
      <c s="37">
        <v>16</v>
      </c>
      <c s="36">
        <v>0</v>
      </c>
      <c s="36">
        <f>ROUND(G125*H125,6)</f>
      </c>
      <c r="L125" s="38">
        <v>0</v>
      </c>
      <c s="32">
        <f>ROUND(ROUND(L125,2)*ROUND(G125,3),2)</f>
      </c>
      <c s="36" t="s">
        <v>291</v>
      </c>
      <c>
        <f>(M125*21)/100</f>
      </c>
      <c t="s">
        <v>28</v>
      </c>
    </row>
    <row r="126" spans="1:5" ht="12.75">
      <c r="A126" s="35" t="s">
        <v>56</v>
      </c>
      <c r="E126" s="39" t="s">
        <v>2584</v>
      </c>
    </row>
    <row r="127" spans="1:5" ht="12.75">
      <c r="A127" s="35" t="s">
        <v>57</v>
      </c>
      <c r="E127" s="40" t="s">
        <v>5</v>
      </c>
    </row>
    <row r="128" spans="1:5" ht="12.75">
      <c r="A128" t="s">
        <v>58</v>
      </c>
      <c r="E128" s="39" t="s">
        <v>5</v>
      </c>
    </row>
    <row r="129" spans="1:16" ht="25.5">
      <c r="A129" t="s">
        <v>50</v>
      </c>
      <c s="34" t="s">
        <v>187</v>
      </c>
      <c s="34" t="s">
        <v>4228</v>
      </c>
      <c s="35" t="s">
        <v>5</v>
      </c>
      <c s="6" t="s">
        <v>2591</v>
      </c>
      <c s="36" t="s">
        <v>89</v>
      </c>
      <c s="37">
        <v>6</v>
      </c>
      <c s="36">
        <v>0</v>
      </c>
      <c s="36">
        <f>ROUND(G129*H129,6)</f>
      </c>
      <c r="L129" s="38">
        <v>0</v>
      </c>
      <c s="32">
        <f>ROUND(ROUND(L129,2)*ROUND(G129,3),2)</f>
      </c>
      <c s="36" t="s">
        <v>291</v>
      </c>
      <c>
        <f>(M129*21)/100</f>
      </c>
      <c t="s">
        <v>28</v>
      </c>
    </row>
    <row r="130" spans="1:5" ht="25.5">
      <c r="A130" s="35" t="s">
        <v>56</v>
      </c>
      <c r="E130" s="39" t="s">
        <v>2591</v>
      </c>
    </row>
    <row r="131" spans="1:5" ht="12.75">
      <c r="A131" s="35" t="s">
        <v>57</v>
      </c>
      <c r="E131" s="40" t="s">
        <v>5</v>
      </c>
    </row>
    <row r="132" spans="1:5" ht="12.75">
      <c r="A132" t="s">
        <v>58</v>
      </c>
      <c r="E132" s="39" t="s">
        <v>5</v>
      </c>
    </row>
    <row r="133" spans="1:16" ht="25.5">
      <c r="A133" t="s">
        <v>50</v>
      </c>
      <c s="34" t="s">
        <v>191</v>
      </c>
      <c s="34" t="s">
        <v>4229</v>
      </c>
      <c s="35" t="s">
        <v>5</v>
      </c>
      <c s="6" t="s">
        <v>2593</v>
      </c>
      <c s="36" t="s">
        <v>89</v>
      </c>
      <c s="37">
        <v>6</v>
      </c>
      <c s="36">
        <v>0</v>
      </c>
      <c s="36">
        <f>ROUND(G133*H133,6)</f>
      </c>
      <c r="L133" s="38">
        <v>0</v>
      </c>
      <c s="32">
        <f>ROUND(ROUND(L133,2)*ROUND(G133,3),2)</f>
      </c>
      <c s="36" t="s">
        <v>291</v>
      </c>
      <c>
        <f>(M133*21)/100</f>
      </c>
      <c t="s">
        <v>28</v>
      </c>
    </row>
    <row r="134" spans="1:5" ht="25.5">
      <c r="A134" s="35" t="s">
        <v>56</v>
      </c>
      <c r="E134" s="39" t="s">
        <v>2593</v>
      </c>
    </row>
    <row r="135" spans="1:5" ht="12.75">
      <c r="A135" s="35" t="s">
        <v>57</v>
      </c>
      <c r="E135" s="40" t="s">
        <v>5</v>
      </c>
    </row>
    <row r="136" spans="1:5" ht="12.75">
      <c r="A136" t="s">
        <v>58</v>
      </c>
      <c r="E136" s="39" t="s">
        <v>5</v>
      </c>
    </row>
    <row r="137" spans="1:16" ht="25.5">
      <c r="A137" t="s">
        <v>50</v>
      </c>
      <c s="34" t="s">
        <v>194</v>
      </c>
      <c s="34" t="s">
        <v>2170</v>
      </c>
      <c s="35" t="s">
        <v>5</v>
      </c>
      <c s="6" t="s">
        <v>2171</v>
      </c>
      <c s="36" t="s">
        <v>1721</v>
      </c>
      <c s="37">
        <v>2</v>
      </c>
      <c s="36">
        <v>0</v>
      </c>
      <c s="36">
        <f>ROUND(G137*H137,6)</f>
      </c>
      <c r="L137" s="38">
        <v>0</v>
      </c>
      <c s="32">
        <f>ROUND(ROUND(L137,2)*ROUND(G137,3),2)</f>
      </c>
      <c s="36" t="s">
        <v>55</v>
      </c>
      <c>
        <f>(M137*21)/100</f>
      </c>
      <c t="s">
        <v>28</v>
      </c>
    </row>
    <row r="138" spans="1:5" ht="25.5">
      <c r="A138" s="35" t="s">
        <v>56</v>
      </c>
      <c r="E138" s="39" t="s">
        <v>2171</v>
      </c>
    </row>
    <row r="139" spans="1:5" ht="12.75">
      <c r="A139" s="35" t="s">
        <v>57</v>
      </c>
      <c r="E139" s="40" t="s">
        <v>5</v>
      </c>
    </row>
    <row r="140" spans="1:5" ht="12.75">
      <c r="A140" t="s">
        <v>58</v>
      </c>
      <c r="E140" s="39" t="s">
        <v>5</v>
      </c>
    </row>
    <row r="141" spans="1:16" ht="25.5">
      <c r="A141" t="s">
        <v>50</v>
      </c>
      <c s="34" t="s">
        <v>198</v>
      </c>
      <c s="34" t="s">
        <v>2172</v>
      </c>
      <c s="35" t="s">
        <v>5</v>
      </c>
      <c s="6" t="s">
        <v>2173</v>
      </c>
      <c s="36" t="s">
        <v>74</v>
      </c>
      <c s="37">
        <v>2</v>
      </c>
      <c s="36">
        <v>0</v>
      </c>
      <c s="36">
        <f>ROUND(G141*H141,6)</f>
      </c>
      <c r="L141" s="38">
        <v>0</v>
      </c>
      <c s="32">
        <f>ROUND(ROUND(L141,2)*ROUND(G141,3),2)</f>
      </c>
      <c s="36" t="s">
        <v>90</v>
      </c>
      <c>
        <f>(M141*21)/100</f>
      </c>
      <c t="s">
        <v>28</v>
      </c>
    </row>
    <row r="142" spans="1:5" ht="25.5">
      <c r="A142" s="35" t="s">
        <v>56</v>
      </c>
      <c r="E142" s="39" t="s">
        <v>2173</v>
      </c>
    </row>
    <row r="143" spans="1:5" ht="12.75">
      <c r="A143" s="35" t="s">
        <v>57</v>
      </c>
      <c r="E143" s="40" t="s">
        <v>5</v>
      </c>
    </row>
    <row r="144" spans="1:5" ht="12.75">
      <c r="A144" t="s">
        <v>58</v>
      </c>
      <c r="E144" s="39" t="s">
        <v>5</v>
      </c>
    </row>
    <row r="145" spans="1:16" ht="12.75">
      <c r="A145" t="s">
        <v>50</v>
      </c>
      <c s="34" t="s">
        <v>201</v>
      </c>
      <c s="34" t="s">
        <v>2192</v>
      </c>
      <c s="35" t="s">
        <v>5</v>
      </c>
      <c s="6" t="s">
        <v>2193</v>
      </c>
      <c s="36" t="s">
        <v>283</v>
      </c>
      <c s="37">
        <v>84</v>
      </c>
      <c s="36">
        <v>0.001</v>
      </c>
      <c s="36">
        <f>ROUND(G145*H145,6)</f>
      </c>
      <c r="L145" s="38">
        <v>0</v>
      </c>
      <c s="32">
        <f>ROUND(ROUND(L145,2)*ROUND(G145,3),2)</f>
      </c>
      <c s="36" t="s">
        <v>90</v>
      </c>
      <c>
        <f>(M145*21)/100</f>
      </c>
      <c t="s">
        <v>28</v>
      </c>
    </row>
    <row r="146" spans="1:5" ht="12.75">
      <c r="A146" s="35" t="s">
        <v>56</v>
      </c>
      <c r="E146" s="39" t="s">
        <v>2193</v>
      </c>
    </row>
    <row r="147" spans="1:5" ht="25.5">
      <c r="A147" s="35" t="s">
        <v>57</v>
      </c>
      <c r="E147" s="40" t="s">
        <v>123</v>
      </c>
    </row>
    <row r="148" spans="1:5" ht="12.75">
      <c r="A148" t="s">
        <v>58</v>
      </c>
      <c r="E148" s="39" t="s">
        <v>5</v>
      </c>
    </row>
    <row r="149" spans="1:16" ht="25.5">
      <c r="A149" t="s">
        <v>50</v>
      </c>
      <c s="34" t="s">
        <v>205</v>
      </c>
      <c s="34" t="s">
        <v>2195</v>
      </c>
      <c s="35" t="s">
        <v>5</v>
      </c>
      <c s="6" t="s">
        <v>2196</v>
      </c>
      <c s="36" t="s">
        <v>74</v>
      </c>
      <c s="37">
        <v>80</v>
      </c>
      <c s="36">
        <v>0</v>
      </c>
      <c s="36">
        <f>ROUND(G149*H149,6)</f>
      </c>
      <c r="L149" s="38">
        <v>0</v>
      </c>
      <c s="32">
        <f>ROUND(ROUND(L149,2)*ROUND(G149,3),2)</f>
      </c>
      <c s="36" t="s">
        <v>90</v>
      </c>
      <c>
        <f>(M149*21)/100</f>
      </c>
      <c t="s">
        <v>28</v>
      </c>
    </row>
    <row r="150" spans="1:5" ht="25.5">
      <c r="A150" s="35" t="s">
        <v>56</v>
      </c>
      <c r="E150" s="39" t="s">
        <v>2196</v>
      </c>
    </row>
    <row r="151" spans="1:5" ht="12.75">
      <c r="A151" s="35" t="s">
        <v>57</v>
      </c>
      <c r="E151" s="40" t="s">
        <v>5</v>
      </c>
    </row>
    <row r="152" spans="1:5" ht="12.75">
      <c r="A152" t="s">
        <v>58</v>
      </c>
      <c r="E152" s="39" t="s">
        <v>5</v>
      </c>
    </row>
    <row r="153" spans="1:16" ht="12.75">
      <c r="A153" t="s">
        <v>50</v>
      </c>
      <c s="34" t="s">
        <v>209</v>
      </c>
      <c s="34" t="s">
        <v>4230</v>
      </c>
      <c s="35" t="s">
        <v>5</v>
      </c>
      <c s="6" t="s">
        <v>2578</v>
      </c>
      <c s="36" t="s">
        <v>74</v>
      </c>
      <c s="37">
        <v>1</v>
      </c>
      <c s="36">
        <v>0</v>
      </c>
      <c s="36">
        <f>ROUND(G153*H153,6)</f>
      </c>
      <c r="L153" s="38">
        <v>0</v>
      </c>
      <c s="32">
        <f>ROUND(ROUND(L153,2)*ROUND(G153,3),2)</f>
      </c>
      <c s="36" t="s">
        <v>291</v>
      </c>
      <c>
        <f>(M153*21)/100</f>
      </c>
      <c t="s">
        <v>28</v>
      </c>
    </row>
    <row r="154" spans="1:5" ht="12.75">
      <c r="A154" s="35" t="s">
        <v>56</v>
      </c>
      <c r="E154" s="39" t="s">
        <v>2578</v>
      </c>
    </row>
    <row r="155" spans="1:5" ht="12.75">
      <c r="A155" s="35" t="s">
        <v>57</v>
      </c>
      <c r="E155" s="40" t="s">
        <v>5</v>
      </c>
    </row>
    <row r="156" spans="1:5" ht="12.75">
      <c r="A156" t="s">
        <v>58</v>
      </c>
      <c r="E156" s="39" t="s">
        <v>5</v>
      </c>
    </row>
    <row r="157" spans="1:16" ht="12.75">
      <c r="A157" t="s">
        <v>50</v>
      </c>
      <c s="34" t="s">
        <v>212</v>
      </c>
      <c s="34" t="s">
        <v>3437</v>
      </c>
      <c s="35" t="s">
        <v>5</v>
      </c>
      <c s="6" t="s">
        <v>3438</v>
      </c>
      <c s="36" t="s">
        <v>89</v>
      </c>
      <c s="37">
        <v>1</v>
      </c>
      <c s="36">
        <v>0</v>
      </c>
      <c s="36">
        <f>ROUND(G157*H157,6)</f>
      </c>
      <c r="L157" s="38">
        <v>0</v>
      </c>
      <c s="32">
        <f>ROUND(ROUND(L157,2)*ROUND(G157,3),2)</f>
      </c>
      <c s="36" t="s">
        <v>55</v>
      </c>
      <c>
        <f>(M157*21)/100</f>
      </c>
      <c t="s">
        <v>28</v>
      </c>
    </row>
    <row r="158" spans="1:5" ht="12.75">
      <c r="A158" s="35" t="s">
        <v>56</v>
      </c>
      <c r="E158" s="39" t="s">
        <v>3438</v>
      </c>
    </row>
    <row r="159" spans="1:5" ht="12.75">
      <c r="A159" s="35" t="s">
        <v>57</v>
      </c>
      <c r="E159" s="40" t="s">
        <v>5</v>
      </c>
    </row>
    <row r="160" spans="1:5" ht="12.75">
      <c r="A160" t="s">
        <v>58</v>
      </c>
      <c r="E160" s="39" t="s">
        <v>5</v>
      </c>
    </row>
    <row r="161" spans="1:16" ht="12.75">
      <c r="A161" t="s">
        <v>50</v>
      </c>
      <c s="34" t="s">
        <v>216</v>
      </c>
      <c s="34" t="s">
        <v>4231</v>
      </c>
      <c s="35" t="s">
        <v>5</v>
      </c>
      <c s="6" t="s">
        <v>3446</v>
      </c>
      <c s="36" t="s">
        <v>89</v>
      </c>
      <c s="37">
        <v>1</v>
      </c>
      <c s="36">
        <v>0</v>
      </c>
      <c s="36">
        <f>ROUND(G161*H161,6)</f>
      </c>
      <c r="L161" s="38">
        <v>0</v>
      </c>
      <c s="32">
        <f>ROUND(ROUND(L161,2)*ROUND(G161,3),2)</f>
      </c>
      <c s="36" t="s">
        <v>291</v>
      </c>
      <c>
        <f>(M161*21)/100</f>
      </c>
      <c t="s">
        <v>28</v>
      </c>
    </row>
    <row r="162" spans="1:5" ht="12.75">
      <c r="A162" s="35" t="s">
        <v>56</v>
      </c>
      <c r="E162" s="39" t="s">
        <v>3446</v>
      </c>
    </row>
    <row r="163" spans="1:5" ht="12.75">
      <c r="A163" s="35" t="s">
        <v>57</v>
      </c>
      <c r="E163" s="40" t="s">
        <v>5</v>
      </c>
    </row>
    <row r="164" spans="1:5" ht="12.75">
      <c r="A164" t="s">
        <v>58</v>
      </c>
      <c r="E164" s="39" t="s">
        <v>5</v>
      </c>
    </row>
    <row r="165" spans="1:16" ht="12.75">
      <c r="A165" t="s">
        <v>50</v>
      </c>
      <c s="34" t="s">
        <v>219</v>
      </c>
      <c s="34" t="s">
        <v>4232</v>
      </c>
      <c s="35" t="s">
        <v>5</v>
      </c>
      <c s="6" t="s">
        <v>3448</v>
      </c>
      <c s="36" t="s">
        <v>89</v>
      </c>
      <c s="37">
        <v>1</v>
      </c>
      <c s="36">
        <v>0</v>
      </c>
      <c s="36">
        <f>ROUND(G165*H165,6)</f>
      </c>
      <c r="L165" s="38">
        <v>0</v>
      </c>
      <c s="32">
        <f>ROUND(ROUND(L165,2)*ROUND(G165,3),2)</f>
      </c>
      <c s="36" t="s">
        <v>291</v>
      </c>
      <c>
        <f>(M165*21)/100</f>
      </c>
      <c t="s">
        <v>28</v>
      </c>
    </row>
    <row r="166" spans="1:5" ht="12.75">
      <c r="A166" s="35" t="s">
        <v>56</v>
      </c>
      <c r="E166" s="39" t="s">
        <v>3448</v>
      </c>
    </row>
    <row r="167" spans="1:5" ht="12.75">
      <c r="A167" s="35" t="s">
        <v>57</v>
      </c>
      <c r="E167" s="40" t="s">
        <v>5</v>
      </c>
    </row>
    <row r="168" spans="1:5" ht="12.75">
      <c r="A168" t="s">
        <v>58</v>
      </c>
      <c r="E168" s="39" t="s">
        <v>5</v>
      </c>
    </row>
    <row r="169" spans="1:16" ht="25.5">
      <c r="A169" t="s">
        <v>50</v>
      </c>
      <c s="34" t="s">
        <v>223</v>
      </c>
      <c s="34" t="s">
        <v>4233</v>
      </c>
      <c s="35" t="s">
        <v>5</v>
      </c>
      <c s="6" t="s">
        <v>4234</v>
      </c>
      <c s="36" t="s">
        <v>74</v>
      </c>
      <c s="37">
        <v>10.5</v>
      </c>
      <c s="36">
        <v>0.00078</v>
      </c>
      <c s="36">
        <f>ROUND(G169*H169,6)</f>
      </c>
      <c r="L169" s="38">
        <v>0</v>
      </c>
      <c s="32">
        <f>ROUND(ROUND(L169,2)*ROUND(G169,3),2)</f>
      </c>
      <c s="36" t="s">
        <v>90</v>
      </c>
      <c>
        <f>(M169*21)/100</f>
      </c>
      <c t="s">
        <v>28</v>
      </c>
    </row>
    <row r="170" spans="1:5" ht="25.5">
      <c r="A170" s="35" t="s">
        <v>56</v>
      </c>
      <c r="E170" s="39" t="s">
        <v>4234</v>
      </c>
    </row>
    <row r="171" spans="1:5" ht="25.5">
      <c r="A171" s="35" t="s">
        <v>57</v>
      </c>
      <c r="E171" s="40" t="s">
        <v>4235</v>
      </c>
    </row>
    <row r="172" spans="1:5" ht="12.75">
      <c r="A172" t="s">
        <v>58</v>
      </c>
      <c r="E172" s="39" t="s">
        <v>5</v>
      </c>
    </row>
    <row r="173" spans="1:16" ht="25.5">
      <c r="A173" t="s">
        <v>50</v>
      </c>
      <c s="34" t="s">
        <v>226</v>
      </c>
      <c s="34" t="s">
        <v>4236</v>
      </c>
      <c s="35" t="s">
        <v>5</v>
      </c>
      <c s="6" t="s">
        <v>4237</v>
      </c>
      <c s="36" t="s">
        <v>74</v>
      </c>
      <c s="37">
        <v>10</v>
      </c>
      <c s="36">
        <v>0</v>
      </c>
      <c s="36">
        <f>ROUND(G173*H173,6)</f>
      </c>
      <c r="L173" s="38">
        <v>0</v>
      </c>
      <c s="32">
        <f>ROUND(ROUND(L173,2)*ROUND(G173,3),2)</f>
      </c>
      <c s="36" t="s">
        <v>90</v>
      </c>
      <c>
        <f>(M173*21)/100</f>
      </c>
      <c t="s">
        <v>28</v>
      </c>
    </row>
    <row r="174" spans="1:5" ht="25.5">
      <c r="A174" s="35" t="s">
        <v>56</v>
      </c>
      <c r="E174" s="39" t="s">
        <v>4237</v>
      </c>
    </row>
    <row r="175" spans="1:5" ht="12.75">
      <c r="A175" s="35" t="s">
        <v>57</v>
      </c>
      <c r="E175" s="40" t="s">
        <v>5</v>
      </c>
    </row>
    <row r="176" spans="1:5" ht="12.75">
      <c r="A176" t="s">
        <v>58</v>
      </c>
      <c r="E176" s="39" t="s">
        <v>5</v>
      </c>
    </row>
    <row r="177" spans="1:16" ht="12.75">
      <c r="A177" t="s">
        <v>50</v>
      </c>
      <c s="34" t="s">
        <v>230</v>
      </c>
      <c s="34" t="s">
        <v>4238</v>
      </c>
      <c s="35" t="s">
        <v>5</v>
      </c>
      <c s="6" t="s">
        <v>122</v>
      </c>
      <c s="36" t="s">
        <v>74</v>
      </c>
      <c s="37">
        <v>105</v>
      </c>
      <c s="36">
        <v>0.00194</v>
      </c>
      <c s="36">
        <f>ROUND(G177*H177,6)</f>
      </c>
      <c r="L177" s="38">
        <v>0</v>
      </c>
      <c s="32">
        <f>ROUND(ROUND(L177,2)*ROUND(G177,3),2)</f>
      </c>
      <c s="36" t="s">
        <v>291</v>
      </c>
      <c>
        <f>(M177*21)/100</f>
      </c>
      <c t="s">
        <v>28</v>
      </c>
    </row>
    <row r="178" spans="1:5" ht="12.75">
      <c r="A178" s="35" t="s">
        <v>56</v>
      </c>
      <c r="E178" s="39" t="s">
        <v>122</v>
      </c>
    </row>
    <row r="179" spans="1:5" ht="25.5">
      <c r="A179" s="35" t="s">
        <v>57</v>
      </c>
      <c r="E179" s="40" t="s">
        <v>4239</v>
      </c>
    </row>
    <row r="180" spans="1:5" ht="12.75">
      <c r="A180" t="s">
        <v>58</v>
      </c>
      <c r="E180" s="39" t="s">
        <v>5</v>
      </c>
    </row>
    <row r="181" spans="1:16" ht="25.5">
      <c r="A181" t="s">
        <v>50</v>
      </c>
      <c s="34" t="s">
        <v>234</v>
      </c>
      <c s="34" t="s">
        <v>4240</v>
      </c>
      <c s="35" t="s">
        <v>5</v>
      </c>
      <c s="6" t="s">
        <v>4241</v>
      </c>
      <c s="36" t="s">
        <v>74</v>
      </c>
      <c s="37">
        <v>100</v>
      </c>
      <c s="36">
        <v>0</v>
      </c>
      <c s="36">
        <f>ROUND(G181*H181,6)</f>
      </c>
      <c r="L181" s="38">
        <v>0</v>
      </c>
      <c s="32">
        <f>ROUND(ROUND(L181,2)*ROUND(G181,3),2)</f>
      </c>
      <c s="36" t="s">
        <v>90</v>
      </c>
      <c>
        <f>(M181*21)/100</f>
      </c>
      <c t="s">
        <v>28</v>
      </c>
    </row>
    <row r="182" spans="1:5" ht="25.5">
      <c r="A182" s="35" t="s">
        <v>56</v>
      </c>
      <c r="E182" s="39" t="s">
        <v>4241</v>
      </c>
    </row>
    <row r="183" spans="1:5" ht="12.75">
      <c r="A183" s="35" t="s">
        <v>57</v>
      </c>
      <c r="E183" s="40" t="s">
        <v>5</v>
      </c>
    </row>
    <row r="184" spans="1:5" ht="12.75">
      <c r="A184" t="s">
        <v>58</v>
      </c>
      <c r="E184" s="39" t="s">
        <v>5</v>
      </c>
    </row>
    <row r="185" spans="1:16" ht="25.5">
      <c r="A185" t="s">
        <v>50</v>
      </c>
      <c s="34" t="s">
        <v>238</v>
      </c>
      <c s="34" t="s">
        <v>4242</v>
      </c>
      <c s="35" t="s">
        <v>5</v>
      </c>
      <c s="6" t="s">
        <v>4243</v>
      </c>
      <c s="36" t="s">
        <v>89</v>
      </c>
      <c s="37">
        <v>2</v>
      </c>
      <c s="36">
        <v>0.00023</v>
      </c>
      <c s="36">
        <f>ROUND(G185*H185,6)</f>
      </c>
      <c r="L185" s="38">
        <v>0</v>
      </c>
      <c s="32">
        <f>ROUND(ROUND(L185,2)*ROUND(G185,3),2)</f>
      </c>
      <c s="36" t="s">
        <v>90</v>
      </c>
      <c>
        <f>(M185*21)/100</f>
      </c>
      <c t="s">
        <v>28</v>
      </c>
    </row>
    <row r="186" spans="1:5" ht="25.5">
      <c r="A186" s="35" t="s">
        <v>56</v>
      </c>
      <c r="E186" s="39" t="s">
        <v>4243</v>
      </c>
    </row>
    <row r="187" spans="1:5" ht="12.75">
      <c r="A187" s="35" t="s">
        <v>57</v>
      </c>
      <c r="E187" s="40" t="s">
        <v>5</v>
      </c>
    </row>
    <row r="188" spans="1:5" ht="12.75">
      <c r="A188" t="s">
        <v>58</v>
      </c>
      <c r="E188" s="39" t="s">
        <v>5</v>
      </c>
    </row>
    <row r="189" spans="1:16" ht="12.75">
      <c r="A189" t="s">
        <v>50</v>
      </c>
      <c s="34" t="s">
        <v>243</v>
      </c>
      <c s="34" t="s">
        <v>4244</v>
      </c>
      <c s="35" t="s">
        <v>5</v>
      </c>
      <c s="6" t="s">
        <v>4245</v>
      </c>
      <c s="36" t="s">
        <v>89</v>
      </c>
      <c s="37">
        <v>2</v>
      </c>
      <c s="36">
        <v>0</v>
      </c>
      <c s="36">
        <f>ROUND(G189*H189,6)</f>
      </c>
      <c r="L189" s="38">
        <v>0</v>
      </c>
      <c s="32">
        <f>ROUND(ROUND(L189,2)*ROUND(G189,3),2)</f>
      </c>
      <c s="36" t="s">
        <v>90</v>
      </c>
      <c>
        <f>(M189*21)/100</f>
      </c>
      <c t="s">
        <v>28</v>
      </c>
    </row>
    <row r="190" spans="1:5" ht="12.75">
      <c r="A190" s="35" t="s">
        <v>56</v>
      </c>
      <c r="E190" s="39" t="s">
        <v>4245</v>
      </c>
    </row>
    <row r="191" spans="1:5" ht="12.75">
      <c r="A191" s="35" t="s">
        <v>57</v>
      </c>
      <c r="E191" s="40" t="s">
        <v>5</v>
      </c>
    </row>
    <row r="192" spans="1:5" ht="12.75">
      <c r="A192" t="s">
        <v>58</v>
      </c>
      <c r="E192" s="39" t="s">
        <v>5</v>
      </c>
    </row>
    <row r="193" spans="1:16" ht="12.75">
      <c r="A193" t="s">
        <v>50</v>
      </c>
      <c s="34" t="s">
        <v>246</v>
      </c>
      <c s="34" t="s">
        <v>4246</v>
      </c>
      <c s="35" t="s">
        <v>5</v>
      </c>
      <c s="6" t="s">
        <v>4247</v>
      </c>
      <c s="36" t="s">
        <v>74</v>
      </c>
      <c s="37">
        <v>40</v>
      </c>
      <c s="36">
        <v>0</v>
      </c>
      <c s="36">
        <f>ROUND(G193*H193,6)</f>
      </c>
      <c r="L193" s="38">
        <v>0</v>
      </c>
      <c s="32">
        <f>ROUND(ROUND(L193,2)*ROUND(G193,3),2)</f>
      </c>
      <c s="36" t="s">
        <v>55</v>
      </c>
      <c>
        <f>(M193*21)/100</f>
      </c>
      <c t="s">
        <v>28</v>
      </c>
    </row>
    <row r="194" spans="1:5" ht="12.75">
      <c r="A194" s="35" t="s">
        <v>56</v>
      </c>
      <c r="E194" s="39" t="s">
        <v>4247</v>
      </c>
    </row>
    <row r="195" spans="1:5" ht="12.75">
      <c r="A195" s="35" t="s">
        <v>57</v>
      </c>
      <c r="E195" s="40" t="s">
        <v>5</v>
      </c>
    </row>
    <row r="196" spans="1:5" ht="12.75">
      <c r="A196" t="s">
        <v>58</v>
      </c>
      <c r="E196" s="39" t="s">
        <v>5</v>
      </c>
    </row>
    <row r="197" spans="1:16" ht="12.75">
      <c r="A197" t="s">
        <v>50</v>
      </c>
      <c s="34" t="s">
        <v>249</v>
      </c>
      <c s="34" t="s">
        <v>4248</v>
      </c>
      <c s="35" t="s">
        <v>5</v>
      </c>
      <c s="6" t="s">
        <v>4249</v>
      </c>
      <c s="36" t="s">
        <v>74</v>
      </c>
      <c s="37">
        <v>56</v>
      </c>
      <c s="36">
        <v>0</v>
      </c>
      <c s="36">
        <f>ROUND(G197*H197,6)</f>
      </c>
      <c r="L197" s="38">
        <v>0</v>
      </c>
      <c s="32">
        <f>ROUND(ROUND(L197,2)*ROUND(G197,3),2)</f>
      </c>
      <c s="36" t="s">
        <v>291</v>
      </c>
      <c>
        <f>(M197*21)/100</f>
      </c>
      <c t="s">
        <v>28</v>
      </c>
    </row>
    <row r="198" spans="1:5" ht="12.75">
      <c r="A198" s="35" t="s">
        <v>56</v>
      </c>
      <c r="E198" s="39" t="s">
        <v>4249</v>
      </c>
    </row>
    <row r="199" spans="1:5" ht="12.75">
      <c r="A199" s="35" t="s">
        <v>57</v>
      </c>
      <c r="E199" s="40" t="s">
        <v>5</v>
      </c>
    </row>
    <row r="200" spans="1:5" ht="12.75">
      <c r="A200" t="s">
        <v>58</v>
      </c>
      <c r="E200" s="39" t="s">
        <v>5</v>
      </c>
    </row>
    <row r="201" spans="1:16" ht="25.5">
      <c r="A201" t="s">
        <v>50</v>
      </c>
      <c s="34" t="s">
        <v>252</v>
      </c>
      <c s="34" t="s">
        <v>166</v>
      </c>
      <c s="35" t="s">
        <v>5</v>
      </c>
      <c s="6" t="s">
        <v>167</v>
      </c>
      <c s="36" t="s">
        <v>74</v>
      </c>
      <c s="37">
        <v>56</v>
      </c>
      <c s="36">
        <v>0</v>
      </c>
      <c s="36">
        <f>ROUND(G201*H201,6)</f>
      </c>
      <c r="L201" s="38">
        <v>0</v>
      </c>
      <c s="32">
        <f>ROUND(ROUND(L201,2)*ROUND(G201,3),2)</f>
      </c>
      <c s="36" t="s">
        <v>90</v>
      </c>
      <c>
        <f>(M201*21)/100</f>
      </c>
      <c t="s">
        <v>28</v>
      </c>
    </row>
    <row r="202" spans="1:5" ht="25.5">
      <c r="A202" s="35" t="s">
        <v>56</v>
      </c>
      <c r="E202" s="39" t="s">
        <v>167</v>
      </c>
    </row>
    <row r="203" spans="1:5" ht="12.75">
      <c r="A203" s="35" t="s">
        <v>57</v>
      </c>
      <c r="E203" s="40" t="s">
        <v>5</v>
      </c>
    </row>
    <row r="204" spans="1:5" ht="12.75">
      <c r="A204" t="s">
        <v>58</v>
      </c>
      <c r="E204" s="39" t="s">
        <v>5</v>
      </c>
    </row>
    <row r="205" spans="1:16" ht="25.5">
      <c r="A205" t="s">
        <v>50</v>
      </c>
      <c s="34" t="s">
        <v>255</v>
      </c>
      <c s="34" t="s">
        <v>169</v>
      </c>
      <c s="35" t="s">
        <v>5</v>
      </c>
      <c s="6" t="s">
        <v>170</v>
      </c>
      <c s="36" t="s">
        <v>74</v>
      </c>
      <c s="37">
        <v>56</v>
      </c>
      <c s="36">
        <v>0</v>
      </c>
      <c s="36">
        <f>ROUND(G205*H205,6)</f>
      </c>
      <c r="L205" s="38">
        <v>0</v>
      </c>
      <c s="32">
        <f>ROUND(ROUND(L205,2)*ROUND(G205,3),2)</f>
      </c>
      <c s="36" t="s">
        <v>90</v>
      </c>
      <c>
        <f>(M205*21)/100</f>
      </c>
      <c t="s">
        <v>28</v>
      </c>
    </row>
    <row r="206" spans="1:5" ht="25.5">
      <c r="A206" s="35" t="s">
        <v>56</v>
      </c>
      <c r="E206" s="39" t="s">
        <v>170</v>
      </c>
    </row>
    <row r="207" spans="1:5" ht="12.75">
      <c r="A207" s="35" t="s">
        <v>57</v>
      </c>
      <c r="E207" s="40" t="s">
        <v>5</v>
      </c>
    </row>
    <row r="208" spans="1:5" ht="12.75">
      <c r="A208" t="s">
        <v>58</v>
      </c>
      <c r="E208" s="39" t="s">
        <v>5</v>
      </c>
    </row>
    <row r="209" spans="1:13" ht="12.75">
      <c r="A209" t="s">
        <v>47</v>
      </c>
      <c r="C209" s="31" t="s">
        <v>185</v>
      </c>
      <c r="E209" s="33" t="s">
        <v>186</v>
      </c>
      <c r="J209" s="32">
        <f>0</f>
      </c>
      <c s="32">
        <f>0</f>
      </c>
      <c s="32">
        <f>0+L210+L214+L218+L222+L226+L230+L234+L238+L242</f>
      </c>
      <c s="32">
        <f>0+M210+M214+M218+M222+M226+M230+M234+M238+M242</f>
      </c>
    </row>
    <row r="210" spans="1:16" ht="12.75">
      <c r="A210" t="s">
        <v>50</v>
      </c>
      <c s="34" t="s">
        <v>258</v>
      </c>
      <c s="34" t="s">
        <v>202</v>
      </c>
      <c s="35" t="s">
        <v>5</v>
      </c>
      <c s="6" t="s">
        <v>203</v>
      </c>
      <c s="36" t="s">
        <v>74</v>
      </c>
      <c s="37">
        <v>84</v>
      </c>
      <c s="36">
        <v>0.00025</v>
      </c>
      <c s="36">
        <f>ROUND(G210*H210,6)</f>
      </c>
      <c r="L210" s="38">
        <v>0</v>
      </c>
      <c s="32">
        <f>ROUND(ROUND(L210,2)*ROUND(G210,3),2)</f>
      </c>
      <c s="36" t="s">
        <v>90</v>
      </c>
      <c>
        <f>(M210*21)/100</f>
      </c>
      <c t="s">
        <v>28</v>
      </c>
    </row>
    <row r="211" spans="1:5" ht="12.75">
      <c r="A211" s="35" t="s">
        <v>56</v>
      </c>
      <c r="E211" s="39" t="s">
        <v>203</v>
      </c>
    </row>
    <row r="212" spans="1:5" ht="12.75">
      <c r="A212" s="35" t="s">
        <v>57</v>
      </c>
      <c r="E212" s="40" t="s">
        <v>5</v>
      </c>
    </row>
    <row r="213" spans="1:5" ht="12.75">
      <c r="A213" t="s">
        <v>58</v>
      </c>
      <c r="E213" s="39" t="s">
        <v>5</v>
      </c>
    </row>
    <row r="214" spans="1:16" ht="25.5">
      <c r="A214" t="s">
        <v>50</v>
      </c>
      <c s="34" t="s">
        <v>261</v>
      </c>
      <c s="34" t="s">
        <v>192</v>
      </c>
      <c s="35" t="s">
        <v>5</v>
      </c>
      <c s="6" t="s">
        <v>193</v>
      </c>
      <c s="36" t="s">
        <v>74</v>
      </c>
      <c s="37">
        <v>80</v>
      </c>
      <c s="36">
        <v>0</v>
      </c>
      <c s="36">
        <f>ROUND(G214*H214,6)</f>
      </c>
      <c r="L214" s="38">
        <v>0</v>
      </c>
      <c s="32">
        <f>ROUND(ROUND(L214,2)*ROUND(G214,3),2)</f>
      </c>
      <c s="36" t="s">
        <v>90</v>
      </c>
      <c>
        <f>(M214*21)/100</f>
      </c>
      <c t="s">
        <v>28</v>
      </c>
    </row>
    <row r="215" spans="1:5" ht="25.5">
      <c r="A215" s="35" t="s">
        <v>56</v>
      </c>
      <c r="E215" s="39" t="s">
        <v>193</v>
      </c>
    </row>
    <row r="216" spans="1:5" ht="12.75">
      <c r="A216" s="35" t="s">
        <v>57</v>
      </c>
      <c r="E216" s="40" t="s">
        <v>5</v>
      </c>
    </row>
    <row r="217" spans="1:5" ht="12.75">
      <c r="A217" t="s">
        <v>58</v>
      </c>
      <c r="E217" s="39" t="s">
        <v>5</v>
      </c>
    </row>
    <row r="218" spans="1:16" ht="12.75">
      <c r="A218" t="s">
        <v>50</v>
      </c>
      <c s="34" t="s">
        <v>264</v>
      </c>
      <c s="34" t="s">
        <v>4250</v>
      </c>
      <c s="35" t="s">
        <v>5</v>
      </c>
      <c s="6" t="s">
        <v>4251</v>
      </c>
      <c s="36" t="s">
        <v>74</v>
      </c>
      <c s="37">
        <v>105</v>
      </c>
      <c s="36">
        <v>0.00014</v>
      </c>
      <c s="36">
        <f>ROUND(G218*H218,6)</f>
      </c>
      <c r="L218" s="38">
        <v>0</v>
      </c>
      <c s="32">
        <f>ROUND(ROUND(L218,2)*ROUND(G218,3),2)</f>
      </c>
      <c s="36" t="s">
        <v>90</v>
      </c>
      <c>
        <f>(M218*21)/100</f>
      </c>
      <c t="s">
        <v>28</v>
      </c>
    </row>
    <row r="219" spans="1:5" ht="12.75">
      <c r="A219" s="35" t="s">
        <v>56</v>
      </c>
      <c r="E219" s="39" t="s">
        <v>4251</v>
      </c>
    </row>
    <row r="220" spans="1:5" ht="25.5">
      <c r="A220" s="35" t="s">
        <v>57</v>
      </c>
      <c r="E220" s="40" t="s">
        <v>4239</v>
      </c>
    </row>
    <row r="221" spans="1:5" ht="12.75">
      <c r="A221" t="s">
        <v>58</v>
      </c>
      <c r="E221" s="39" t="s">
        <v>5</v>
      </c>
    </row>
    <row r="222" spans="1:16" ht="25.5">
      <c r="A222" t="s">
        <v>50</v>
      </c>
      <c s="34" t="s">
        <v>267</v>
      </c>
      <c s="34" t="s">
        <v>199</v>
      </c>
      <c s="35" t="s">
        <v>5</v>
      </c>
      <c s="6" t="s">
        <v>200</v>
      </c>
      <c s="36" t="s">
        <v>74</v>
      </c>
      <c s="37">
        <v>100</v>
      </c>
      <c s="36">
        <v>0</v>
      </c>
      <c s="36">
        <f>ROUND(G222*H222,6)</f>
      </c>
      <c r="L222" s="38">
        <v>0</v>
      </c>
      <c s="32">
        <f>ROUND(ROUND(L222,2)*ROUND(G222,3),2)</f>
      </c>
      <c s="36" t="s">
        <v>90</v>
      </c>
      <c>
        <f>(M222*21)/100</f>
      </c>
      <c t="s">
        <v>28</v>
      </c>
    </row>
    <row r="223" spans="1:5" ht="25.5">
      <c r="A223" s="35" t="s">
        <v>56</v>
      </c>
      <c r="E223" s="39" t="s">
        <v>200</v>
      </c>
    </row>
    <row r="224" spans="1:5" ht="12.75">
      <c r="A224" s="35" t="s">
        <v>57</v>
      </c>
      <c r="E224" s="40" t="s">
        <v>5</v>
      </c>
    </row>
    <row r="225" spans="1:5" ht="12.75">
      <c r="A225" t="s">
        <v>58</v>
      </c>
      <c r="E225" s="39" t="s">
        <v>5</v>
      </c>
    </row>
    <row r="226" spans="1:16" ht="12.75">
      <c r="A226" t="s">
        <v>50</v>
      </c>
      <c s="34" t="s">
        <v>272</v>
      </c>
      <c s="34" t="s">
        <v>2027</v>
      </c>
      <c s="35" t="s">
        <v>5</v>
      </c>
      <c s="6" t="s">
        <v>2028</v>
      </c>
      <c s="36" t="s">
        <v>74</v>
      </c>
      <c s="37">
        <v>315</v>
      </c>
      <c s="36">
        <v>0.00017</v>
      </c>
      <c s="36">
        <f>ROUND(G226*H226,6)</f>
      </c>
      <c r="L226" s="38">
        <v>0</v>
      </c>
      <c s="32">
        <f>ROUND(ROUND(L226,2)*ROUND(G226,3),2)</f>
      </c>
      <c s="36" t="s">
        <v>291</v>
      </c>
      <c>
        <f>(M226*21)/100</f>
      </c>
      <c t="s">
        <v>28</v>
      </c>
    </row>
    <row r="227" spans="1:5" ht="12.75">
      <c r="A227" s="35" t="s">
        <v>56</v>
      </c>
      <c r="E227" s="39" t="s">
        <v>2028</v>
      </c>
    </row>
    <row r="228" spans="1:5" ht="25.5">
      <c r="A228" s="35" t="s">
        <v>57</v>
      </c>
      <c r="E228" s="40" t="s">
        <v>4252</v>
      </c>
    </row>
    <row r="229" spans="1:5" ht="12.75">
      <c r="A229" t="s">
        <v>58</v>
      </c>
      <c r="E229" s="39" t="s">
        <v>5</v>
      </c>
    </row>
    <row r="230" spans="1:16" ht="12.75">
      <c r="A230" t="s">
        <v>50</v>
      </c>
      <c s="34" t="s">
        <v>275</v>
      </c>
      <c s="34" t="s">
        <v>337</v>
      </c>
      <c s="35" t="s">
        <v>5</v>
      </c>
      <c s="6" t="s">
        <v>338</v>
      </c>
      <c s="36" t="s">
        <v>74</v>
      </c>
      <c s="37">
        <v>136.5</v>
      </c>
      <c s="36">
        <v>0.00012</v>
      </c>
      <c s="36">
        <f>ROUND(G230*H230,6)</f>
      </c>
      <c r="L230" s="38">
        <v>0</v>
      </c>
      <c s="32">
        <f>ROUND(ROUND(L230,2)*ROUND(G230,3),2)</f>
      </c>
      <c s="36" t="s">
        <v>90</v>
      </c>
      <c>
        <f>(M230*21)/100</f>
      </c>
      <c t="s">
        <v>28</v>
      </c>
    </row>
    <row r="231" spans="1:5" ht="12.75">
      <c r="A231" s="35" t="s">
        <v>56</v>
      </c>
      <c r="E231" s="39" t="s">
        <v>338</v>
      </c>
    </row>
    <row r="232" spans="1:5" ht="25.5">
      <c r="A232" s="35" t="s">
        <v>57</v>
      </c>
      <c r="E232" s="40" t="s">
        <v>4253</v>
      </c>
    </row>
    <row r="233" spans="1:5" ht="12.75">
      <c r="A233" t="s">
        <v>58</v>
      </c>
      <c r="E233" s="39" t="s">
        <v>5</v>
      </c>
    </row>
    <row r="234" spans="1:16" ht="25.5">
      <c r="A234" t="s">
        <v>50</v>
      </c>
      <c s="34" t="s">
        <v>280</v>
      </c>
      <c s="34" t="s">
        <v>210</v>
      </c>
      <c s="35" t="s">
        <v>5</v>
      </c>
      <c s="6" t="s">
        <v>211</v>
      </c>
      <c s="36" t="s">
        <v>74</v>
      </c>
      <c s="37">
        <v>430</v>
      </c>
      <c s="36">
        <v>0</v>
      </c>
      <c s="36">
        <f>ROUND(G234*H234,6)</f>
      </c>
      <c r="L234" s="38">
        <v>0</v>
      </c>
      <c s="32">
        <f>ROUND(ROUND(L234,2)*ROUND(G234,3),2)</f>
      </c>
      <c s="36" t="s">
        <v>90</v>
      </c>
      <c>
        <f>(M234*21)/100</f>
      </c>
      <c t="s">
        <v>28</v>
      </c>
    </row>
    <row r="235" spans="1:5" ht="25.5">
      <c r="A235" s="35" t="s">
        <v>56</v>
      </c>
      <c r="E235" s="39" t="s">
        <v>211</v>
      </c>
    </row>
    <row r="236" spans="1:5" ht="12.75">
      <c r="A236" s="35" t="s">
        <v>57</v>
      </c>
      <c r="E236" s="40" t="s">
        <v>5</v>
      </c>
    </row>
    <row r="237" spans="1:5" ht="12.75">
      <c r="A237" t="s">
        <v>58</v>
      </c>
      <c r="E237" s="39" t="s">
        <v>5</v>
      </c>
    </row>
    <row r="238" spans="1:16" ht="12.75">
      <c r="A238" t="s">
        <v>50</v>
      </c>
      <c s="34" t="s">
        <v>284</v>
      </c>
      <c s="34" t="s">
        <v>2562</v>
      </c>
      <c s="35" t="s">
        <v>5</v>
      </c>
      <c s="6" t="s">
        <v>2563</v>
      </c>
      <c s="36" t="s">
        <v>74</v>
      </c>
      <c s="37">
        <v>84</v>
      </c>
      <c s="36">
        <v>0.00034</v>
      </c>
      <c s="36">
        <f>ROUND(G238*H238,6)</f>
      </c>
      <c r="L238" s="38">
        <v>0</v>
      </c>
      <c s="32">
        <f>ROUND(ROUND(L238,2)*ROUND(G238,3),2)</f>
      </c>
      <c s="36" t="s">
        <v>90</v>
      </c>
      <c>
        <f>(M238*21)/100</f>
      </c>
      <c t="s">
        <v>28</v>
      </c>
    </row>
    <row r="239" spans="1:5" ht="12.75">
      <c r="A239" s="35" t="s">
        <v>56</v>
      </c>
      <c r="E239" s="39" t="s">
        <v>2563</v>
      </c>
    </row>
    <row r="240" spans="1:5" ht="25.5">
      <c r="A240" s="35" t="s">
        <v>57</v>
      </c>
      <c r="E240" s="40" t="s">
        <v>4254</v>
      </c>
    </row>
    <row r="241" spans="1:5" ht="12.75">
      <c r="A241" t="s">
        <v>58</v>
      </c>
      <c r="E241" s="39" t="s">
        <v>5</v>
      </c>
    </row>
    <row r="242" spans="1:16" ht="25.5">
      <c r="A242" t="s">
        <v>50</v>
      </c>
      <c s="34" t="s">
        <v>287</v>
      </c>
      <c s="34" t="s">
        <v>4255</v>
      </c>
      <c s="35" t="s">
        <v>5</v>
      </c>
      <c s="6" t="s">
        <v>4256</v>
      </c>
      <c s="36" t="s">
        <v>74</v>
      </c>
      <c s="37">
        <v>80</v>
      </c>
      <c s="36">
        <v>0</v>
      </c>
      <c s="36">
        <f>ROUND(G242*H242,6)</f>
      </c>
      <c r="L242" s="38">
        <v>0</v>
      </c>
      <c s="32">
        <f>ROUND(ROUND(L242,2)*ROUND(G242,3),2)</f>
      </c>
      <c s="36" t="s">
        <v>90</v>
      </c>
      <c>
        <f>(M242*21)/100</f>
      </c>
      <c t="s">
        <v>28</v>
      </c>
    </row>
    <row r="243" spans="1:5" ht="25.5">
      <c r="A243" s="35" t="s">
        <v>56</v>
      </c>
      <c r="E243" s="39" t="s">
        <v>4256</v>
      </c>
    </row>
    <row r="244" spans="1:5" ht="12.75">
      <c r="A244" s="35" t="s">
        <v>57</v>
      </c>
      <c r="E244" s="40" t="s">
        <v>5</v>
      </c>
    </row>
    <row r="245" spans="1:5" ht="12.75">
      <c r="A245" t="s">
        <v>58</v>
      </c>
      <c r="E245" s="39" t="s">
        <v>5</v>
      </c>
    </row>
    <row r="246" spans="1:13" ht="12.75">
      <c r="A246" t="s">
        <v>47</v>
      </c>
      <c r="C246" s="31" t="s">
        <v>241</v>
      </c>
      <c r="E246" s="33" t="s">
        <v>242</v>
      </c>
      <c r="J246" s="32">
        <f>0</f>
      </c>
      <c s="32">
        <f>0</f>
      </c>
      <c s="32">
        <f>0+L247+L251+L255+L259+L263</f>
      </c>
      <c s="32">
        <f>0+M247+M251+M255+M259+M263</f>
      </c>
    </row>
    <row r="247" spans="1:16" ht="12.75">
      <c r="A247" t="s">
        <v>50</v>
      </c>
      <c s="34" t="s">
        <v>787</v>
      </c>
      <c s="34" t="s">
        <v>244</v>
      </c>
      <c s="35" t="s">
        <v>5</v>
      </c>
      <c s="6" t="s">
        <v>245</v>
      </c>
      <c s="36" t="s">
        <v>89</v>
      </c>
      <c s="37">
        <v>16</v>
      </c>
      <c s="36">
        <v>0</v>
      </c>
      <c s="36">
        <f>ROUND(G247*H247,6)</f>
      </c>
      <c r="L247" s="38">
        <v>0</v>
      </c>
      <c s="32">
        <f>ROUND(ROUND(L247,2)*ROUND(G247,3),2)</f>
      </c>
      <c s="36" t="s">
        <v>90</v>
      </c>
      <c>
        <f>(M247*21)/100</f>
      </c>
      <c t="s">
        <v>28</v>
      </c>
    </row>
    <row r="248" spans="1:5" ht="12.75">
      <c r="A248" s="35" t="s">
        <v>56</v>
      </c>
      <c r="E248" s="39" t="s">
        <v>245</v>
      </c>
    </row>
    <row r="249" spans="1:5" ht="12.75">
      <c r="A249" s="35" t="s">
        <v>57</v>
      </c>
      <c r="E249" s="40" t="s">
        <v>5</v>
      </c>
    </row>
    <row r="250" spans="1:5" ht="12.75">
      <c r="A250" t="s">
        <v>58</v>
      </c>
      <c r="E250" s="39" t="s">
        <v>5</v>
      </c>
    </row>
    <row r="251" spans="1:16" ht="12.75">
      <c r="A251" t="s">
        <v>50</v>
      </c>
      <c s="34" t="s">
        <v>791</v>
      </c>
      <c s="34" t="s">
        <v>250</v>
      </c>
      <c s="35" t="s">
        <v>5</v>
      </c>
      <c s="6" t="s">
        <v>251</v>
      </c>
      <c s="36" t="s">
        <v>89</v>
      </c>
      <c s="37">
        <v>4</v>
      </c>
      <c s="36">
        <v>0</v>
      </c>
      <c s="36">
        <f>ROUND(G251*H251,6)</f>
      </c>
      <c r="L251" s="38">
        <v>0</v>
      </c>
      <c s="32">
        <f>ROUND(ROUND(L251,2)*ROUND(G251,3),2)</f>
      </c>
      <c s="36" t="s">
        <v>90</v>
      </c>
      <c>
        <f>(M251*21)/100</f>
      </c>
      <c t="s">
        <v>28</v>
      </c>
    </row>
    <row r="252" spans="1:5" ht="12.75">
      <c r="A252" s="35" t="s">
        <v>56</v>
      </c>
      <c r="E252" s="39" t="s">
        <v>251</v>
      </c>
    </row>
    <row r="253" spans="1:5" ht="12.75">
      <c r="A253" s="35" t="s">
        <v>57</v>
      </c>
      <c r="E253" s="40" t="s">
        <v>5</v>
      </c>
    </row>
    <row r="254" spans="1:5" ht="12.75">
      <c r="A254" t="s">
        <v>58</v>
      </c>
      <c r="E254" s="39" t="s">
        <v>5</v>
      </c>
    </row>
    <row r="255" spans="1:16" ht="12.75">
      <c r="A255" t="s">
        <v>50</v>
      </c>
      <c s="34" t="s">
        <v>795</v>
      </c>
      <c s="34" t="s">
        <v>139</v>
      </c>
      <c s="35" t="s">
        <v>5</v>
      </c>
      <c s="6" t="s">
        <v>390</v>
      </c>
      <c s="36" t="s">
        <v>89</v>
      </c>
      <c s="37">
        <v>2</v>
      </c>
      <c s="36">
        <v>0</v>
      </c>
      <c s="36">
        <f>ROUND(G255*H255,6)</f>
      </c>
      <c r="L255" s="38">
        <v>0</v>
      </c>
      <c s="32">
        <f>ROUND(ROUND(L255,2)*ROUND(G255,3),2)</f>
      </c>
      <c s="36" t="s">
        <v>291</v>
      </c>
      <c>
        <f>(M255*21)/100</f>
      </c>
      <c t="s">
        <v>28</v>
      </c>
    </row>
    <row r="256" spans="1:5" ht="12.75">
      <c r="A256" s="35" t="s">
        <v>56</v>
      </c>
      <c r="E256" s="39" t="s">
        <v>390</v>
      </c>
    </row>
    <row r="257" spans="1:5" ht="12.75">
      <c r="A257" s="35" t="s">
        <v>57</v>
      </c>
      <c r="E257" s="40" t="s">
        <v>5</v>
      </c>
    </row>
    <row r="258" spans="1:5" ht="12.75">
      <c r="A258" t="s">
        <v>58</v>
      </c>
      <c r="E258" s="39" t="s">
        <v>5</v>
      </c>
    </row>
    <row r="259" spans="1:16" ht="12.75">
      <c r="A259" t="s">
        <v>50</v>
      </c>
      <c s="34" t="s">
        <v>799</v>
      </c>
      <c s="34" t="s">
        <v>259</v>
      </c>
      <c s="35" t="s">
        <v>5</v>
      </c>
      <c s="6" t="s">
        <v>260</v>
      </c>
      <c s="36" t="s">
        <v>89</v>
      </c>
      <c s="37">
        <v>50</v>
      </c>
      <c s="36">
        <v>0</v>
      </c>
      <c s="36">
        <f>ROUND(G259*H259,6)</f>
      </c>
      <c r="L259" s="38">
        <v>0</v>
      </c>
      <c s="32">
        <f>ROUND(ROUND(L259,2)*ROUND(G259,3),2)</f>
      </c>
      <c s="36" t="s">
        <v>90</v>
      </c>
      <c>
        <f>(M259*21)/100</f>
      </c>
      <c t="s">
        <v>28</v>
      </c>
    </row>
    <row r="260" spans="1:5" ht="12.75">
      <c r="A260" s="35" t="s">
        <v>56</v>
      </c>
      <c r="E260" s="39" t="s">
        <v>260</v>
      </c>
    </row>
    <row r="261" spans="1:5" ht="12.75">
      <c r="A261" s="35" t="s">
        <v>57</v>
      </c>
      <c r="E261" s="40" t="s">
        <v>5</v>
      </c>
    </row>
    <row r="262" spans="1:5" ht="12.75">
      <c r="A262" t="s">
        <v>58</v>
      </c>
      <c r="E262" s="39" t="s">
        <v>5</v>
      </c>
    </row>
    <row r="263" spans="1:16" ht="12.75">
      <c r="A263" t="s">
        <v>50</v>
      </c>
      <c s="34" t="s">
        <v>802</v>
      </c>
      <c s="34" t="s">
        <v>391</v>
      </c>
      <c s="35" t="s">
        <v>5</v>
      </c>
      <c s="6" t="s">
        <v>392</v>
      </c>
      <c s="36" t="s">
        <v>89</v>
      </c>
      <c s="37">
        <v>14</v>
      </c>
      <c s="36">
        <v>0</v>
      </c>
      <c s="36">
        <f>ROUND(G263*H263,6)</f>
      </c>
      <c r="L263" s="38">
        <v>0</v>
      </c>
      <c s="32">
        <f>ROUND(ROUND(L263,2)*ROUND(G263,3),2)</f>
      </c>
      <c s="36" t="s">
        <v>90</v>
      </c>
      <c>
        <f>(M263*21)/100</f>
      </c>
      <c t="s">
        <v>28</v>
      </c>
    </row>
    <row r="264" spans="1:5" ht="12.75">
      <c r="A264" s="35" t="s">
        <v>56</v>
      </c>
      <c r="E264" s="39" t="s">
        <v>392</v>
      </c>
    </row>
    <row r="265" spans="1:5" ht="12.75">
      <c r="A265" s="35" t="s">
        <v>57</v>
      </c>
      <c r="E265" s="40" t="s">
        <v>5</v>
      </c>
    </row>
    <row r="266" spans="1:5" ht="12.75">
      <c r="A266" t="s">
        <v>58</v>
      </c>
      <c r="E266" s="39" t="s">
        <v>5</v>
      </c>
    </row>
    <row r="267" spans="1:13" ht="12.75">
      <c r="A267" t="s">
        <v>47</v>
      </c>
      <c r="C267" s="31" t="s">
        <v>270</v>
      </c>
      <c r="E267" s="33" t="s">
        <v>271</v>
      </c>
      <c r="J267" s="32">
        <f>0</f>
      </c>
      <c s="32">
        <f>0</f>
      </c>
      <c s="32">
        <f>0+L268+L272+L276</f>
      </c>
      <c s="32">
        <f>0+M268+M272+M276</f>
      </c>
    </row>
    <row r="268" spans="1:16" ht="12.75">
      <c r="A268" t="s">
        <v>50</v>
      </c>
      <c s="34" t="s">
        <v>806</v>
      </c>
      <c s="34" t="s">
        <v>4257</v>
      </c>
      <c s="35" t="s">
        <v>5</v>
      </c>
      <c s="6" t="s">
        <v>4258</v>
      </c>
      <c s="36" t="s">
        <v>89</v>
      </c>
      <c s="37">
        <v>2</v>
      </c>
      <c s="36">
        <v>0</v>
      </c>
      <c s="36">
        <f>ROUND(G268*H268,6)</f>
      </c>
      <c r="L268" s="38">
        <v>0</v>
      </c>
      <c s="32">
        <f>ROUND(ROUND(L268,2)*ROUND(G268,3),2)</f>
      </c>
      <c s="36" t="s">
        <v>291</v>
      </c>
      <c>
        <f>(M268*21)/100</f>
      </c>
      <c t="s">
        <v>28</v>
      </c>
    </row>
    <row r="269" spans="1:5" ht="12.75">
      <c r="A269" s="35" t="s">
        <v>56</v>
      </c>
      <c r="E269" s="39" t="s">
        <v>4258</v>
      </c>
    </row>
    <row r="270" spans="1:5" ht="12.75">
      <c r="A270" s="35" t="s">
        <v>57</v>
      </c>
      <c r="E270" s="40" t="s">
        <v>5</v>
      </c>
    </row>
    <row r="271" spans="1:5" ht="12.75">
      <c r="A271" t="s">
        <v>58</v>
      </c>
      <c r="E271" s="39" t="s">
        <v>5</v>
      </c>
    </row>
    <row r="272" spans="1:16" ht="12.75">
      <c r="A272" t="s">
        <v>50</v>
      </c>
      <c s="34" t="s">
        <v>810</v>
      </c>
      <c s="34" t="s">
        <v>4259</v>
      </c>
      <c s="35" t="s">
        <v>5</v>
      </c>
      <c s="6" t="s">
        <v>4260</v>
      </c>
      <c s="36" t="s">
        <v>89</v>
      </c>
      <c s="37">
        <v>2</v>
      </c>
      <c s="36">
        <v>0</v>
      </c>
      <c s="36">
        <f>ROUND(G272*H272,6)</f>
      </c>
      <c r="L272" s="38">
        <v>0</v>
      </c>
      <c s="32">
        <f>ROUND(ROUND(L272,2)*ROUND(G272,3),2)</f>
      </c>
      <c s="36" t="s">
        <v>55</v>
      </c>
      <c>
        <f>(M272*21)/100</f>
      </c>
      <c t="s">
        <v>28</v>
      </c>
    </row>
    <row r="273" spans="1:5" ht="12.75">
      <c r="A273" s="35" t="s">
        <v>56</v>
      </c>
      <c r="E273" s="39" t="s">
        <v>4260</v>
      </c>
    </row>
    <row r="274" spans="1:5" ht="12.75">
      <c r="A274" s="35" t="s">
        <v>57</v>
      </c>
      <c r="E274" s="40" t="s">
        <v>5</v>
      </c>
    </row>
    <row r="275" spans="1:5" ht="12.75">
      <c r="A275" t="s">
        <v>58</v>
      </c>
      <c r="E275" s="39" t="s">
        <v>5</v>
      </c>
    </row>
    <row r="276" spans="1:16" ht="25.5">
      <c r="A276" t="s">
        <v>50</v>
      </c>
      <c s="34" t="s">
        <v>814</v>
      </c>
      <c s="34" t="s">
        <v>600</v>
      </c>
      <c s="35" t="s">
        <v>5</v>
      </c>
      <c s="6" t="s">
        <v>601</v>
      </c>
      <c s="36" t="s">
        <v>89</v>
      </c>
      <c s="37">
        <v>4</v>
      </c>
      <c s="36">
        <v>0</v>
      </c>
      <c s="36">
        <f>ROUND(G276*H276,6)</f>
      </c>
      <c r="L276" s="38">
        <v>0</v>
      </c>
      <c s="32">
        <f>ROUND(ROUND(L276,2)*ROUND(G276,3),2)</f>
      </c>
      <c s="36" t="s">
        <v>90</v>
      </c>
      <c>
        <f>(M276*21)/100</f>
      </c>
      <c t="s">
        <v>28</v>
      </c>
    </row>
    <row r="277" spans="1:5" ht="25.5">
      <c r="A277" s="35" t="s">
        <v>56</v>
      </c>
      <c r="E277" s="39" t="s">
        <v>601</v>
      </c>
    </row>
    <row r="278" spans="1:5" ht="12.75">
      <c r="A278" s="35" t="s">
        <v>57</v>
      </c>
      <c r="E278" s="40" t="s">
        <v>5</v>
      </c>
    </row>
    <row r="279" spans="1:5" ht="12.75">
      <c r="A279" t="s">
        <v>58</v>
      </c>
      <c r="E279" s="39" t="s">
        <v>5</v>
      </c>
    </row>
    <row r="280" spans="1:13" ht="12.75">
      <c r="A280" t="s">
        <v>47</v>
      </c>
      <c r="C280" s="31" t="s">
        <v>2076</v>
      </c>
      <c r="E280" s="33" t="s">
        <v>2077</v>
      </c>
      <c r="J280" s="32">
        <f>0</f>
      </c>
      <c s="32">
        <f>0</f>
      </c>
      <c s="32">
        <f>0+L281+L285+L289+L293+L297+L301+L305+L309</f>
      </c>
      <c s="32">
        <f>0+M281+M285+M289+M293+M297+M301+M305+M309</f>
      </c>
    </row>
    <row r="281" spans="1:16" ht="12.75">
      <c r="A281" t="s">
        <v>50</v>
      </c>
      <c s="34" t="s">
        <v>818</v>
      </c>
      <c s="34" t="s">
        <v>4261</v>
      </c>
      <c s="35" t="s">
        <v>5</v>
      </c>
      <c s="6" t="s">
        <v>4262</v>
      </c>
      <c s="36" t="s">
        <v>89</v>
      </c>
      <c s="37">
        <v>50</v>
      </c>
      <c s="36">
        <v>0.004</v>
      </c>
      <c s="36">
        <f>ROUND(G281*H281,6)</f>
      </c>
      <c r="L281" s="38">
        <v>0</v>
      </c>
      <c s="32">
        <f>ROUND(ROUND(L281,2)*ROUND(G281,3),2)</f>
      </c>
      <c s="36" t="s">
        <v>90</v>
      </c>
      <c>
        <f>(M281*21)/100</f>
      </c>
      <c t="s">
        <v>28</v>
      </c>
    </row>
    <row r="282" spans="1:5" ht="12.75">
      <c r="A282" s="35" t="s">
        <v>56</v>
      </c>
      <c r="E282" s="39" t="s">
        <v>4262</v>
      </c>
    </row>
    <row r="283" spans="1:5" ht="12.75">
      <c r="A283" s="35" t="s">
        <v>57</v>
      </c>
      <c r="E283" s="40" t="s">
        <v>5</v>
      </c>
    </row>
    <row r="284" spans="1:5" ht="12.75">
      <c r="A284" t="s">
        <v>58</v>
      </c>
      <c r="E284" s="39" t="s">
        <v>5</v>
      </c>
    </row>
    <row r="285" spans="1:16" ht="12.75">
      <c r="A285" t="s">
        <v>50</v>
      </c>
      <c s="34" t="s">
        <v>821</v>
      </c>
      <c s="34" t="s">
        <v>4263</v>
      </c>
      <c s="35" t="s">
        <v>5</v>
      </c>
      <c s="6" t="s">
        <v>4264</v>
      </c>
      <c s="36" t="s">
        <v>89</v>
      </c>
      <c s="37">
        <v>2</v>
      </c>
      <c s="36">
        <v>0.0016</v>
      </c>
      <c s="36">
        <f>ROUND(G285*H285,6)</f>
      </c>
      <c r="L285" s="38">
        <v>0</v>
      </c>
      <c s="32">
        <f>ROUND(ROUND(L285,2)*ROUND(G285,3),2)</f>
      </c>
      <c s="36" t="s">
        <v>90</v>
      </c>
      <c>
        <f>(M285*21)/100</f>
      </c>
      <c t="s">
        <v>28</v>
      </c>
    </row>
    <row r="286" spans="1:5" ht="12.75">
      <c r="A286" s="35" t="s">
        <v>56</v>
      </c>
      <c r="E286" s="39" t="s">
        <v>4264</v>
      </c>
    </row>
    <row r="287" spans="1:5" ht="12.75">
      <c r="A287" s="35" t="s">
        <v>57</v>
      </c>
      <c r="E287" s="40" t="s">
        <v>5</v>
      </c>
    </row>
    <row r="288" spans="1:5" ht="12.75">
      <c r="A288" t="s">
        <v>58</v>
      </c>
      <c r="E288" s="39" t="s">
        <v>5</v>
      </c>
    </row>
    <row r="289" spans="1:16" ht="12.75">
      <c r="A289" t="s">
        <v>50</v>
      </c>
      <c s="34" t="s">
        <v>825</v>
      </c>
      <c s="34" t="s">
        <v>4265</v>
      </c>
      <c s="35" t="s">
        <v>5</v>
      </c>
      <c s="6" t="s">
        <v>4266</v>
      </c>
      <c s="36" t="s">
        <v>89</v>
      </c>
      <c s="37">
        <v>1</v>
      </c>
      <c s="36">
        <v>0.0002</v>
      </c>
      <c s="36">
        <f>ROUND(G289*H289,6)</f>
      </c>
      <c r="L289" s="38">
        <v>0</v>
      </c>
      <c s="32">
        <f>ROUND(ROUND(L289,2)*ROUND(G289,3),2)</f>
      </c>
      <c s="36" t="s">
        <v>90</v>
      </c>
      <c>
        <f>(M289*21)/100</f>
      </c>
      <c t="s">
        <v>28</v>
      </c>
    </row>
    <row r="290" spans="1:5" ht="12.75">
      <c r="A290" s="35" t="s">
        <v>56</v>
      </c>
      <c r="E290" s="39" t="s">
        <v>4266</v>
      </c>
    </row>
    <row r="291" spans="1:5" ht="12.75">
      <c r="A291" s="35" t="s">
        <v>57</v>
      </c>
      <c r="E291" s="40" t="s">
        <v>5</v>
      </c>
    </row>
    <row r="292" spans="1:5" ht="12.75">
      <c r="A292" t="s">
        <v>58</v>
      </c>
      <c r="E292" s="39" t="s">
        <v>5</v>
      </c>
    </row>
    <row r="293" spans="1:16" ht="25.5">
      <c r="A293" t="s">
        <v>50</v>
      </c>
      <c s="34" t="s">
        <v>829</v>
      </c>
      <c s="34" t="s">
        <v>4267</v>
      </c>
      <c s="35" t="s">
        <v>5</v>
      </c>
      <c s="6" t="s">
        <v>4268</v>
      </c>
      <c s="36" t="s">
        <v>89</v>
      </c>
      <c s="37">
        <v>53</v>
      </c>
      <c s="36">
        <v>0</v>
      </c>
      <c s="36">
        <f>ROUND(G293*H293,6)</f>
      </c>
      <c r="L293" s="38">
        <v>0</v>
      </c>
      <c s="32">
        <f>ROUND(ROUND(L293,2)*ROUND(G293,3),2)</f>
      </c>
      <c s="36" t="s">
        <v>291</v>
      </c>
      <c>
        <f>(M293*21)/100</f>
      </c>
      <c t="s">
        <v>28</v>
      </c>
    </row>
    <row r="294" spans="1:5" ht="25.5">
      <c r="A294" s="35" t="s">
        <v>56</v>
      </c>
      <c r="E294" s="39" t="s">
        <v>4268</v>
      </c>
    </row>
    <row r="295" spans="1:5" ht="12.75">
      <c r="A295" s="35" t="s">
        <v>57</v>
      </c>
      <c r="E295" s="40" t="s">
        <v>5</v>
      </c>
    </row>
    <row r="296" spans="1:5" ht="12.75">
      <c r="A296" t="s">
        <v>58</v>
      </c>
      <c r="E296" s="39" t="s">
        <v>5</v>
      </c>
    </row>
    <row r="297" spans="1:16" ht="12.75">
      <c r="A297" t="s">
        <v>50</v>
      </c>
      <c s="34" t="s">
        <v>833</v>
      </c>
      <c s="34" t="s">
        <v>153</v>
      </c>
      <c s="35" t="s">
        <v>5</v>
      </c>
      <c s="6" t="s">
        <v>154</v>
      </c>
      <c s="36" t="s">
        <v>89</v>
      </c>
      <c s="37">
        <v>50</v>
      </c>
      <c s="36">
        <v>0.00023</v>
      </c>
      <c s="36">
        <f>ROUND(G297*H297,6)</f>
      </c>
      <c r="L297" s="38">
        <v>0</v>
      </c>
      <c s="32">
        <f>ROUND(ROUND(L297,2)*ROUND(G297,3),2)</f>
      </c>
      <c s="36" t="s">
        <v>90</v>
      </c>
      <c>
        <f>(M297*21)/100</f>
      </c>
      <c t="s">
        <v>28</v>
      </c>
    </row>
    <row r="298" spans="1:5" ht="12.75">
      <c r="A298" s="35" t="s">
        <v>56</v>
      </c>
      <c r="E298" s="39" t="s">
        <v>154</v>
      </c>
    </row>
    <row r="299" spans="1:5" ht="12.75">
      <c r="A299" s="35" t="s">
        <v>57</v>
      </c>
      <c r="E299" s="40" t="s">
        <v>5</v>
      </c>
    </row>
    <row r="300" spans="1:5" ht="12.75">
      <c r="A300" t="s">
        <v>58</v>
      </c>
      <c r="E300" s="39" t="s">
        <v>5</v>
      </c>
    </row>
    <row r="301" spans="1:16" ht="38.25">
      <c r="A301" t="s">
        <v>50</v>
      </c>
      <c s="34" t="s">
        <v>836</v>
      </c>
      <c s="34" t="s">
        <v>4269</v>
      </c>
      <c s="35" t="s">
        <v>5</v>
      </c>
      <c s="6" t="s">
        <v>4270</v>
      </c>
      <c s="36" t="s">
        <v>89</v>
      </c>
      <c s="37">
        <v>50</v>
      </c>
      <c s="36">
        <v>0</v>
      </c>
      <c s="36">
        <f>ROUND(G301*H301,6)</f>
      </c>
      <c r="L301" s="38">
        <v>0</v>
      </c>
      <c s="32">
        <f>ROUND(ROUND(L301,2)*ROUND(G301,3),2)</f>
      </c>
      <c s="36" t="s">
        <v>90</v>
      </c>
      <c>
        <f>(M301*21)/100</f>
      </c>
      <c t="s">
        <v>28</v>
      </c>
    </row>
    <row r="302" spans="1:5" ht="38.25">
      <c r="A302" s="35" t="s">
        <v>56</v>
      </c>
      <c r="E302" s="39" t="s">
        <v>4271</v>
      </c>
    </row>
    <row r="303" spans="1:5" ht="12.75">
      <c r="A303" s="35" t="s">
        <v>57</v>
      </c>
      <c r="E303" s="40" t="s">
        <v>5</v>
      </c>
    </row>
    <row r="304" spans="1:5" ht="12.75">
      <c r="A304" t="s">
        <v>58</v>
      </c>
      <c r="E304" s="39" t="s">
        <v>5</v>
      </c>
    </row>
    <row r="305" spans="1:16" ht="25.5">
      <c r="A305" t="s">
        <v>50</v>
      </c>
      <c s="34" t="s">
        <v>839</v>
      </c>
      <c s="34" t="s">
        <v>3413</v>
      </c>
      <c s="35" t="s">
        <v>5</v>
      </c>
      <c s="6" t="s">
        <v>3414</v>
      </c>
      <c s="36" t="s">
        <v>455</v>
      </c>
      <c s="37">
        <v>1</v>
      </c>
      <c s="36">
        <v>0</v>
      </c>
      <c s="36">
        <f>ROUND(G305*H305,6)</f>
      </c>
      <c r="L305" s="38">
        <v>0</v>
      </c>
      <c s="32">
        <f>ROUND(ROUND(L305,2)*ROUND(G305,3),2)</f>
      </c>
      <c s="36" t="s">
        <v>90</v>
      </c>
      <c>
        <f>(M305*21)/100</f>
      </c>
      <c t="s">
        <v>28</v>
      </c>
    </row>
    <row r="306" spans="1:5" ht="25.5">
      <c r="A306" s="35" t="s">
        <v>56</v>
      </c>
      <c r="E306" s="39" t="s">
        <v>3414</v>
      </c>
    </row>
    <row r="307" spans="1:5" ht="12.75">
      <c r="A307" s="35" t="s">
        <v>57</v>
      </c>
      <c r="E307" s="40" t="s">
        <v>5</v>
      </c>
    </row>
    <row r="308" spans="1:5" ht="12.75">
      <c r="A308" t="s">
        <v>58</v>
      </c>
      <c r="E308" s="39" t="s">
        <v>5</v>
      </c>
    </row>
    <row r="309" spans="1:16" ht="12.75">
      <c r="A309" t="s">
        <v>50</v>
      </c>
      <c s="34" t="s">
        <v>843</v>
      </c>
      <c s="34" t="s">
        <v>3415</v>
      </c>
      <c s="35" t="s">
        <v>5</v>
      </c>
      <c s="6" t="s">
        <v>2091</v>
      </c>
      <c s="36" t="s">
        <v>455</v>
      </c>
      <c s="37">
        <v>2</v>
      </c>
      <c s="36">
        <v>0</v>
      </c>
      <c s="36">
        <f>ROUND(G309*H309,6)</f>
      </c>
      <c r="L309" s="38">
        <v>0</v>
      </c>
      <c s="32">
        <f>ROUND(ROUND(L309,2)*ROUND(G309,3),2)</f>
      </c>
      <c s="36" t="s">
        <v>90</v>
      </c>
      <c>
        <f>(M309*21)/100</f>
      </c>
      <c t="s">
        <v>28</v>
      </c>
    </row>
    <row r="310" spans="1:5" ht="12.75">
      <c r="A310" s="35" t="s">
        <v>56</v>
      </c>
      <c r="E310" s="39" t="s">
        <v>2091</v>
      </c>
    </row>
    <row r="311" spans="1:5" ht="12.75">
      <c r="A311" s="35" t="s">
        <v>57</v>
      </c>
      <c r="E311" s="40" t="s">
        <v>5</v>
      </c>
    </row>
    <row r="312" spans="1:5" ht="12.75">
      <c r="A312" t="s">
        <v>58</v>
      </c>
      <c r="E312" s="39" t="s">
        <v>5</v>
      </c>
    </row>
    <row r="313" spans="1:13" ht="12.75">
      <c r="A313" t="s">
        <v>47</v>
      </c>
      <c r="C313" s="31" t="s">
        <v>278</v>
      </c>
      <c r="E313" s="33" t="s">
        <v>279</v>
      </c>
      <c r="J313" s="32">
        <f>0</f>
      </c>
      <c s="32">
        <f>0</f>
      </c>
      <c s="32">
        <f>0+L314+L318+L322+L326+L330</f>
      </c>
      <c s="32">
        <f>0+M314+M318+M322+M326+M330</f>
      </c>
    </row>
    <row r="314" spans="1:16" ht="12.75">
      <c r="A314" t="s">
        <v>50</v>
      </c>
      <c s="34" t="s">
        <v>846</v>
      </c>
      <c s="34" t="s">
        <v>4272</v>
      </c>
      <c s="35" t="s">
        <v>5</v>
      </c>
      <c s="6" t="s">
        <v>289</v>
      </c>
      <c s="36" t="s">
        <v>290</v>
      </c>
      <c s="37">
        <v>1</v>
      </c>
      <c s="36">
        <v>0</v>
      </c>
      <c s="36">
        <f>ROUND(G314*H314,6)</f>
      </c>
      <c r="L314" s="38">
        <v>0</v>
      </c>
      <c s="32">
        <f>ROUND(ROUND(L314,2)*ROUND(G314,3),2)</f>
      </c>
      <c s="36" t="s">
        <v>291</v>
      </c>
      <c>
        <f>(M314*21)/100</f>
      </c>
      <c t="s">
        <v>28</v>
      </c>
    </row>
    <row r="315" spans="1:5" ht="12.75">
      <c r="A315" s="35" t="s">
        <v>56</v>
      </c>
      <c r="E315" s="39" t="s">
        <v>289</v>
      </c>
    </row>
    <row r="316" spans="1:5" ht="12.75">
      <c r="A316" s="35" t="s">
        <v>57</v>
      </c>
      <c r="E316" s="40" t="s">
        <v>5</v>
      </c>
    </row>
    <row r="317" spans="1:5" ht="12.75">
      <c r="A317" t="s">
        <v>58</v>
      </c>
      <c r="E317" s="39" t="s">
        <v>5</v>
      </c>
    </row>
    <row r="318" spans="1:16" ht="12.75">
      <c r="A318" t="s">
        <v>50</v>
      </c>
      <c s="34" t="s">
        <v>849</v>
      </c>
      <c s="34" t="s">
        <v>4273</v>
      </c>
      <c s="35" t="s">
        <v>5</v>
      </c>
      <c s="6" t="s">
        <v>282</v>
      </c>
      <c s="36" t="s">
        <v>283</v>
      </c>
      <c s="37">
        <v>50</v>
      </c>
      <c s="36">
        <v>0</v>
      </c>
      <c s="36">
        <f>ROUND(G318*H318,6)</f>
      </c>
      <c r="L318" s="38">
        <v>0</v>
      </c>
      <c s="32">
        <f>ROUND(ROUND(L318,2)*ROUND(G318,3),2)</f>
      </c>
      <c s="36" t="s">
        <v>291</v>
      </c>
      <c>
        <f>(M318*21)/100</f>
      </c>
      <c t="s">
        <v>28</v>
      </c>
    </row>
    <row r="319" spans="1:5" ht="12.75">
      <c r="A319" s="35" t="s">
        <v>56</v>
      </c>
      <c r="E319" s="39" t="s">
        <v>282</v>
      </c>
    </row>
    <row r="320" spans="1:5" ht="12.75">
      <c r="A320" s="35" t="s">
        <v>57</v>
      </c>
      <c r="E320" s="40" t="s">
        <v>5</v>
      </c>
    </row>
    <row r="321" spans="1:5" ht="12.75">
      <c r="A321" t="s">
        <v>58</v>
      </c>
      <c r="E321" s="39" t="s">
        <v>5</v>
      </c>
    </row>
    <row r="322" spans="1:16" ht="25.5">
      <c r="A322" t="s">
        <v>50</v>
      </c>
      <c s="34" t="s">
        <v>852</v>
      </c>
      <c s="34" t="s">
        <v>285</v>
      </c>
      <c s="35" t="s">
        <v>5</v>
      </c>
      <c s="6" t="s">
        <v>286</v>
      </c>
      <c s="36" t="s">
        <v>283</v>
      </c>
      <c s="37">
        <v>50</v>
      </c>
      <c s="36">
        <v>0</v>
      </c>
      <c s="36">
        <f>ROUND(G322*H322,6)</f>
      </c>
      <c r="L322" s="38">
        <v>0</v>
      </c>
      <c s="32">
        <f>ROUND(ROUND(L322,2)*ROUND(G322,3),2)</f>
      </c>
      <c s="36" t="s">
        <v>90</v>
      </c>
      <c>
        <f>(M322*21)/100</f>
      </c>
      <c t="s">
        <v>28</v>
      </c>
    </row>
    <row r="323" spans="1:5" ht="25.5">
      <c r="A323" s="35" t="s">
        <v>56</v>
      </c>
      <c r="E323" s="39" t="s">
        <v>286</v>
      </c>
    </row>
    <row r="324" spans="1:5" ht="12.75">
      <c r="A324" s="35" t="s">
        <v>57</v>
      </c>
      <c r="E324" s="40" t="s">
        <v>5</v>
      </c>
    </row>
    <row r="325" spans="1:5" ht="12.75">
      <c r="A325" t="s">
        <v>58</v>
      </c>
      <c r="E325" s="39" t="s">
        <v>5</v>
      </c>
    </row>
    <row r="326" spans="1:16" ht="12.75">
      <c r="A326" t="s">
        <v>50</v>
      </c>
      <c s="34" t="s">
        <v>855</v>
      </c>
      <c s="34" t="s">
        <v>4274</v>
      </c>
      <c s="35" t="s">
        <v>5</v>
      </c>
      <c s="6" t="s">
        <v>604</v>
      </c>
      <c s="36" t="s">
        <v>605</v>
      </c>
      <c s="37">
        <v>1</v>
      </c>
      <c s="36">
        <v>0.92</v>
      </c>
      <c s="36">
        <f>ROUND(G326*H326,6)</f>
      </c>
      <c r="L326" s="38">
        <v>0</v>
      </c>
      <c s="32">
        <f>ROUND(ROUND(L326,2)*ROUND(G326,3),2)</f>
      </c>
      <c s="36" t="s">
        <v>291</v>
      </c>
      <c>
        <f>(M326*21)/100</f>
      </c>
      <c t="s">
        <v>28</v>
      </c>
    </row>
    <row r="327" spans="1:5" ht="12.75">
      <c r="A327" s="35" t="s">
        <v>56</v>
      </c>
      <c r="E327" s="39" t="s">
        <v>604</v>
      </c>
    </row>
    <row r="328" spans="1:5" ht="12.75">
      <c r="A328" s="35" t="s">
        <v>57</v>
      </c>
      <c r="E328" s="40" t="s">
        <v>5</v>
      </c>
    </row>
    <row r="329" spans="1:5" ht="12.75">
      <c r="A329" t="s">
        <v>58</v>
      </c>
      <c r="E329" s="39" t="s">
        <v>5</v>
      </c>
    </row>
    <row r="330" spans="1:16" ht="12.75">
      <c r="A330" t="s">
        <v>50</v>
      </c>
      <c s="34" t="s">
        <v>859</v>
      </c>
      <c s="34" t="s">
        <v>4275</v>
      </c>
      <c s="35" t="s">
        <v>5</v>
      </c>
      <c s="6" t="s">
        <v>183</v>
      </c>
      <c s="36" t="s">
        <v>184</v>
      </c>
      <c s="37">
        <v>3</v>
      </c>
      <c s="36">
        <v>0</v>
      </c>
      <c s="36">
        <f>ROUND(G330*H330,6)</f>
      </c>
      <c r="L330" s="38">
        <v>0</v>
      </c>
      <c s="32">
        <f>ROUND(ROUND(L330,2)*ROUND(G330,3),2)</f>
      </c>
      <c s="36" t="s">
        <v>291</v>
      </c>
      <c>
        <f>(M330*21)/100</f>
      </c>
      <c t="s">
        <v>28</v>
      </c>
    </row>
    <row r="331" spans="1:5" ht="12.75">
      <c r="A331" s="35" t="s">
        <v>56</v>
      </c>
      <c r="E331" s="39" t="s">
        <v>183</v>
      </c>
    </row>
    <row r="332" spans="1:5" ht="12.75">
      <c r="A332" s="35" t="s">
        <v>57</v>
      </c>
      <c r="E332" s="40" t="s">
        <v>5</v>
      </c>
    </row>
    <row r="333" spans="1:5" ht="12.75">
      <c r="A333" t="s">
        <v>58</v>
      </c>
      <c r="E3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4278</v>
      </c>
      <c r="E8" s="30" t="s">
        <v>4277</v>
      </c>
      <c r="J8" s="29">
        <f>0+J9+J22+J35+J40+J61+J126+J135+J144</f>
      </c>
      <c s="29">
        <f>0+K9+K22+K35+K40+K61+K126+K135+K144</f>
      </c>
      <c s="29">
        <f>0+L9+L22+L35+L40+L61+L126+L135+L144</f>
      </c>
      <c s="29">
        <f>0+M9+M22+M35+M40+M61+M126+M135+M144</f>
      </c>
    </row>
    <row r="9" spans="1:13" ht="12.75">
      <c r="A9" t="s">
        <v>47</v>
      </c>
      <c r="C9" s="31" t="s">
        <v>4279</v>
      </c>
      <c r="E9" s="33" t="s">
        <v>4280</v>
      </c>
      <c r="J9" s="32">
        <f>0</f>
      </c>
      <c s="32">
        <f>0</f>
      </c>
      <c s="32">
        <f>0+L10+L14+L18</f>
      </c>
      <c s="32">
        <f>0+M10+M14+M18</f>
      </c>
    </row>
    <row r="10" spans="1:16" ht="12.75">
      <c r="A10" t="s">
        <v>50</v>
      </c>
      <c s="34" t="s">
        <v>187</v>
      </c>
      <c s="34" t="s">
        <v>4281</v>
      </c>
      <c s="35" t="s">
        <v>5</v>
      </c>
      <c s="6" t="s">
        <v>4280</v>
      </c>
      <c s="36" t="s">
        <v>3098</v>
      </c>
      <c s="37">
        <v>1</v>
      </c>
      <c s="36">
        <v>0</v>
      </c>
      <c s="36">
        <f>ROUND(G10*H10,6)</f>
      </c>
      <c r="L10" s="38">
        <v>0</v>
      </c>
      <c s="32">
        <f>ROUND(ROUND(L10,2)*ROUND(G10,3),2)</f>
      </c>
      <c s="36" t="s">
        <v>291</v>
      </c>
      <c>
        <f>(M10*21)/100</f>
      </c>
      <c t="s">
        <v>28</v>
      </c>
    </row>
    <row r="11" spans="1:5" ht="12.75">
      <c r="A11" s="35" t="s">
        <v>56</v>
      </c>
      <c r="E11" s="39" t="s">
        <v>4280</v>
      </c>
    </row>
    <row r="12" spans="1:5" ht="12.75">
      <c r="A12" s="35" t="s">
        <v>57</v>
      </c>
      <c r="E12" s="40" t="s">
        <v>5</v>
      </c>
    </row>
    <row r="13" spans="1:5" ht="12.75">
      <c r="A13" t="s">
        <v>58</v>
      </c>
      <c r="E13" s="39" t="s">
        <v>5</v>
      </c>
    </row>
    <row r="14" spans="1:16" ht="25.5">
      <c r="A14" t="s">
        <v>50</v>
      </c>
      <c s="34" t="s">
        <v>191</v>
      </c>
      <c s="34" t="s">
        <v>4282</v>
      </c>
      <c s="35" t="s">
        <v>5</v>
      </c>
      <c s="6" t="s">
        <v>4283</v>
      </c>
      <c s="36" t="s">
        <v>3098</v>
      </c>
      <c s="37">
        <v>2</v>
      </c>
      <c s="36">
        <v>0</v>
      </c>
      <c s="36">
        <f>ROUND(G14*H14,6)</f>
      </c>
      <c r="L14" s="38">
        <v>0</v>
      </c>
      <c s="32">
        <f>ROUND(ROUND(L14,2)*ROUND(G14,3),2)</f>
      </c>
      <c s="36" t="s">
        <v>291</v>
      </c>
      <c>
        <f>(M14*21)/100</f>
      </c>
      <c t="s">
        <v>28</v>
      </c>
    </row>
    <row r="15" spans="1:5" ht="25.5">
      <c r="A15" s="35" t="s">
        <v>56</v>
      </c>
      <c r="E15" s="39" t="s">
        <v>4283</v>
      </c>
    </row>
    <row r="16" spans="1:5" ht="12.75">
      <c r="A16" s="35" t="s">
        <v>57</v>
      </c>
      <c r="E16" s="40" t="s">
        <v>5</v>
      </c>
    </row>
    <row r="17" spans="1:5" ht="12.75">
      <c r="A17" t="s">
        <v>58</v>
      </c>
      <c r="E17" s="39" t="s">
        <v>5</v>
      </c>
    </row>
    <row r="18" spans="1:16" ht="12.75">
      <c r="A18" t="s">
        <v>50</v>
      </c>
      <c s="34" t="s">
        <v>194</v>
      </c>
      <c s="34" t="s">
        <v>4284</v>
      </c>
      <c s="35" t="s">
        <v>5</v>
      </c>
      <c s="6" t="s">
        <v>4285</v>
      </c>
      <c s="36" t="s">
        <v>3098</v>
      </c>
      <c s="37">
        <v>2</v>
      </c>
      <c s="36">
        <v>0</v>
      </c>
      <c s="36">
        <f>ROUND(G18*H18,6)</f>
      </c>
      <c r="L18" s="38">
        <v>0</v>
      </c>
      <c s="32">
        <f>ROUND(ROUND(L18,2)*ROUND(G18,3),2)</f>
      </c>
      <c s="36" t="s">
        <v>291</v>
      </c>
      <c>
        <f>(M18*21)/100</f>
      </c>
      <c t="s">
        <v>28</v>
      </c>
    </row>
    <row r="19" spans="1:5" ht="12.75">
      <c r="A19" s="35" t="s">
        <v>56</v>
      </c>
      <c r="E19" s="39" t="s">
        <v>4285</v>
      </c>
    </row>
    <row r="20" spans="1:5" ht="12.75">
      <c r="A20" s="35" t="s">
        <v>57</v>
      </c>
      <c r="E20" s="40" t="s">
        <v>5</v>
      </c>
    </row>
    <row r="21" spans="1:5" ht="12.75">
      <c r="A21" t="s">
        <v>58</v>
      </c>
      <c r="E21" s="39" t="s">
        <v>5</v>
      </c>
    </row>
    <row r="22" spans="1:13" ht="12.75">
      <c r="A22" t="s">
        <v>47</v>
      </c>
      <c r="C22" s="31" t="s">
        <v>1027</v>
      </c>
      <c r="E22" s="33" t="s">
        <v>1028</v>
      </c>
      <c r="J22" s="32">
        <f>0</f>
      </c>
      <c s="32">
        <f>0</f>
      </c>
      <c s="32">
        <f>0+L23+L27+L31</f>
      </c>
      <c s="32">
        <f>0+M23+M27+M31</f>
      </c>
    </row>
    <row r="23" spans="1:16" ht="25.5">
      <c r="A23" t="s">
        <v>50</v>
      </c>
      <c s="34" t="s">
        <v>51</v>
      </c>
      <c s="34" t="s">
        <v>4286</v>
      </c>
      <c s="35" t="s">
        <v>5</v>
      </c>
      <c s="6" t="s">
        <v>1671</v>
      </c>
      <c s="36" t="s">
        <v>74</v>
      </c>
      <c s="37">
        <v>190</v>
      </c>
      <c s="36">
        <v>0.00019</v>
      </c>
      <c s="36">
        <f>ROUND(G23*H23,6)</f>
      </c>
      <c r="L23" s="38">
        <v>0</v>
      </c>
      <c s="32">
        <f>ROUND(ROUND(L23,2)*ROUND(G23,3),2)</f>
      </c>
      <c s="36" t="s">
        <v>291</v>
      </c>
      <c>
        <f>(M23*21)/100</f>
      </c>
      <c t="s">
        <v>28</v>
      </c>
    </row>
    <row r="24" spans="1:5" ht="38.25">
      <c r="A24" s="35" t="s">
        <v>56</v>
      </c>
      <c r="E24" s="39" t="s">
        <v>1672</v>
      </c>
    </row>
    <row r="25" spans="1:5" ht="12.75">
      <c r="A25" s="35" t="s">
        <v>57</v>
      </c>
      <c r="E25" s="40" t="s">
        <v>5</v>
      </c>
    </row>
    <row r="26" spans="1:5" ht="12.75">
      <c r="A26" t="s">
        <v>58</v>
      </c>
      <c r="E26" s="39" t="s">
        <v>5</v>
      </c>
    </row>
    <row r="27" spans="1:16" ht="12.75">
      <c r="A27" t="s">
        <v>50</v>
      </c>
      <c s="34" t="s">
        <v>28</v>
      </c>
      <c s="34" t="s">
        <v>1673</v>
      </c>
      <c s="35" t="s">
        <v>5</v>
      </c>
      <c s="6" t="s">
        <v>1674</v>
      </c>
      <c s="36" t="s">
        <v>74</v>
      </c>
      <c s="37">
        <v>45.9</v>
      </c>
      <c s="36">
        <v>0.00023</v>
      </c>
      <c s="36">
        <f>ROUND(G27*H27,6)</f>
      </c>
      <c r="L27" s="38">
        <v>0</v>
      </c>
      <c s="32">
        <f>ROUND(ROUND(L27,2)*ROUND(G27,3),2)</f>
      </c>
      <c s="36" t="s">
        <v>90</v>
      </c>
      <c>
        <f>(M27*21)/100</f>
      </c>
      <c t="s">
        <v>28</v>
      </c>
    </row>
    <row r="28" spans="1:5" ht="12.75">
      <c r="A28" s="35" t="s">
        <v>56</v>
      </c>
      <c r="E28" s="39" t="s">
        <v>1674</v>
      </c>
    </row>
    <row r="29" spans="1:5" ht="25.5">
      <c r="A29" s="35" t="s">
        <v>57</v>
      </c>
      <c r="E29" s="40" t="s">
        <v>4287</v>
      </c>
    </row>
    <row r="30" spans="1:5" ht="12.75">
      <c r="A30" t="s">
        <v>58</v>
      </c>
      <c r="E30" s="39" t="s">
        <v>5</v>
      </c>
    </row>
    <row r="31" spans="1:16" ht="12.75">
      <c r="A31" t="s">
        <v>50</v>
      </c>
      <c s="34" t="s">
        <v>26</v>
      </c>
      <c s="34" t="s">
        <v>1678</v>
      </c>
      <c s="35" t="s">
        <v>5</v>
      </c>
      <c s="6" t="s">
        <v>1679</v>
      </c>
      <c s="36" t="s">
        <v>74</v>
      </c>
      <c s="37">
        <v>147.9</v>
      </c>
      <c s="36">
        <v>0.00027</v>
      </c>
      <c s="36">
        <f>ROUND(G31*H31,6)</f>
      </c>
      <c r="L31" s="38">
        <v>0</v>
      </c>
      <c s="32">
        <f>ROUND(ROUND(L31,2)*ROUND(G31,3),2)</f>
      </c>
      <c s="36" t="s">
        <v>90</v>
      </c>
      <c>
        <f>(M31*21)/100</f>
      </c>
      <c t="s">
        <v>28</v>
      </c>
    </row>
    <row r="32" spans="1:5" ht="12.75">
      <c r="A32" s="35" t="s">
        <v>56</v>
      </c>
      <c r="E32" s="39" t="s">
        <v>1679</v>
      </c>
    </row>
    <row r="33" spans="1:5" ht="25.5">
      <c r="A33" s="35" t="s">
        <v>57</v>
      </c>
      <c r="E33" s="40" t="s">
        <v>4288</v>
      </c>
    </row>
    <row r="34" spans="1:5" ht="12.75">
      <c r="A34" t="s">
        <v>58</v>
      </c>
      <c r="E34" s="39" t="s">
        <v>5</v>
      </c>
    </row>
    <row r="35" spans="1:13" ht="12.75">
      <c r="A35" t="s">
        <v>47</v>
      </c>
      <c r="C35" s="31" t="s">
        <v>1686</v>
      </c>
      <c r="E35" s="33" t="s">
        <v>1687</v>
      </c>
      <c r="J35" s="32">
        <f>0</f>
      </c>
      <c s="32">
        <f>0</f>
      </c>
      <c s="32">
        <f>0+L36</f>
      </c>
      <c s="32">
        <f>0+M36</f>
      </c>
    </row>
    <row r="36" spans="1:16" ht="38.25">
      <c r="A36" t="s">
        <v>50</v>
      </c>
      <c s="34" t="s">
        <v>79</v>
      </c>
      <c s="34" t="s">
        <v>4289</v>
      </c>
      <c s="35" t="s">
        <v>5</v>
      </c>
      <c s="6" t="s">
        <v>1689</v>
      </c>
      <c s="36" t="s">
        <v>455</v>
      </c>
      <c s="37">
        <v>1</v>
      </c>
      <c s="36">
        <v>0.00328</v>
      </c>
      <c s="36">
        <f>ROUND(G36*H36,6)</f>
      </c>
      <c r="L36" s="38">
        <v>0</v>
      </c>
      <c s="32">
        <f>ROUND(ROUND(L36,2)*ROUND(G36,3),2)</f>
      </c>
      <c s="36" t="s">
        <v>90</v>
      </c>
      <c>
        <f>(M36*21)/100</f>
      </c>
      <c t="s">
        <v>28</v>
      </c>
    </row>
    <row r="37" spans="1:5" ht="38.25">
      <c r="A37" s="35" t="s">
        <v>56</v>
      </c>
      <c r="E37" s="39" t="s">
        <v>4290</v>
      </c>
    </row>
    <row r="38" spans="1:5" ht="12.75">
      <c r="A38" s="35" t="s">
        <v>57</v>
      </c>
      <c r="E38" s="40" t="s">
        <v>5</v>
      </c>
    </row>
    <row r="39" spans="1:5" ht="12.75">
      <c r="A39" t="s">
        <v>58</v>
      </c>
      <c r="E39" s="39" t="s">
        <v>5</v>
      </c>
    </row>
    <row r="40" spans="1:13" ht="12.75">
      <c r="A40" t="s">
        <v>47</v>
      </c>
      <c r="C40" s="31" t="s">
        <v>1691</v>
      </c>
      <c r="E40" s="33" t="s">
        <v>1692</v>
      </c>
      <c r="J40" s="32">
        <f>0</f>
      </c>
      <c s="32">
        <f>0</f>
      </c>
      <c s="32">
        <f>0+L41+L45+L49+L53+L57</f>
      </c>
      <c s="32">
        <f>0+M41+M45+M49+M53+M57</f>
      </c>
    </row>
    <row r="41" spans="1:16" ht="12.75">
      <c r="A41" t="s">
        <v>50</v>
      </c>
      <c s="34" t="s">
        <v>101</v>
      </c>
      <c s="34" t="s">
        <v>4291</v>
      </c>
      <c s="35" t="s">
        <v>5</v>
      </c>
      <c s="6" t="s">
        <v>1694</v>
      </c>
      <c s="36" t="s">
        <v>74</v>
      </c>
      <c s="37">
        <v>190</v>
      </c>
      <c s="36">
        <v>0</v>
      </c>
      <c s="36">
        <f>ROUND(G41*H41,6)</f>
      </c>
      <c r="L41" s="38">
        <v>0</v>
      </c>
      <c s="32">
        <f>ROUND(ROUND(L41,2)*ROUND(G41,3),2)</f>
      </c>
      <c s="36" t="s">
        <v>291</v>
      </c>
      <c>
        <f>(M41*21)/100</f>
      </c>
      <c t="s">
        <v>28</v>
      </c>
    </row>
    <row r="42" spans="1:5" ht="12.75">
      <c r="A42" s="35" t="s">
        <v>56</v>
      </c>
      <c r="E42" s="39" t="s">
        <v>1694</v>
      </c>
    </row>
    <row r="43" spans="1:5" ht="12.75">
      <c r="A43" s="35" t="s">
        <v>57</v>
      </c>
      <c r="E43" s="40" t="s">
        <v>5</v>
      </c>
    </row>
    <row r="44" spans="1:5" ht="12.75">
      <c r="A44" t="s">
        <v>58</v>
      </c>
      <c r="E44" s="39" t="s">
        <v>5</v>
      </c>
    </row>
    <row r="45" spans="1:16" ht="12.75">
      <c r="A45" t="s">
        <v>50</v>
      </c>
      <c s="34" t="s">
        <v>27</v>
      </c>
      <c s="34" t="s">
        <v>4292</v>
      </c>
      <c s="35" t="s">
        <v>5</v>
      </c>
      <c s="6" t="s">
        <v>4293</v>
      </c>
      <c s="36" t="s">
        <v>1721</v>
      </c>
      <c s="37">
        <v>4</v>
      </c>
      <c s="36">
        <v>0</v>
      </c>
      <c s="36">
        <f>ROUND(G45*H45,6)</f>
      </c>
      <c r="L45" s="38">
        <v>0</v>
      </c>
      <c s="32">
        <f>ROUND(ROUND(L45,2)*ROUND(G45,3),2)</f>
      </c>
      <c s="36" t="s">
        <v>55</v>
      </c>
      <c>
        <f>(M45*21)/100</f>
      </c>
      <c t="s">
        <v>28</v>
      </c>
    </row>
    <row r="46" spans="1:5" ht="12.75">
      <c r="A46" s="35" t="s">
        <v>56</v>
      </c>
      <c r="E46" s="39" t="s">
        <v>4293</v>
      </c>
    </row>
    <row r="47" spans="1:5" ht="12.75">
      <c r="A47" s="35" t="s">
        <v>57</v>
      </c>
      <c r="E47" s="40" t="s">
        <v>5</v>
      </c>
    </row>
    <row r="48" spans="1:5" ht="12.75">
      <c r="A48" t="s">
        <v>58</v>
      </c>
      <c r="E48" s="39" t="s">
        <v>5</v>
      </c>
    </row>
    <row r="49" spans="1:16" ht="12.75">
      <c r="A49" t="s">
        <v>50</v>
      </c>
      <c s="34" t="s">
        <v>106</v>
      </c>
      <c s="34" t="s">
        <v>4294</v>
      </c>
      <c s="35" t="s">
        <v>5</v>
      </c>
      <c s="6" t="s">
        <v>4295</v>
      </c>
      <c s="36" t="s">
        <v>74</v>
      </c>
      <c s="37">
        <v>45</v>
      </c>
      <c s="36">
        <v>0.00038</v>
      </c>
      <c s="36">
        <f>ROUND(G49*H49,6)</f>
      </c>
      <c r="L49" s="38">
        <v>0</v>
      </c>
      <c s="32">
        <f>ROUND(ROUND(L49,2)*ROUND(G49,3),2)</f>
      </c>
      <c s="36" t="s">
        <v>90</v>
      </c>
      <c>
        <f>(M49*21)/100</f>
      </c>
      <c t="s">
        <v>28</v>
      </c>
    </row>
    <row r="50" spans="1:5" ht="12.75">
      <c r="A50" s="35" t="s">
        <v>56</v>
      </c>
      <c r="E50" s="39" t="s">
        <v>4295</v>
      </c>
    </row>
    <row r="51" spans="1:5" ht="12.75">
      <c r="A51" s="35" t="s">
        <v>57</v>
      </c>
      <c r="E51" s="40" t="s">
        <v>5</v>
      </c>
    </row>
    <row r="52" spans="1:5" ht="12.75">
      <c r="A52" t="s">
        <v>58</v>
      </c>
      <c r="E52" s="39" t="s">
        <v>5</v>
      </c>
    </row>
    <row r="53" spans="1:16" ht="12.75">
      <c r="A53" t="s">
        <v>50</v>
      </c>
      <c s="34" t="s">
        <v>111</v>
      </c>
      <c s="34" t="s">
        <v>4296</v>
      </c>
      <c s="35" t="s">
        <v>5</v>
      </c>
      <c s="6" t="s">
        <v>1704</v>
      </c>
      <c s="36" t="s">
        <v>74</v>
      </c>
      <c s="37">
        <v>145</v>
      </c>
      <c s="36">
        <v>0.00073</v>
      </c>
      <c s="36">
        <f>ROUND(G53*H53,6)</f>
      </c>
      <c r="L53" s="38">
        <v>0</v>
      </c>
      <c s="32">
        <f>ROUND(ROUND(L53,2)*ROUND(G53,3),2)</f>
      </c>
      <c s="36" t="s">
        <v>291</v>
      </c>
      <c>
        <f>(M53*21)/100</f>
      </c>
      <c t="s">
        <v>28</v>
      </c>
    </row>
    <row r="54" spans="1:5" ht="12.75">
      <c r="A54" s="35" t="s">
        <v>56</v>
      </c>
      <c r="E54" s="39" t="s">
        <v>1704</v>
      </c>
    </row>
    <row r="55" spans="1:5" ht="12.75">
      <c r="A55" s="35" t="s">
        <v>57</v>
      </c>
      <c r="E55" s="40" t="s">
        <v>5</v>
      </c>
    </row>
    <row r="56" spans="1:5" ht="12.75">
      <c r="A56" t="s">
        <v>58</v>
      </c>
      <c r="E56" s="39" t="s">
        <v>5</v>
      </c>
    </row>
    <row r="57" spans="1:16" ht="25.5">
      <c r="A57" t="s">
        <v>50</v>
      </c>
      <c s="34" t="s">
        <v>114</v>
      </c>
      <c s="34" t="s">
        <v>4297</v>
      </c>
      <c s="35" t="s">
        <v>5</v>
      </c>
      <c s="6" t="s">
        <v>1710</v>
      </c>
      <c s="36" t="s">
        <v>409</v>
      </c>
      <c s="37">
        <v>0.123</v>
      </c>
      <c s="36">
        <v>0</v>
      </c>
      <c s="36">
        <f>ROUND(G57*H57,6)</f>
      </c>
      <c r="L57" s="38">
        <v>0</v>
      </c>
      <c s="32">
        <f>ROUND(ROUND(L57,2)*ROUND(G57,3),2)</f>
      </c>
      <c s="36" t="s">
        <v>291</v>
      </c>
      <c>
        <f>(M57*21)/100</f>
      </c>
      <c t="s">
        <v>28</v>
      </c>
    </row>
    <row r="58" spans="1:5" ht="25.5">
      <c r="A58" s="35" t="s">
        <v>56</v>
      </c>
      <c r="E58" s="39" t="s">
        <v>1710</v>
      </c>
    </row>
    <row r="59" spans="1:5" ht="12.75">
      <c r="A59" s="35" t="s">
        <v>57</v>
      </c>
      <c r="E59" s="40" t="s">
        <v>5</v>
      </c>
    </row>
    <row r="60" spans="1:5" ht="12.75">
      <c r="A60" t="s">
        <v>58</v>
      </c>
      <c r="E60" s="39" t="s">
        <v>5</v>
      </c>
    </row>
    <row r="61" spans="1:13" ht="12.75">
      <c r="A61" t="s">
        <v>47</v>
      </c>
      <c r="C61" s="31" t="s">
        <v>1711</v>
      </c>
      <c r="E61" s="33" t="s">
        <v>1712</v>
      </c>
      <c r="J61" s="32">
        <f>0</f>
      </c>
      <c s="32">
        <f>0</f>
      </c>
      <c s="32">
        <f>0+L62+L66+L70+L74+L78+L82+L86+L90+L94+L98+L102+L106+L110+L114+L118+L122</f>
      </c>
      <c s="32">
        <f>0+M62+M66+M70+M74+M78+M82+M86+M90+M94+M98+M102+M106+M110+M114+M118+M122</f>
      </c>
    </row>
    <row r="62" spans="1:16" ht="12.75">
      <c r="A62" t="s">
        <v>50</v>
      </c>
      <c s="34" t="s">
        <v>120</v>
      </c>
      <c s="34" t="s">
        <v>4298</v>
      </c>
      <c s="35" t="s">
        <v>5</v>
      </c>
      <c s="6" t="s">
        <v>1714</v>
      </c>
      <c s="36" t="s">
        <v>89</v>
      </c>
      <c s="37">
        <v>10</v>
      </c>
      <c s="36">
        <v>9E-05</v>
      </c>
      <c s="36">
        <f>ROUND(G62*H62,6)</f>
      </c>
      <c r="L62" s="38">
        <v>0</v>
      </c>
      <c s="32">
        <f>ROUND(ROUND(L62,2)*ROUND(G62,3),2)</f>
      </c>
      <c s="36" t="s">
        <v>291</v>
      </c>
      <c>
        <f>(M62*21)/100</f>
      </c>
      <c t="s">
        <v>28</v>
      </c>
    </row>
    <row r="63" spans="1:5" ht="12.75">
      <c r="A63" s="35" t="s">
        <v>56</v>
      </c>
      <c r="E63" s="39" t="s">
        <v>1714</v>
      </c>
    </row>
    <row r="64" spans="1:5" ht="12.75">
      <c r="A64" s="35" t="s">
        <v>57</v>
      </c>
      <c r="E64" s="40" t="s">
        <v>5</v>
      </c>
    </row>
    <row r="65" spans="1:5" ht="12.75">
      <c r="A65" t="s">
        <v>58</v>
      </c>
      <c r="E65" s="39" t="s">
        <v>5</v>
      </c>
    </row>
    <row r="66" spans="1:16" ht="12.75">
      <c r="A66" t="s">
        <v>50</v>
      </c>
      <c s="34" t="s">
        <v>124</v>
      </c>
      <c s="34" t="s">
        <v>1715</v>
      </c>
      <c s="35" t="s">
        <v>5</v>
      </c>
      <c s="6" t="s">
        <v>1716</v>
      </c>
      <c s="36" t="s">
        <v>89</v>
      </c>
      <c s="37">
        <v>6</v>
      </c>
      <c s="36">
        <v>0.00019</v>
      </c>
      <c s="36">
        <f>ROUND(G66*H66,6)</f>
      </c>
      <c r="L66" s="38">
        <v>0</v>
      </c>
      <c s="32">
        <f>ROUND(ROUND(L66,2)*ROUND(G66,3),2)</f>
      </c>
      <c s="36" t="s">
        <v>90</v>
      </c>
      <c>
        <f>(M66*21)/100</f>
      </c>
      <c t="s">
        <v>28</v>
      </c>
    </row>
    <row r="67" spans="1:5" ht="12.75">
      <c r="A67" s="35" t="s">
        <v>56</v>
      </c>
      <c r="E67" s="39" t="s">
        <v>1716</v>
      </c>
    </row>
    <row r="68" spans="1:5" ht="12.75">
      <c r="A68" s="35" t="s">
        <v>57</v>
      </c>
      <c r="E68" s="40" t="s">
        <v>5</v>
      </c>
    </row>
    <row r="69" spans="1:5" ht="12.75">
      <c r="A69" t="s">
        <v>58</v>
      </c>
      <c r="E69" s="39" t="s">
        <v>5</v>
      </c>
    </row>
    <row r="70" spans="1:16" ht="12.75">
      <c r="A70" t="s">
        <v>50</v>
      </c>
      <c s="34" t="s">
        <v>127</v>
      </c>
      <c s="34" t="s">
        <v>4299</v>
      </c>
      <c s="35" t="s">
        <v>5</v>
      </c>
      <c s="6" t="s">
        <v>1718</v>
      </c>
      <c s="36" t="s">
        <v>89</v>
      </c>
      <c s="37">
        <v>4</v>
      </c>
      <c s="36">
        <v>0.0002</v>
      </c>
      <c s="36">
        <f>ROUND(G70*H70,6)</f>
      </c>
      <c r="L70" s="38">
        <v>0</v>
      </c>
      <c s="32">
        <f>ROUND(ROUND(L70,2)*ROUND(G70,3),2)</f>
      </c>
      <c s="36" t="s">
        <v>291</v>
      </c>
      <c>
        <f>(M70*21)/100</f>
      </c>
      <c t="s">
        <v>28</v>
      </c>
    </row>
    <row r="71" spans="1:5" ht="12.75">
      <c r="A71" s="35" t="s">
        <v>56</v>
      </c>
      <c r="E71" s="39" t="s">
        <v>1718</v>
      </c>
    </row>
    <row r="72" spans="1:5" ht="12.75">
      <c r="A72" s="35" t="s">
        <v>57</v>
      </c>
      <c r="E72" s="40" t="s">
        <v>5</v>
      </c>
    </row>
    <row r="73" spans="1:5" ht="12.75">
      <c r="A73" t="s">
        <v>58</v>
      </c>
      <c r="E73" s="39" t="s">
        <v>5</v>
      </c>
    </row>
    <row r="74" spans="1:16" ht="12.75">
      <c r="A74" t="s">
        <v>50</v>
      </c>
      <c s="34" t="s">
        <v>130</v>
      </c>
      <c s="34" t="s">
        <v>4300</v>
      </c>
      <c s="35" t="s">
        <v>5</v>
      </c>
      <c s="6" t="s">
        <v>1723</v>
      </c>
      <c s="36" t="s">
        <v>89</v>
      </c>
      <c s="37">
        <v>10</v>
      </c>
      <c s="36">
        <v>8E-05</v>
      </c>
      <c s="36">
        <f>ROUND(G74*H74,6)</f>
      </c>
      <c r="L74" s="38">
        <v>0</v>
      </c>
      <c s="32">
        <f>ROUND(ROUND(L74,2)*ROUND(G74,3),2)</f>
      </c>
      <c s="36" t="s">
        <v>291</v>
      </c>
      <c>
        <f>(M74*21)/100</f>
      </c>
      <c t="s">
        <v>28</v>
      </c>
    </row>
    <row r="75" spans="1:5" ht="12.75">
      <c r="A75" s="35" t="s">
        <v>56</v>
      </c>
      <c r="E75" s="39" t="s">
        <v>1723</v>
      </c>
    </row>
    <row r="76" spans="1:5" ht="12.75">
      <c r="A76" s="35" t="s">
        <v>57</v>
      </c>
      <c r="E76" s="40" t="s">
        <v>5</v>
      </c>
    </row>
    <row r="77" spans="1:5" ht="12.75">
      <c r="A77" t="s">
        <v>58</v>
      </c>
      <c r="E77" s="39" t="s">
        <v>5</v>
      </c>
    </row>
    <row r="78" spans="1:16" ht="12.75">
      <c r="A78" t="s">
        <v>50</v>
      </c>
      <c s="34" t="s">
        <v>133</v>
      </c>
      <c s="34" t="s">
        <v>4301</v>
      </c>
      <c s="35" t="s">
        <v>5</v>
      </c>
      <c s="6" t="s">
        <v>4302</v>
      </c>
      <c s="36" t="s">
        <v>89</v>
      </c>
      <c s="37">
        <v>1</v>
      </c>
      <c s="36">
        <v>0.00059</v>
      </c>
      <c s="36">
        <f>ROUND(G78*H78,6)</f>
      </c>
      <c r="L78" s="38">
        <v>0</v>
      </c>
      <c s="32">
        <f>ROUND(ROUND(L78,2)*ROUND(G78,3),2)</f>
      </c>
      <c s="36" t="s">
        <v>90</v>
      </c>
      <c>
        <f>(M78*21)/100</f>
      </c>
      <c t="s">
        <v>28</v>
      </c>
    </row>
    <row r="79" spans="1:5" ht="12.75">
      <c r="A79" s="35" t="s">
        <v>56</v>
      </c>
      <c r="E79" s="39" t="s">
        <v>4302</v>
      </c>
    </row>
    <row r="80" spans="1:5" ht="12.75">
      <c r="A80" s="35" t="s">
        <v>57</v>
      </c>
      <c r="E80" s="40" t="s">
        <v>5</v>
      </c>
    </row>
    <row r="81" spans="1:5" ht="12.75">
      <c r="A81" t="s">
        <v>58</v>
      </c>
      <c r="E81" s="39" t="s">
        <v>5</v>
      </c>
    </row>
    <row r="82" spans="1:16" ht="12.75">
      <c r="A82" t="s">
        <v>50</v>
      </c>
      <c s="34" t="s">
        <v>136</v>
      </c>
      <c s="34" t="s">
        <v>4303</v>
      </c>
      <c s="35" t="s">
        <v>5</v>
      </c>
      <c s="6" t="s">
        <v>4304</v>
      </c>
      <c s="36" t="s">
        <v>89</v>
      </c>
      <c s="37">
        <v>4</v>
      </c>
      <c s="36">
        <v>0.0002</v>
      </c>
      <c s="36">
        <f>ROUND(G82*H82,6)</f>
      </c>
      <c r="L82" s="38">
        <v>0</v>
      </c>
      <c s="32">
        <f>ROUND(ROUND(L82,2)*ROUND(G82,3),2)</f>
      </c>
      <c s="36" t="s">
        <v>90</v>
      </c>
      <c>
        <f>(M82*21)/100</f>
      </c>
      <c t="s">
        <v>28</v>
      </c>
    </row>
    <row r="83" spans="1:5" ht="12.75">
      <c r="A83" s="35" t="s">
        <v>56</v>
      </c>
      <c r="E83" s="39" t="s">
        <v>4304</v>
      </c>
    </row>
    <row r="84" spans="1:5" ht="12.75">
      <c r="A84" s="35" t="s">
        <v>57</v>
      </c>
      <c r="E84" s="40" t="s">
        <v>5</v>
      </c>
    </row>
    <row r="85" spans="1:5" ht="12.75">
      <c r="A85" t="s">
        <v>58</v>
      </c>
      <c r="E85" s="39" t="s">
        <v>5</v>
      </c>
    </row>
    <row r="86" spans="1:16" ht="12.75">
      <c r="A86" t="s">
        <v>50</v>
      </c>
      <c s="34" t="s">
        <v>139</v>
      </c>
      <c s="34" t="s">
        <v>1719</v>
      </c>
      <c s="35" t="s">
        <v>5</v>
      </c>
      <c s="6" t="s">
        <v>1725</v>
      </c>
      <c s="36" t="s">
        <v>1721</v>
      </c>
      <c s="37">
        <v>1</v>
      </c>
      <c s="36">
        <v>0</v>
      </c>
      <c s="36">
        <f>ROUND(G86*H86,6)</f>
      </c>
      <c r="L86" s="38">
        <v>0</v>
      </c>
      <c s="32">
        <f>ROUND(ROUND(L86,2)*ROUND(G86,3),2)</f>
      </c>
      <c s="36" t="s">
        <v>55</v>
      </c>
      <c>
        <f>(M86*21)/100</f>
      </c>
      <c t="s">
        <v>28</v>
      </c>
    </row>
    <row r="87" spans="1:5" ht="12.75">
      <c r="A87" s="35" t="s">
        <v>56</v>
      </c>
      <c r="E87" s="39" t="s">
        <v>1725</v>
      </c>
    </row>
    <row r="88" spans="1:5" ht="12.75">
      <c r="A88" s="35" t="s">
        <v>57</v>
      </c>
      <c r="E88" s="40" t="s">
        <v>5</v>
      </c>
    </row>
    <row r="89" spans="1:5" ht="12.75">
      <c r="A89" t="s">
        <v>58</v>
      </c>
      <c r="E89" s="39" t="s">
        <v>5</v>
      </c>
    </row>
    <row r="90" spans="1:16" ht="12.75">
      <c r="A90" t="s">
        <v>50</v>
      </c>
      <c s="34" t="s">
        <v>142</v>
      </c>
      <c s="34" t="s">
        <v>4305</v>
      </c>
      <c s="35" t="s">
        <v>5</v>
      </c>
      <c s="6" t="s">
        <v>4306</v>
      </c>
      <c s="36" t="s">
        <v>1721</v>
      </c>
      <c s="37">
        <v>2</v>
      </c>
      <c s="36">
        <v>0</v>
      </c>
      <c s="36">
        <f>ROUND(G90*H90,6)</f>
      </c>
      <c r="L90" s="38">
        <v>0</v>
      </c>
      <c s="32">
        <f>ROUND(ROUND(L90,2)*ROUND(G90,3),2)</f>
      </c>
      <c s="36" t="s">
        <v>291</v>
      </c>
      <c>
        <f>(M90*21)/100</f>
      </c>
      <c t="s">
        <v>28</v>
      </c>
    </row>
    <row r="91" spans="1:5" ht="12.75">
      <c r="A91" s="35" t="s">
        <v>56</v>
      </c>
      <c r="E91" s="39" t="s">
        <v>4306</v>
      </c>
    </row>
    <row r="92" spans="1:5" ht="12.75">
      <c r="A92" s="35" t="s">
        <v>57</v>
      </c>
      <c r="E92" s="40" t="s">
        <v>5</v>
      </c>
    </row>
    <row r="93" spans="1:5" ht="12.75">
      <c r="A93" t="s">
        <v>58</v>
      </c>
      <c r="E93" s="39" t="s">
        <v>5</v>
      </c>
    </row>
    <row r="94" spans="1:16" ht="12.75">
      <c r="A94" t="s">
        <v>50</v>
      </c>
      <c s="34" t="s">
        <v>145</v>
      </c>
      <c s="34" t="s">
        <v>4307</v>
      </c>
      <c s="35" t="s">
        <v>5</v>
      </c>
      <c s="6" t="s">
        <v>4308</v>
      </c>
      <c s="36" t="s">
        <v>1721</v>
      </c>
      <c s="37">
        <v>2</v>
      </c>
      <c s="36">
        <v>0</v>
      </c>
      <c s="36">
        <f>ROUND(G94*H94,6)</f>
      </c>
      <c r="L94" s="38">
        <v>0</v>
      </c>
      <c s="32">
        <f>ROUND(ROUND(L94,2)*ROUND(G94,3),2)</f>
      </c>
      <c s="36" t="s">
        <v>291</v>
      </c>
      <c>
        <f>(M94*21)/100</f>
      </c>
      <c t="s">
        <v>28</v>
      </c>
    </row>
    <row r="95" spans="1:5" ht="12.75">
      <c r="A95" s="35" t="s">
        <v>56</v>
      </c>
      <c r="E95" s="39" t="s">
        <v>4308</v>
      </c>
    </row>
    <row r="96" spans="1:5" ht="12.75">
      <c r="A96" s="35" t="s">
        <v>57</v>
      </c>
      <c r="E96" s="40" t="s">
        <v>5</v>
      </c>
    </row>
    <row r="97" spans="1:5" ht="12.75">
      <c r="A97" t="s">
        <v>58</v>
      </c>
      <c r="E97" s="39" t="s">
        <v>5</v>
      </c>
    </row>
    <row r="98" spans="1:16" ht="12.75">
      <c r="A98" t="s">
        <v>50</v>
      </c>
      <c s="34" t="s">
        <v>149</v>
      </c>
      <c s="34" t="s">
        <v>4309</v>
      </c>
      <c s="35" t="s">
        <v>5</v>
      </c>
      <c s="6" t="s">
        <v>4310</v>
      </c>
      <c s="36" t="s">
        <v>89</v>
      </c>
      <c s="37">
        <v>2</v>
      </c>
      <c s="36">
        <v>0.0001</v>
      </c>
      <c s="36">
        <f>ROUND(G98*H98,6)</f>
      </c>
      <c r="L98" s="38">
        <v>0</v>
      </c>
      <c s="32">
        <f>ROUND(ROUND(L98,2)*ROUND(G98,3),2)</f>
      </c>
      <c s="36" t="s">
        <v>90</v>
      </c>
      <c>
        <f>(M98*21)/100</f>
      </c>
      <c t="s">
        <v>28</v>
      </c>
    </row>
    <row r="99" spans="1:5" ht="12.75">
      <c r="A99" s="35" t="s">
        <v>56</v>
      </c>
      <c r="E99" s="39" t="s">
        <v>4310</v>
      </c>
    </row>
    <row r="100" spans="1:5" ht="12.75">
      <c r="A100" s="35" t="s">
        <v>57</v>
      </c>
      <c r="E100" s="40" t="s">
        <v>5</v>
      </c>
    </row>
    <row r="101" spans="1:5" ht="12.75">
      <c r="A101" t="s">
        <v>58</v>
      </c>
      <c r="E101" s="39" t="s">
        <v>5</v>
      </c>
    </row>
    <row r="102" spans="1:16" ht="12.75">
      <c r="A102" t="s">
        <v>50</v>
      </c>
      <c s="34" t="s">
        <v>152</v>
      </c>
      <c s="34" t="s">
        <v>4311</v>
      </c>
      <c s="35" t="s">
        <v>5</v>
      </c>
      <c s="6" t="s">
        <v>4312</v>
      </c>
      <c s="36" t="s">
        <v>89</v>
      </c>
      <c s="37">
        <v>1</v>
      </c>
      <c s="36">
        <v>0.00015</v>
      </c>
      <c s="36">
        <f>ROUND(G102*H102,6)</f>
      </c>
      <c r="L102" s="38">
        <v>0</v>
      </c>
      <c s="32">
        <f>ROUND(ROUND(L102,2)*ROUND(G102,3),2)</f>
      </c>
      <c s="36" t="s">
        <v>90</v>
      </c>
      <c>
        <f>(M102*21)/100</f>
      </c>
      <c t="s">
        <v>28</v>
      </c>
    </row>
    <row r="103" spans="1:5" ht="12.75">
      <c r="A103" s="35" t="s">
        <v>56</v>
      </c>
      <c r="E103" s="39" t="s">
        <v>4312</v>
      </c>
    </row>
    <row r="104" spans="1:5" ht="12.75">
      <c r="A104" s="35" t="s">
        <v>57</v>
      </c>
      <c r="E104" s="40" t="s">
        <v>5</v>
      </c>
    </row>
    <row r="105" spans="1:5" ht="12.75">
      <c r="A105" t="s">
        <v>58</v>
      </c>
      <c r="E105" s="39" t="s">
        <v>5</v>
      </c>
    </row>
    <row r="106" spans="1:16" ht="12.75">
      <c r="A106" t="s">
        <v>50</v>
      </c>
      <c s="34" t="s">
        <v>155</v>
      </c>
      <c s="34" t="s">
        <v>4313</v>
      </c>
      <c s="35" t="s">
        <v>5</v>
      </c>
      <c s="6" t="s">
        <v>4314</v>
      </c>
      <c s="36" t="s">
        <v>89</v>
      </c>
      <c s="37">
        <v>1</v>
      </c>
      <c s="36">
        <v>0.00024</v>
      </c>
      <c s="36">
        <f>ROUND(G106*H106,6)</f>
      </c>
      <c r="L106" s="38">
        <v>0</v>
      </c>
      <c s="32">
        <f>ROUND(ROUND(L106,2)*ROUND(G106,3),2)</f>
      </c>
      <c s="36" t="s">
        <v>90</v>
      </c>
      <c>
        <f>(M106*21)/100</f>
      </c>
      <c t="s">
        <v>28</v>
      </c>
    </row>
    <row r="107" spans="1:5" ht="12.75">
      <c r="A107" s="35" t="s">
        <v>56</v>
      </c>
      <c r="E107" s="39" t="s">
        <v>4314</v>
      </c>
    </row>
    <row r="108" spans="1:5" ht="12.75">
      <c r="A108" s="35" t="s">
        <v>57</v>
      </c>
      <c r="E108" s="40" t="s">
        <v>5</v>
      </c>
    </row>
    <row r="109" spans="1:5" ht="12.75">
      <c r="A109" t="s">
        <v>58</v>
      </c>
      <c r="E109" s="39" t="s">
        <v>5</v>
      </c>
    </row>
    <row r="110" spans="1:16" ht="12.75">
      <c r="A110" t="s">
        <v>50</v>
      </c>
      <c s="34" t="s">
        <v>159</v>
      </c>
      <c s="34" t="s">
        <v>4315</v>
      </c>
      <c s="35" t="s">
        <v>5</v>
      </c>
      <c s="6" t="s">
        <v>4316</v>
      </c>
      <c s="36" t="s">
        <v>89</v>
      </c>
      <c s="37">
        <v>1</v>
      </c>
      <c s="36">
        <v>9E-05</v>
      </c>
      <c s="36">
        <f>ROUND(G110*H110,6)</f>
      </c>
      <c r="L110" s="38">
        <v>0</v>
      </c>
      <c s="32">
        <f>ROUND(ROUND(L110,2)*ROUND(G110,3),2)</f>
      </c>
      <c s="36" t="s">
        <v>90</v>
      </c>
      <c>
        <f>(M110*21)/100</f>
      </c>
      <c t="s">
        <v>28</v>
      </c>
    </row>
    <row r="111" spans="1:5" ht="12.75">
      <c r="A111" s="35" t="s">
        <v>56</v>
      </c>
      <c r="E111" s="39" t="s">
        <v>4316</v>
      </c>
    </row>
    <row r="112" spans="1:5" ht="12.75">
      <c r="A112" s="35" t="s">
        <v>57</v>
      </c>
      <c r="E112" s="40" t="s">
        <v>5</v>
      </c>
    </row>
    <row r="113" spans="1:5" ht="12.75">
      <c r="A113" t="s">
        <v>58</v>
      </c>
      <c r="E113" s="39" t="s">
        <v>5</v>
      </c>
    </row>
    <row r="114" spans="1:16" ht="12.75">
      <c r="A114" t="s">
        <v>50</v>
      </c>
      <c s="34" t="s">
        <v>162</v>
      </c>
      <c s="34" t="s">
        <v>4317</v>
      </c>
      <c s="35" t="s">
        <v>5</v>
      </c>
      <c s="6" t="s">
        <v>4318</v>
      </c>
      <c s="36" t="s">
        <v>1721</v>
      </c>
      <c s="37">
        <v>1</v>
      </c>
      <c s="36">
        <v>0</v>
      </c>
      <c s="36">
        <f>ROUND(G114*H114,6)</f>
      </c>
      <c r="L114" s="38">
        <v>0</v>
      </c>
      <c s="32">
        <f>ROUND(ROUND(L114,2)*ROUND(G114,3),2)</f>
      </c>
      <c s="36" t="s">
        <v>291</v>
      </c>
      <c>
        <f>(M114*21)/100</f>
      </c>
      <c t="s">
        <v>28</v>
      </c>
    </row>
    <row r="115" spans="1:5" ht="12.75">
      <c r="A115" s="35" t="s">
        <v>56</v>
      </c>
      <c r="E115" s="39" t="s">
        <v>4318</v>
      </c>
    </row>
    <row r="116" spans="1:5" ht="12.75">
      <c r="A116" s="35" t="s">
        <v>57</v>
      </c>
      <c r="E116" s="40" t="s">
        <v>5</v>
      </c>
    </row>
    <row r="117" spans="1:5" ht="12.75">
      <c r="A117" t="s">
        <v>58</v>
      </c>
      <c r="E117" s="39" t="s">
        <v>5</v>
      </c>
    </row>
    <row r="118" spans="1:16" ht="12.75">
      <c r="A118" t="s">
        <v>50</v>
      </c>
      <c s="34" t="s">
        <v>165</v>
      </c>
      <c s="34" t="s">
        <v>4319</v>
      </c>
      <c s="35" t="s">
        <v>5</v>
      </c>
      <c s="6" t="s">
        <v>3214</v>
      </c>
      <c s="36" t="s">
        <v>1721</v>
      </c>
      <c s="37">
        <v>1</v>
      </c>
      <c s="36">
        <v>0</v>
      </c>
      <c s="36">
        <f>ROUND(G118*H118,6)</f>
      </c>
      <c r="L118" s="38">
        <v>0</v>
      </c>
      <c s="32">
        <f>ROUND(ROUND(L118,2)*ROUND(G118,3),2)</f>
      </c>
      <c s="36" t="s">
        <v>55</v>
      </c>
      <c>
        <f>(M118*21)/100</f>
      </c>
      <c t="s">
        <v>28</v>
      </c>
    </row>
    <row r="119" spans="1:5" ht="12.75">
      <c r="A119" s="35" t="s">
        <v>56</v>
      </c>
      <c r="E119" s="39" t="s">
        <v>3214</v>
      </c>
    </row>
    <row r="120" spans="1:5" ht="12.75">
      <c r="A120" s="35" t="s">
        <v>57</v>
      </c>
      <c r="E120" s="40" t="s">
        <v>5</v>
      </c>
    </row>
    <row r="121" spans="1:5" ht="12.75">
      <c r="A121" t="s">
        <v>58</v>
      </c>
      <c r="E121" s="39" t="s">
        <v>5</v>
      </c>
    </row>
    <row r="122" spans="1:16" ht="12.75">
      <c r="A122" t="s">
        <v>50</v>
      </c>
      <c s="34" t="s">
        <v>168</v>
      </c>
      <c s="34" t="s">
        <v>4320</v>
      </c>
      <c s="35" t="s">
        <v>5</v>
      </c>
      <c s="6" t="s">
        <v>3246</v>
      </c>
      <c s="36" t="s">
        <v>1721</v>
      </c>
      <c s="37">
        <v>2</v>
      </c>
      <c s="36">
        <v>0</v>
      </c>
      <c s="36">
        <f>ROUND(G122*H122,6)</f>
      </c>
      <c r="L122" s="38">
        <v>0</v>
      </c>
      <c s="32">
        <f>ROUND(ROUND(L122,2)*ROUND(G122,3),2)</f>
      </c>
      <c s="36" t="s">
        <v>55</v>
      </c>
      <c>
        <f>(M122*21)/100</f>
      </c>
      <c t="s">
        <v>28</v>
      </c>
    </row>
    <row r="123" spans="1:5" ht="12.75">
      <c r="A123" s="35" t="s">
        <v>56</v>
      </c>
      <c r="E123" s="39" t="s">
        <v>3246</v>
      </c>
    </row>
    <row r="124" spans="1:5" ht="12.75">
      <c r="A124" s="35" t="s">
        <v>57</v>
      </c>
      <c r="E124" s="40" t="s">
        <v>5</v>
      </c>
    </row>
    <row r="125" spans="1:5" ht="12.75">
      <c r="A125" t="s">
        <v>58</v>
      </c>
      <c r="E125" s="39" t="s">
        <v>5</v>
      </c>
    </row>
    <row r="126" spans="1:13" ht="12.75">
      <c r="A126" t="s">
        <v>47</v>
      </c>
      <c r="C126" s="31" t="s">
        <v>1264</v>
      </c>
      <c r="E126" s="33" t="s">
        <v>1265</v>
      </c>
      <c r="J126" s="32">
        <f>0</f>
      </c>
      <c s="32">
        <f>0</f>
      </c>
      <c s="32">
        <f>0+L127+L131</f>
      </c>
      <c s="32">
        <f>0+M127+M131</f>
      </c>
    </row>
    <row r="127" spans="1:16" ht="12.75">
      <c r="A127" t="s">
        <v>50</v>
      </c>
      <c s="34" t="s">
        <v>171</v>
      </c>
      <c s="34" t="s">
        <v>4321</v>
      </c>
      <c s="35" t="s">
        <v>5</v>
      </c>
      <c s="6" t="s">
        <v>4322</v>
      </c>
      <c s="36" t="s">
        <v>283</v>
      </c>
      <c s="37">
        <v>50</v>
      </c>
      <c s="36">
        <v>0</v>
      </c>
      <c s="36">
        <f>ROUND(G127*H127,6)</f>
      </c>
      <c r="L127" s="38">
        <v>0</v>
      </c>
      <c s="32">
        <f>ROUND(ROUND(L127,2)*ROUND(G127,3),2)</f>
      </c>
      <c s="36" t="s">
        <v>55</v>
      </c>
      <c>
        <f>(M127*21)/100</f>
      </c>
      <c t="s">
        <v>28</v>
      </c>
    </row>
    <row r="128" spans="1:5" ht="12.75">
      <c r="A128" s="35" t="s">
        <v>56</v>
      </c>
      <c r="E128" s="39" t="s">
        <v>4322</v>
      </c>
    </row>
    <row r="129" spans="1:5" ht="12.75">
      <c r="A129" s="35" t="s">
        <v>57</v>
      </c>
      <c r="E129" s="40" t="s">
        <v>5</v>
      </c>
    </row>
    <row r="130" spans="1:5" ht="12.75">
      <c r="A130" t="s">
        <v>58</v>
      </c>
      <c r="E130" s="39" t="s">
        <v>5</v>
      </c>
    </row>
    <row r="131" spans="1:16" ht="12.75">
      <c r="A131" t="s">
        <v>50</v>
      </c>
      <c s="34" t="s">
        <v>174</v>
      </c>
      <c s="34" t="s">
        <v>4323</v>
      </c>
      <c s="35" t="s">
        <v>5</v>
      </c>
      <c s="6" t="s">
        <v>3276</v>
      </c>
      <c s="36" t="s">
        <v>283</v>
      </c>
      <c s="37">
        <v>50</v>
      </c>
      <c s="36">
        <v>0</v>
      </c>
      <c s="36">
        <f>ROUND(G131*H131,6)</f>
      </c>
      <c r="L131" s="38">
        <v>0</v>
      </c>
      <c s="32">
        <f>ROUND(ROUND(L131,2)*ROUND(G131,3),2)</f>
      </c>
      <c s="36" t="s">
        <v>55</v>
      </c>
      <c>
        <f>(M131*21)/100</f>
      </c>
      <c t="s">
        <v>28</v>
      </c>
    </row>
    <row r="132" spans="1:5" ht="12.75">
      <c r="A132" s="35" t="s">
        <v>56</v>
      </c>
      <c r="E132" s="39" t="s">
        <v>3276</v>
      </c>
    </row>
    <row r="133" spans="1:5" ht="12.75">
      <c r="A133" s="35" t="s">
        <v>57</v>
      </c>
      <c r="E133" s="40" t="s">
        <v>5</v>
      </c>
    </row>
    <row r="134" spans="1:5" ht="12.75">
      <c r="A134" t="s">
        <v>58</v>
      </c>
      <c r="E134" s="39" t="s">
        <v>5</v>
      </c>
    </row>
    <row r="135" spans="1:13" ht="12.75">
      <c r="A135" t="s">
        <v>47</v>
      </c>
      <c r="C135" s="31" t="s">
        <v>460</v>
      </c>
      <c r="E135" s="33" t="s">
        <v>461</v>
      </c>
      <c r="J135" s="32">
        <f>0</f>
      </c>
      <c s="32">
        <f>0</f>
      </c>
      <c s="32">
        <f>0+L136+L140</f>
      </c>
      <c s="32">
        <f>0+M136+M140</f>
      </c>
    </row>
    <row r="136" spans="1:16" ht="25.5">
      <c r="A136" t="s">
        <v>50</v>
      </c>
      <c s="34" t="s">
        <v>177</v>
      </c>
      <c s="34" t="s">
        <v>4324</v>
      </c>
      <c s="35" t="s">
        <v>5</v>
      </c>
      <c s="6" t="s">
        <v>1771</v>
      </c>
      <c s="36" t="s">
        <v>74</v>
      </c>
      <c s="37">
        <v>65</v>
      </c>
      <c s="36">
        <v>3E-05</v>
      </c>
      <c s="36">
        <f>ROUND(G136*H136,6)</f>
      </c>
      <c r="L136" s="38">
        <v>0</v>
      </c>
      <c s="32">
        <f>ROUND(ROUND(L136,2)*ROUND(G136,3),2)</f>
      </c>
      <c s="36" t="s">
        <v>291</v>
      </c>
      <c>
        <f>(M136*21)/100</f>
      </c>
      <c t="s">
        <v>28</v>
      </c>
    </row>
    <row r="137" spans="1:5" ht="25.5">
      <c r="A137" s="35" t="s">
        <v>56</v>
      </c>
      <c r="E137" s="39" t="s">
        <v>1771</v>
      </c>
    </row>
    <row r="138" spans="1:5" ht="12.75">
      <c r="A138" s="35" t="s">
        <v>57</v>
      </c>
      <c r="E138" s="40" t="s">
        <v>5</v>
      </c>
    </row>
    <row r="139" spans="1:5" ht="12.75">
      <c r="A139" t="s">
        <v>58</v>
      </c>
      <c r="E139" s="39" t="s">
        <v>5</v>
      </c>
    </row>
    <row r="140" spans="1:16" ht="25.5">
      <c r="A140" t="s">
        <v>50</v>
      </c>
      <c s="34" t="s">
        <v>181</v>
      </c>
      <c s="34" t="s">
        <v>4325</v>
      </c>
      <c s="35" t="s">
        <v>5</v>
      </c>
      <c s="6" t="s">
        <v>1773</v>
      </c>
      <c s="36" t="s">
        <v>74</v>
      </c>
      <c s="37">
        <v>65</v>
      </c>
      <c s="36">
        <v>3E-05</v>
      </c>
      <c s="36">
        <f>ROUND(G140*H140,6)</f>
      </c>
      <c r="L140" s="38">
        <v>0</v>
      </c>
      <c s="32">
        <f>ROUND(ROUND(L140,2)*ROUND(G140,3),2)</f>
      </c>
      <c s="36" t="s">
        <v>291</v>
      </c>
      <c>
        <f>(M140*21)/100</f>
      </c>
      <c t="s">
        <v>28</v>
      </c>
    </row>
    <row r="141" spans="1:5" ht="25.5">
      <c r="A141" s="35" t="s">
        <v>56</v>
      </c>
      <c r="E141" s="39" t="s">
        <v>1773</v>
      </c>
    </row>
    <row r="142" spans="1:5" ht="12.75">
      <c r="A142" s="35" t="s">
        <v>57</v>
      </c>
      <c r="E142" s="40" t="s">
        <v>5</v>
      </c>
    </row>
    <row r="143" spans="1:5" ht="12.75">
      <c r="A143" t="s">
        <v>58</v>
      </c>
      <c r="E143" s="39" t="s">
        <v>5</v>
      </c>
    </row>
    <row r="144" spans="1:13" ht="12.75">
      <c r="A144" t="s">
        <v>47</v>
      </c>
      <c r="C144" s="31" t="s">
        <v>579</v>
      </c>
      <c r="E144" s="33" t="s">
        <v>580</v>
      </c>
      <c r="J144" s="32">
        <f>0</f>
      </c>
      <c s="32">
        <f>0</f>
      </c>
      <c s="32">
        <f>0+L145</f>
      </c>
      <c s="32">
        <f>0+M145</f>
      </c>
    </row>
    <row r="145" spans="1:16" ht="12.75">
      <c r="A145" t="s">
        <v>50</v>
      </c>
      <c s="34" t="s">
        <v>201</v>
      </c>
      <c s="34" t="s">
        <v>4326</v>
      </c>
      <c s="35" t="s">
        <v>5</v>
      </c>
      <c s="6" t="s">
        <v>1778</v>
      </c>
      <c s="36" t="s">
        <v>184</v>
      </c>
      <c s="37">
        <v>18</v>
      </c>
      <c s="36">
        <v>0</v>
      </c>
      <c s="36">
        <f>ROUND(G145*H145,6)</f>
      </c>
      <c r="L145" s="38">
        <v>0</v>
      </c>
      <c s="32">
        <f>ROUND(ROUND(L145,2)*ROUND(G145,3),2)</f>
      </c>
      <c s="36" t="s">
        <v>291</v>
      </c>
      <c>
        <f>(M145*21)/100</f>
      </c>
      <c t="s">
        <v>28</v>
      </c>
    </row>
    <row r="146" spans="1:5" ht="12.75">
      <c r="A146" s="35" t="s">
        <v>56</v>
      </c>
      <c r="E146" s="39" t="s">
        <v>1778</v>
      </c>
    </row>
    <row r="147" spans="1:5" ht="38.25">
      <c r="A147" s="35" t="s">
        <v>57</v>
      </c>
      <c r="E147" s="40" t="s">
        <v>4327</v>
      </c>
    </row>
    <row r="148" spans="1:5" ht="12.75">
      <c r="A148" t="s">
        <v>58</v>
      </c>
      <c r="E1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COUNTIFS(L8:L30,"=0",A8:A30,"P")+COUNTIFS(L8:L30,"",A8:A30,"P")+SUM(Q8:Q30)</f>
      </c>
    </row>
    <row r="8" spans="1:13" ht="12.75">
      <c r="A8" t="s">
        <v>45</v>
      </c>
      <c r="C8" s="28" t="s">
        <v>4330</v>
      </c>
      <c r="E8" s="30" t="s">
        <v>4329</v>
      </c>
      <c r="J8" s="29">
        <f>0+J9</f>
      </c>
      <c s="29">
        <f>0+K9</f>
      </c>
      <c s="29">
        <f>0+L9</f>
      </c>
      <c s="29">
        <f>0+M9</f>
      </c>
    </row>
    <row r="9" spans="1:13" ht="12.75">
      <c r="A9" t="s">
        <v>47</v>
      </c>
      <c r="C9" s="31" t="s">
        <v>97</v>
      </c>
      <c r="E9" s="33" t="s">
        <v>98</v>
      </c>
      <c r="J9" s="32">
        <f>0</f>
      </c>
      <c s="32">
        <f>0</f>
      </c>
      <c s="32">
        <f>0+L10+L14+L18+L22+L26+L30</f>
      </c>
      <c s="32">
        <f>0+M10+M14+M18+M22+M26+M30</f>
      </c>
    </row>
    <row r="10" spans="1:16" ht="12.75">
      <c r="A10" t="s">
        <v>50</v>
      </c>
      <c s="34" t="s">
        <v>51</v>
      </c>
      <c s="34" t="s">
        <v>4331</v>
      </c>
      <c s="35" t="s">
        <v>5</v>
      </c>
      <c s="6" t="s">
        <v>4332</v>
      </c>
      <c s="36" t="s">
        <v>89</v>
      </c>
      <c s="37">
        <v>1</v>
      </c>
      <c s="36">
        <v>0</v>
      </c>
      <c s="36">
        <f>ROUND(G10*H10,6)</f>
      </c>
      <c r="L10" s="38">
        <v>0</v>
      </c>
      <c s="32">
        <f>ROUND(ROUND(L10,2)*ROUND(G10,3),2)</f>
      </c>
      <c s="36" t="s">
        <v>55</v>
      </c>
      <c>
        <f>(M10*21)/100</f>
      </c>
      <c t="s">
        <v>28</v>
      </c>
    </row>
    <row r="11" spans="1:5" ht="12.75">
      <c r="A11" s="35" t="s">
        <v>56</v>
      </c>
      <c r="E11" s="39" t="s">
        <v>4332</v>
      </c>
    </row>
    <row r="12" spans="1:5" ht="12.75">
      <c r="A12" s="35" t="s">
        <v>57</v>
      </c>
      <c r="E12" s="40" t="s">
        <v>5</v>
      </c>
    </row>
    <row r="13" spans="1:5" ht="12.75">
      <c r="A13" t="s">
        <v>58</v>
      </c>
      <c r="E13" s="39" t="s">
        <v>5</v>
      </c>
    </row>
    <row r="14" spans="1:16" ht="25.5">
      <c r="A14" t="s">
        <v>50</v>
      </c>
      <c s="34" t="s">
        <v>28</v>
      </c>
      <c s="34" t="s">
        <v>300</v>
      </c>
      <c s="35" t="s">
        <v>5</v>
      </c>
      <c s="6" t="s">
        <v>301</v>
      </c>
      <c s="36" t="s">
        <v>89</v>
      </c>
      <c s="37">
        <v>1</v>
      </c>
      <c s="36">
        <v>0</v>
      </c>
      <c s="36">
        <f>ROUND(G14*H14,6)</f>
      </c>
      <c r="L14" s="38">
        <v>0</v>
      </c>
      <c s="32">
        <f>ROUND(ROUND(L14,2)*ROUND(G14,3),2)</f>
      </c>
      <c s="36" t="s">
        <v>90</v>
      </c>
      <c>
        <f>(M14*21)/100</f>
      </c>
      <c t="s">
        <v>28</v>
      </c>
    </row>
    <row r="15" spans="1:5" ht="25.5">
      <c r="A15" s="35" t="s">
        <v>56</v>
      </c>
      <c r="E15" s="39" t="s">
        <v>301</v>
      </c>
    </row>
    <row r="16" spans="1:5" ht="12.75">
      <c r="A16" s="35" t="s">
        <v>57</v>
      </c>
      <c r="E16" s="40" t="s">
        <v>5</v>
      </c>
    </row>
    <row r="17" spans="1:5" ht="12.75">
      <c r="A17" t="s">
        <v>58</v>
      </c>
      <c r="E17" s="39" t="s">
        <v>5</v>
      </c>
    </row>
    <row r="18" spans="1:16" ht="12.75">
      <c r="A18" t="s">
        <v>50</v>
      </c>
      <c s="34" t="s">
        <v>26</v>
      </c>
      <c s="34" t="s">
        <v>4333</v>
      </c>
      <c s="35" t="s">
        <v>5</v>
      </c>
      <c s="6" t="s">
        <v>4334</v>
      </c>
      <c s="36" t="s">
        <v>89</v>
      </c>
      <c s="37">
        <v>1</v>
      </c>
      <c s="36">
        <v>0</v>
      </c>
      <c s="36">
        <f>ROUND(G18*H18,6)</f>
      </c>
      <c r="L18" s="38">
        <v>0</v>
      </c>
      <c s="32">
        <f>ROUND(ROUND(L18,2)*ROUND(G18,3),2)</f>
      </c>
      <c s="36" t="s">
        <v>55</v>
      </c>
      <c>
        <f>(M18*21)/100</f>
      </c>
      <c t="s">
        <v>28</v>
      </c>
    </row>
    <row r="19" spans="1:5" ht="12.75">
      <c r="A19" s="35" t="s">
        <v>56</v>
      </c>
      <c r="E19" s="39" t="s">
        <v>4334</v>
      </c>
    </row>
    <row r="20" spans="1:5" ht="12.75">
      <c r="A20" s="35" t="s">
        <v>57</v>
      </c>
      <c r="E20" s="40" t="s">
        <v>5</v>
      </c>
    </row>
    <row r="21" spans="1:5" ht="12.75">
      <c r="A21" t="s">
        <v>58</v>
      </c>
      <c r="E21" s="39" t="s">
        <v>5</v>
      </c>
    </row>
    <row r="22" spans="1:16" ht="25.5">
      <c r="A22" t="s">
        <v>50</v>
      </c>
      <c s="34" t="s">
        <v>79</v>
      </c>
      <c s="34" t="s">
        <v>3344</v>
      </c>
      <c s="35" t="s">
        <v>5</v>
      </c>
      <c s="6" t="s">
        <v>3345</v>
      </c>
      <c s="36" t="s">
        <v>89</v>
      </c>
      <c s="37">
        <v>1</v>
      </c>
      <c s="36">
        <v>0</v>
      </c>
      <c s="36">
        <f>ROUND(G22*H22,6)</f>
      </c>
      <c r="L22" s="38">
        <v>0</v>
      </c>
      <c s="32">
        <f>ROUND(ROUND(L22,2)*ROUND(G22,3),2)</f>
      </c>
      <c s="36" t="s">
        <v>90</v>
      </c>
      <c>
        <f>(M22*21)/100</f>
      </c>
      <c t="s">
        <v>28</v>
      </c>
    </row>
    <row r="23" spans="1:5" ht="25.5">
      <c r="A23" s="35" t="s">
        <v>56</v>
      </c>
      <c r="E23" s="39" t="s">
        <v>3345</v>
      </c>
    </row>
    <row r="24" spans="1:5" ht="12.75">
      <c r="A24" s="35" t="s">
        <v>57</v>
      </c>
      <c r="E24" s="40" t="s">
        <v>5</v>
      </c>
    </row>
    <row r="25" spans="1:5" ht="12.75">
      <c r="A25" t="s">
        <v>58</v>
      </c>
      <c r="E25" s="39" t="s">
        <v>5</v>
      </c>
    </row>
    <row r="26" spans="1:16" ht="38.25">
      <c r="A26" t="s">
        <v>50</v>
      </c>
      <c s="34" t="s">
        <v>101</v>
      </c>
      <c s="34" t="s">
        <v>4335</v>
      </c>
      <c s="35" t="s">
        <v>5</v>
      </c>
      <c s="6" t="s">
        <v>317</v>
      </c>
      <c s="36" t="s">
        <v>89</v>
      </c>
      <c s="37">
        <v>1</v>
      </c>
      <c s="36">
        <v>0</v>
      </c>
      <c s="36">
        <f>ROUND(G26*H26,6)</f>
      </c>
      <c r="L26" s="38">
        <v>0</v>
      </c>
      <c s="32">
        <f>ROUND(ROUND(L26,2)*ROUND(G26,3),2)</f>
      </c>
      <c s="36" t="s">
        <v>55</v>
      </c>
      <c>
        <f>(M26*21)/100</f>
      </c>
      <c t="s">
        <v>28</v>
      </c>
    </row>
    <row r="27" spans="1:5" ht="38.25">
      <c r="A27" s="35" t="s">
        <v>56</v>
      </c>
      <c r="E27" s="39" t="s">
        <v>4336</v>
      </c>
    </row>
    <row r="28" spans="1:5" ht="12.75">
      <c r="A28" s="35" t="s">
        <v>57</v>
      </c>
      <c r="E28" s="40" t="s">
        <v>5</v>
      </c>
    </row>
    <row r="29" spans="1:5" ht="12.75">
      <c r="A29" t="s">
        <v>58</v>
      </c>
      <c r="E29" s="39" t="s">
        <v>5</v>
      </c>
    </row>
    <row r="30" spans="1:16" ht="12.75">
      <c r="A30" t="s">
        <v>50</v>
      </c>
      <c s="34" t="s">
        <v>27</v>
      </c>
      <c s="34" t="s">
        <v>4337</v>
      </c>
      <c s="35" t="s">
        <v>5</v>
      </c>
      <c s="6" t="s">
        <v>4338</v>
      </c>
      <c s="36" t="s">
        <v>89</v>
      </c>
      <c s="37">
        <v>1</v>
      </c>
      <c s="36">
        <v>0</v>
      </c>
      <c s="36">
        <f>ROUND(G30*H30,6)</f>
      </c>
      <c r="L30" s="38">
        <v>0</v>
      </c>
      <c s="32">
        <f>ROUND(ROUND(L30,2)*ROUND(G30,3),2)</f>
      </c>
      <c s="36" t="s">
        <v>90</v>
      </c>
      <c>
        <f>(M30*21)/100</f>
      </c>
      <c t="s">
        <v>28</v>
      </c>
    </row>
    <row r="31" spans="1:5" ht="12.75">
      <c r="A31" s="35" t="s">
        <v>56</v>
      </c>
      <c r="E31" s="39" t="s">
        <v>4338</v>
      </c>
    </row>
    <row r="32" spans="1:5" ht="12.75">
      <c r="A32" s="35" t="s">
        <v>57</v>
      </c>
      <c r="E32" s="40" t="s">
        <v>5</v>
      </c>
    </row>
    <row r="33" spans="1:5" ht="12.75">
      <c r="A33" t="s">
        <v>58</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4341</v>
      </c>
      <c r="E8" s="30" t="s">
        <v>4340</v>
      </c>
      <c r="J8" s="29">
        <f>0+J9+J26</f>
      </c>
      <c s="29">
        <f>0+K9+K26</f>
      </c>
      <c s="29">
        <f>0+L9+L26</f>
      </c>
      <c s="29">
        <f>0+M9+M26</f>
      </c>
    </row>
    <row r="9" spans="1:13" ht="12.75">
      <c r="A9" t="s">
        <v>47</v>
      </c>
      <c r="C9" s="31" t="s">
        <v>1783</v>
      </c>
      <c r="E9" s="33" t="s">
        <v>4342</v>
      </c>
      <c r="J9" s="32">
        <f>0</f>
      </c>
      <c s="32">
        <f>0</f>
      </c>
      <c s="32">
        <f>0+L10+L14+L18+L22</f>
      </c>
      <c s="32">
        <f>0+M10+M14+M18+M22</f>
      </c>
    </row>
    <row r="10" spans="1:16" ht="25.5">
      <c r="A10" t="s">
        <v>50</v>
      </c>
      <c s="34" t="s">
        <v>51</v>
      </c>
      <c s="34" t="s">
        <v>4343</v>
      </c>
      <c s="35" t="s">
        <v>5</v>
      </c>
      <c s="6" t="s">
        <v>1786</v>
      </c>
      <c s="36" t="s">
        <v>1721</v>
      </c>
      <c s="37">
        <v>4</v>
      </c>
      <c s="36">
        <v>0.008</v>
      </c>
      <c s="36">
        <f>ROUND(G10*H10,6)</f>
      </c>
      <c r="L10" s="38">
        <v>0</v>
      </c>
      <c s="32">
        <f>ROUND(ROUND(L10,2)*ROUND(G10,3),2)</f>
      </c>
      <c s="36" t="s">
        <v>90</v>
      </c>
      <c>
        <f>(M10*21)/100</f>
      </c>
      <c t="s">
        <v>28</v>
      </c>
    </row>
    <row r="11" spans="1:5" ht="25.5">
      <c r="A11" s="35" t="s">
        <v>56</v>
      </c>
      <c r="E11" s="39" t="s">
        <v>1786</v>
      </c>
    </row>
    <row r="12" spans="1:5" ht="38.25">
      <c r="A12" s="35" t="s">
        <v>57</v>
      </c>
      <c r="E12" s="42" t="s">
        <v>4344</v>
      </c>
    </row>
    <row r="13" spans="1:5" ht="12.75">
      <c r="A13" t="s">
        <v>58</v>
      </c>
      <c r="E13" s="39" t="s">
        <v>5</v>
      </c>
    </row>
    <row r="14" spans="1:16" ht="25.5">
      <c r="A14" t="s">
        <v>50</v>
      </c>
      <c s="34" t="s">
        <v>28</v>
      </c>
      <c s="34" t="s">
        <v>1796</v>
      </c>
      <c s="35" t="s">
        <v>5</v>
      </c>
      <c s="6" t="s">
        <v>1797</v>
      </c>
      <c s="36" t="s">
        <v>1721</v>
      </c>
      <c s="37">
        <v>4</v>
      </c>
      <c s="36">
        <v>0</v>
      </c>
      <c s="36">
        <f>ROUND(G14*H14,6)</f>
      </c>
      <c r="L14" s="38">
        <v>0</v>
      </c>
      <c s="32">
        <f>ROUND(ROUND(L14,2)*ROUND(G14,3),2)</f>
      </c>
      <c s="36" t="s">
        <v>90</v>
      </c>
      <c>
        <f>(M14*21)/100</f>
      </c>
      <c t="s">
        <v>28</v>
      </c>
    </row>
    <row r="15" spans="1:5" ht="25.5">
      <c r="A15" s="35" t="s">
        <v>56</v>
      </c>
      <c r="E15" s="39" t="s">
        <v>1797</v>
      </c>
    </row>
    <row r="16" spans="1:5" ht="38.25">
      <c r="A16" s="35" t="s">
        <v>57</v>
      </c>
      <c r="E16" s="42" t="s">
        <v>4344</v>
      </c>
    </row>
    <row r="17" spans="1:5" ht="12.75">
      <c r="A17" t="s">
        <v>58</v>
      </c>
      <c r="E17" s="39" t="s">
        <v>5</v>
      </c>
    </row>
    <row r="18" spans="1:16" ht="12.75">
      <c r="A18" t="s">
        <v>50</v>
      </c>
      <c s="34" t="s">
        <v>26</v>
      </c>
      <c s="34" t="s">
        <v>1804</v>
      </c>
      <c s="35" t="s">
        <v>5</v>
      </c>
      <c s="6" t="s">
        <v>1805</v>
      </c>
      <c s="36" t="s">
        <v>1721</v>
      </c>
      <c s="37">
        <v>4</v>
      </c>
      <c s="36">
        <v>0.0019</v>
      </c>
      <c s="36">
        <f>ROUND(G18*H18,6)</f>
      </c>
      <c r="L18" s="38">
        <v>0</v>
      </c>
      <c s="32">
        <f>ROUND(ROUND(L18,2)*ROUND(G18,3),2)</f>
      </c>
      <c s="36" t="s">
        <v>90</v>
      </c>
      <c>
        <f>(M18*21)/100</f>
      </c>
      <c t="s">
        <v>28</v>
      </c>
    </row>
    <row r="19" spans="1:5" ht="12.75">
      <c r="A19" s="35" t="s">
        <v>56</v>
      </c>
      <c r="E19" s="39" t="s">
        <v>1805</v>
      </c>
    </row>
    <row r="20" spans="1:5" ht="12.75">
      <c r="A20" s="35" t="s">
        <v>57</v>
      </c>
      <c r="E20" s="40" t="s">
        <v>5</v>
      </c>
    </row>
    <row r="21" spans="1:5" ht="12.75">
      <c r="A21" t="s">
        <v>58</v>
      </c>
      <c r="E21" s="39" t="s">
        <v>5</v>
      </c>
    </row>
    <row r="22" spans="1:16" ht="25.5">
      <c r="A22" t="s">
        <v>50</v>
      </c>
      <c s="34" t="s">
        <v>79</v>
      </c>
      <c s="34" t="s">
        <v>1810</v>
      </c>
      <c s="35" t="s">
        <v>5</v>
      </c>
      <c s="6" t="s">
        <v>1811</v>
      </c>
      <c s="36" t="s">
        <v>1721</v>
      </c>
      <c s="37">
        <v>4</v>
      </c>
      <c s="36">
        <v>0</v>
      </c>
      <c s="36">
        <f>ROUND(G22*H22,6)</f>
      </c>
      <c r="L22" s="38">
        <v>0</v>
      </c>
      <c s="32">
        <f>ROUND(ROUND(L22,2)*ROUND(G22,3),2)</f>
      </c>
      <c s="36" t="s">
        <v>90</v>
      </c>
      <c>
        <f>(M22*21)/100</f>
      </c>
      <c t="s">
        <v>28</v>
      </c>
    </row>
    <row r="23" spans="1:5" ht="25.5">
      <c r="A23" s="35" t="s">
        <v>56</v>
      </c>
      <c r="E23" s="39" t="s">
        <v>1811</v>
      </c>
    </row>
    <row r="24" spans="1:5" ht="12.75">
      <c r="A24" s="35" t="s">
        <v>57</v>
      </c>
      <c r="E24" s="40" t="s">
        <v>5</v>
      </c>
    </row>
    <row r="25" spans="1:5" ht="12.75">
      <c r="A25" t="s">
        <v>58</v>
      </c>
      <c r="E25" s="39" t="s">
        <v>5</v>
      </c>
    </row>
    <row r="26" spans="1:13" ht="12.75">
      <c r="A26" t="s">
        <v>47</v>
      </c>
      <c r="C26" s="31" t="s">
        <v>579</v>
      </c>
      <c r="E26" s="33" t="s">
        <v>580</v>
      </c>
      <c r="J26" s="32">
        <f>0</f>
      </c>
      <c s="32">
        <f>0</f>
      </c>
      <c s="32">
        <f>0+L27+L31+L35+L39+L43</f>
      </c>
      <c s="32">
        <f>0+M27+M31+M35+M39+M43</f>
      </c>
    </row>
    <row r="27" spans="1:16" ht="25.5">
      <c r="A27" t="s">
        <v>50</v>
      </c>
      <c s="34" t="s">
        <v>101</v>
      </c>
      <c s="34" t="s">
        <v>4345</v>
      </c>
      <c s="35" t="s">
        <v>5</v>
      </c>
      <c s="6" t="s">
        <v>1665</v>
      </c>
      <c s="36" t="s">
        <v>184</v>
      </c>
      <c s="37">
        <v>12</v>
      </c>
      <c s="36">
        <v>0</v>
      </c>
      <c s="36">
        <f>ROUND(G27*H27,6)</f>
      </c>
      <c r="L27" s="38">
        <v>0</v>
      </c>
      <c s="32">
        <f>ROUND(ROUND(L27,2)*ROUND(G27,3),2)</f>
      </c>
      <c s="36" t="s">
        <v>55</v>
      </c>
      <c>
        <f>(M27*21)/100</f>
      </c>
      <c t="s">
        <v>28</v>
      </c>
    </row>
    <row r="28" spans="1:5" ht="25.5">
      <c r="A28" s="35" t="s">
        <v>56</v>
      </c>
      <c r="E28" s="39" t="s">
        <v>1665</v>
      </c>
    </row>
    <row r="29" spans="1:5" ht="12.75">
      <c r="A29" s="35" t="s">
        <v>57</v>
      </c>
      <c r="E29" s="40" t="s">
        <v>5</v>
      </c>
    </row>
    <row r="30" spans="1:5" ht="12.75">
      <c r="A30" t="s">
        <v>58</v>
      </c>
      <c r="E30" s="39" t="s">
        <v>5</v>
      </c>
    </row>
    <row r="31" spans="1:16" ht="25.5">
      <c r="A31" t="s">
        <v>50</v>
      </c>
      <c s="34" t="s">
        <v>27</v>
      </c>
      <c s="34" t="s">
        <v>1884</v>
      </c>
      <c s="35" t="s">
        <v>5</v>
      </c>
      <c s="6" t="s">
        <v>1885</v>
      </c>
      <c s="36" t="s">
        <v>184</v>
      </c>
      <c s="37">
        <v>5</v>
      </c>
      <c s="36">
        <v>0</v>
      </c>
      <c s="36">
        <f>ROUND(G31*H31,6)</f>
      </c>
      <c r="L31" s="38">
        <v>0</v>
      </c>
      <c s="32">
        <f>ROUND(ROUND(L31,2)*ROUND(G31,3),2)</f>
      </c>
      <c s="36" t="s">
        <v>90</v>
      </c>
      <c>
        <f>(M31*21)/100</f>
      </c>
      <c t="s">
        <v>28</v>
      </c>
    </row>
    <row r="32" spans="1:5" ht="25.5">
      <c r="A32" s="35" t="s">
        <v>56</v>
      </c>
      <c r="E32" s="39" t="s">
        <v>1885</v>
      </c>
    </row>
    <row r="33" spans="1:5" ht="12.75">
      <c r="A33" s="35" t="s">
        <v>57</v>
      </c>
      <c r="E33" s="40" t="s">
        <v>5</v>
      </c>
    </row>
    <row r="34" spans="1:5" ht="12.75">
      <c r="A34" t="s">
        <v>58</v>
      </c>
      <c r="E34" s="39" t="s">
        <v>5</v>
      </c>
    </row>
    <row r="35" spans="1:16" ht="12.75">
      <c r="A35" t="s">
        <v>50</v>
      </c>
      <c s="34" t="s">
        <v>106</v>
      </c>
      <c s="34" t="s">
        <v>4346</v>
      </c>
      <c s="35" t="s">
        <v>5</v>
      </c>
      <c s="6" t="s">
        <v>1889</v>
      </c>
      <c s="36" t="s">
        <v>184</v>
      </c>
      <c s="37">
        <v>2</v>
      </c>
      <c s="36">
        <v>0</v>
      </c>
      <c s="36">
        <f>ROUND(G35*H35,6)</f>
      </c>
      <c r="L35" s="38">
        <v>0</v>
      </c>
      <c s="32">
        <f>ROUND(ROUND(L35,2)*ROUND(G35,3),2)</f>
      </c>
      <c s="36" t="s">
        <v>55</v>
      </c>
      <c>
        <f>(M35*21)/100</f>
      </c>
      <c t="s">
        <v>28</v>
      </c>
    </row>
    <row r="36" spans="1:5" ht="12.75">
      <c r="A36" s="35" t="s">
        <v>56</v>
      </c>
      <c r="E36" s="39" t="s">
        <v>1889</v>
      </c>
    </row>
    <row r="37" spans="1:5" ht="12.75">
      <c r="A37" s="35" t="s">
        <v>57</v>
      </c>
      <c r="E37" s="40" t="s">
        <v>5</v>
      </c>
    </row>
    <row r="38" spans="1:5" ht="12.75">
      <c r="A38" t="s">
        <v>58</v>
      </c>
      <c r="E38" s="39" t="s">
        <v>5</v>
      </c>
    </row>
    <row r="39" spans="1:16" ht="12.75">
      <c r="A39" t="s">
        <v>50</v>
      </c>
      <c s="34" t="s">
        <v>111</v>
      </c>
      <c s="34" t="s">
        <v>4347</v>
      </c>
      <c s="35" t="s">
        <v>5</v>
      </c>
      <c s="6" t="s">
        <v>1887</v>
      </c>
      <c s="36" t="s">
        <v>184</v>
      </c>
      <c s="37">
        <v>2</v>
      </c>
      <c s="36">
        <v>0</v>
      </c>
      <c s="36">
        <f>ROUND(G39*H39,6)</f>
      </c>
      <c r="L39" s="38">
        <v>0</v>
      </c>
      <c s="32">
        <f>ROUND(ROUND(L39,2)*ROUND(G39,3),2)</f>
      </c>
      <c s="36" t="s">
        <v>55</v>
      </c>
      <c>
        <f>(M39*21)/100</f>
      </c>
      <c t="s">
        <v>28</v>
      </c>
    </row>
    <row r="40" spans="1:5" ht="12.75">
      <c r="A40" s="35" t="s">
        <v>56</v>
      </c>
      <c r="E40" s="39" t="s">
        <v>1887</v>
      </c>
    </row>
    <row r="41" spans="1:5" ht="12.75">
      <c r="A41" s="35" t="s">
        <v>57</v>
      </c>
      <c r="E41" s="40" t="s">
        <v>5</v>
      </c>
    </row>
    <row r="42" spans="1:5" ht="12.75">
      <c r="A42" t="s">
        <v>58</v>
      </c>
      <c r="E42" s="39" t="s">
        <v>5</v>
      </c>
    </row>
    <row r="43" spans="1:16" ht="12.75">
      <c r="A43" t="s">
        <v>50</v>
      </c>
      <c s="34" t="s">
        <v>114</v>
      </c>
      <c s="34" t="s">
        <v>4348</v>
      </c>
      <c s="35" t="s">
        <v>5</v>
      </c>
      <c s="6" t="s">
        <v>1891</v>
      </c>
      <c s="36" t="s">
        <v>184</v>
      </c>
      <c s="37">
        <v>2</v>
      </c>
      <c s="36">
        <v>0</v>
      </c>
      <c s="36">
        <f>ROUND(G43*H43,6)</f>
      </c>
      <c r="L43" s="38">
        <v>0</v>
      </c>
      <c s="32">
        <f>ROUND(ROUND(L43,2)*ROUND(G43,3),2)</f>
      </c>
      <c s="36" t="s">
        <v>55</v>
      </c>
      <c>
        <f>(M43*21)/100</f>
      </c>
      <c t="s">
        <v>28</v>
      </c>
    </row>
    <row r="44" spans="1:5" ht="12.75">
      <c r="A44" s="35" t="s">
        <v>56</v>
      </c>
      <c r="E44" s="39" t="s">
        <v>1891</v>
      </c>
    </row>
    <row r="45" spans="1:5" ht="12.75">
      <c r="A45" s="35" t="s">
        <v>57</v>
      </c>
      <c r="E45" s="40" t="s">
        <v>5</v>
      </c>
    </row>
    <row r="46" spans="1:5" ht="12.75">
      <c r="A46" t="s">
        <v>58</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4351</v>
      </c>
      <c r="E8" s="30" t="s">
        <v>4350</v>
      </c>
      <c r="J8" s="29">
        <f>0+J9+J30+J43+J56+J77</f>
      </c>
      <c s="29">
        <f>0+K9+K30+K43+K56+K77</f>
      </c>
      <c s="29">
        <f>0+L9+L30+L43+L56+L77</f>
      </c>
      <c s="29">
        <f>0+M9+M30+M43+M56+M77</f>
      </c>
    </row>
    <row r="9" spans="1:13" ht="12.75">
      <c r="A9" t="s">
        <v>47</v>
      </c>
      <c r="C9" s="31" t="s">
        <v>51</v>
      </c>
      <c r="E9" s="33" t="s">
        <v>398</v>
      </c>
      <c r="J9" s="32">
        <f>0</f>
      </c>
      <c s="32">
        <f>0</f>
      </c>
      <c s="32">
        <f>0+L10+L14+L18+L22+L26</f>
      </c>
      <c s="32">
        <f>0+M10+M14+M18+M22+M26</f>
      </c>
    </row>
    <row r="10" spans="1:16" ht="25.5">
      <c r="A10" t="s">
        <v>50</v>
      </c>
      <c s="34" t="s">
        <v>51</v>
      </c>
      <c s="34" t="s">
        <v>1895</v>
      </c>
      <c s="35" t="s">
        <v>5</v>
      </c>
      <c s="6" t="s">
        <v>1896</v>
      </c>
      <c s="36" t="s">
        <v>401</v>
      </c>
      <c s="37">
        <v>3</v>
      </c>
      <c s="36">
        <v>0</v>
      </c>
      <c s="36">
        <f>ROUND(G10*H10,6)</f>
      </c>
      <c r="L10" s="38">
        <v>0</v>
      </c>
      <c s="32">
        <f>ROUND(ROUND(L10,2)*ROUND(G10,3),2)</f>
      </c>
      <c s="36" t="s">
        <v>90</v>
      </c>
      <c>
        <f>(M10*21)/100</f>
      </c>
      <c t="s">
        <v>28</v>
      </c>
    </row>
    <row r="11" spans="1:5" ht="25.5">
      <c r="A11" s="35" t="s">
        <v>56</v>
      </c>
      <c r="E11" s="39" t="s">
        <v>1896</v>
      </c>
    </row>
    <row r="12" spans="1:5" ht="12.75">
      <c r="A12" s="35" t="s">
        <v>57</v>
      </c>
      <c r="E12" s="40" t="s">
        <v>5</v>
      </c>
    </row>
    <row r="13" spans="1:5" ht="12.75">
      <c r="A13" t="s">
        <v>58</v>
      </c>
      <c r="E13" s="39" t="s">
        <v>5</v>
      </c>
    </row>
    <row r="14" spans="1:16" ht="25.5">
      <c r="A14" t="s">
        <v>50</v>
      </c>
      <c s="34" t="s">
        <v>28</v>
      </c>
      <c s="34" t="s">
        <v>4352</v>
      </c>
      <c s="35" t="s">
        <v>5</v>
      </c>
      <c s="6" t="s">
        <v>403</v>
      </c>
      <c s="36" t="s">
        <v>401</v>
      </c>
      <c s="37">
        <v>1.756</v>
      </c>
      <c s="36">
        <v>0</v>
      </c>
      <c s="36">
        <f>ROUND(G14*H14,6)</f>
      </c>
      <c r="L14" s="38">
        <v>0</v>
      </c>
      <c s="32">
        <f>ROUND(ROUND(L14,2)*ROUND(G14,3),2)</f>
      </c>
      <c s="36" t="s">
        <v>291</v>
      </c>
      <c>
        <f>(M14*21)/100</f>
      </c>
      <c t="s">
        <v>28</v>
      </c>
    </row>
    <row r="15" spans="1:5" ht="25.5">
      <c r="A15" s="35" t="s">
        <v>56</v>
      </c>
      <c r="E15" s="39" t="s">
        <v>403</v>
      </c>
    </row>
    <row r="16" spans="1:5" ht="12.75">
      <c r="A16" s="35" t="s">
        <v>57</v>
      </c>
      <c r="E16" s="40" t="s">
        <v>5</v>
      </c>
    </row>
    <row r="17" spans="1:5" ht="12.75">
      <c r="A17" t="s">
        <v>58</v>
      </c>
      <c r="E17" s="39" t="s">
        <v>5</v>
      </c>
    </row>
    <row r="18" spans="1:16" ht="25.5">
      <c r="A18" t="s">
        <v>50</v>
      </c>
      <c s="34" t="s">
        <v>26</v>
      </c>
      <c s="34" t="s">
        <v>404</v>
      </c>
      <c s="35" t="s">
        <v>5</v>
      </c>
      <c s="6" t="s">
        <v>405</v>
      </c>
      <c s="36" t="s">
        <v>401</v>
      </c>
      <c s="37">
        <v>3.53</v>
      </c>
      <c s="36">
        <v>0</v>
      </c>
      <c s="36">
        <f>ROUND(G18*H18,6)</f>
      </c>
      <c r="L18" s="38">
        <v>0</v>
      </c>
      <c s="32">
        <f>ROUND(ROUND(L18,2)*ROUND(G18,3),2)</f>
      </c>
      <c s="36" t="s">
        <v>90</v>
      </c>
      <c>
        <f>(M18*21)/100</f>
      </c>
      <c t="s">
        <v>28</v>
      </c>
    </row>
    <row r="19" spans="1:5" ht="38.25">
      <c r="A19" s="35" t="s">
        <v>56</v>
      </c>
      <c r="E19" s="39" t="s">
        <v>406</v>
      </c>
    </row>
    <row r="20" spans="1:5" ht="12.75">
      <c r="A20" s="35" t="s">
        <v>57</v>
      </c>
      <c r="E20" s="40" t="s">
        <v>5</v>
      </c>
    </row>
    <row r="21" spans="1:5" ht="12.75">
      <c r="A21" t="s">
        <v>58</v>
      </c>
      <c r="E21" s="39" t="s">
        <v>5</v>
      </c>
    </row>
    <row r="22" spans="1:16" ht="12.75">
      <c r="A22" t="s">
        <v>50</v>
      </c>
      <c s="34" t="s">
        <v>79</v>
      </c>
      <c s="34" t="s">
        <v>1911</v>
      </c>
      <c s="35" t="s">
        <v>5</v>
      </c>
      <c s="6" t="s">
        <v>1912</v>
      </c>
      <c s="36" t="s">
        <v>409</v>
      </c>
      <c s="37">
        <v>3.53</v>
      </c>
      <c s="36">
        <v>1</v>
      </c>
      <c s="36">
        <f>ROUND(G22*H22,6)</f>
      </c>
      <c r="L22" s="38">
        <v>0</v>
      </c>
      <c s="32">
        <f>ROUND(ROUND(L22,2)*ROUND(G22,3),2)</f>
      </c>
      <c s="36" t="s">
        <v>90</v>
      </c>
      <c>
        <f>(M22*21)/100</f>
      </c>
      <c t="s">
        <v>28</v>
      </c>
    </row>
    <row r="23" spans="1:5" ht="12.75">
      <c r="A23" s="35" t="s">
        <v>56</v>
      </c>
      <c r="E23" s="39" t="s">
        <v>1912</v>
      </c>
    </row>
    <row r="24" spans="1:5" ht="12.75">
      <c r="A24" s="35" t="s">
        <v>57</v>
      </c>
      <c r="E24" s="40" t="s">
        <v>5</v>
      </c>
    </row>
    <row r="25" spans="1:5" ht="12.75">
      <c r="A25" t="s">
        <v>58</v>
      </c>
      <c r="E25" s="39" t="s">
        <v>5</v>
      </c>
    </row>
    <row r="26" spans="1:16" ht="12.75">
      <c r="A26" t="s">
        <v>50</v>
      </c>
      <c s="34" t="s">
        <v>101</v>
      </c>
      <c s="34" t="s">
        <v>1913</v>
      </c>
      <c s="35" t="s">
        <v>5</v>
      </c>
      <c s="6" t="s">
        <v>1914</v>
      </c>
      <c s="36" t="s">
        <v>409</v>
      </c>
      <c s="37">
        <v>1.756</v>
      </c>
      <c s="36">
        <v>1</v>
      </c>
      <c s="36">
        <f>ROUND(G26*H26,6)</f>
      </c>
      <c r="L26" s="38">
        <v>0</v>
      </c>
      <c s="32">
        <f>ROUND(ROUND(L26,2)*ROUND(G26,3),2)</f>
      </c>
      <c s="36" t="s">
        <v>90</v>
      </c>
      <c>
        <f>(M26*21)/100</f>
      </c>
      <c t="s">
        <v>28</v>
      </c>
    </row>
    <row r="27" spans="1:5" ht="12.75">
      <c r="A27" s="35" t="s">
        <v>56</v>
      </c>
      <c r="E27" s="39" t="s">
        <v>1914</v>
      </c>
    </row>
    <row r="28" spans="1:5" ht="12.75">
      <c r="A28" s="35" t="s">
        <v>57</v>
      </c>
      <c r="E28" s="40" t="s">
        <v>5</v>
      </c>
    </row>
    <row r="29" spans="1:5" ht="12.75">
      <c r="A29" t="s">
        <v>58</v>
      </c>
      <c r="E29" s="39" t="s">
        <v>5</v>
      </c>
    </row>
    <row r="30" spans="1:13" ht="12.75">
      <c r="A30" t="s">
        <v>47</v>
      </c>
      <c r="C30" s="31" t="s">
        <v>79</v>
      </c>
      <c r="E30" s="33" t="s">
        <v>411</v>
      </c>
      <c r="J30" s="32">
        <f>0</f>
      </c>
      <c s="32">
        <f>0</f>
      </c>
      <c s="32">
        <f>0+L31+L35+L39</f>
      </c>
      <c s="32">
        <f>0+M31+M35+M39</f>
      </c>
    </row>
    <row r="31" spans="1:16" ht="25.5">
      <c r="A31" t="s">
        <v>50</v>
      </c>
      <c s="34" t="s">
        <v>27</v>
      </c>
      <c s="34" t="s">
        <v>4353</v>
      </c>
      <c s="35" t="s">
        <v>5</v>
      </c>
      <c s="6" t="s">
        <v>413</v>
      </c>
      <c s="36" t="s">
        <v>401</v>
      </c>
      <c s="37">
        <v>0.785</v>
      </c>
      <c s="36">
        <v>1.89077</v>
      </c>
      <c s="36">
        <f>ROUND(G31*H31,6)</f>
      </c>
      <c r="L31" s="38">
        <v>0</v>
      </c>
      <c s="32">
        <f>ROUND(ROUND(L31,2)*ROUND(G31,3),2)</f>
      </c>
      <c s="36" t="s">
        <v>291</v>
      </c>
      <c>
        <f>(M31*21)/100</f>
      </c>
      <c t="s">
        <v>28</v>
      </c>
    </row>
    <row r="32" spans="1:5" ht="25.5">
      <c r="A32" s="35" t="s">
        <v>56</v>
      </c>
      <c r="E32" s="39" t="s">
        <v>413</v>
      </c>
    </row>
    <row r="33" spans="1:5" ht="12.75">
      <c r="A33" s="35" t="s">
        <v>57</v>
      </c>
      <c r="E33" s="40" t="s">
        <v>5</v>
      </c>
    </row>
    <row r="34" spans="1:5" ht="12.75">
      <c r="A34" t="s">
        <v>58</v>
      </c>
      <c r="E34" s="39" t="s">
        <v>5</v>
      </c>
    </row>
    <row r="35" spans="1:16" ht="25.5">
      <c r="A35" t="s">
        <v>50</v>
      </c>
      <c s="34" t="s">
        <v>106</v>
      </c>
      <c s="34" t="s">
        <v>1918</v>
      </c>
      <c s="35" t="s">
        <v>5</v>
      </c>
      <c s="6" t="s">
        <v>1919</v>
      </c>
      <c s="36" t="s">
        <v>401</v>
      </c>
      <c s="37">
        <v>0.15</v>
      </c>
      <c s="36">
        <v>2.30102</v>
      </c>
      <c s="36">
        <f>ROUND(G35*H35,6)</f>
      </c>
      <c r="L35" s="38">
        <v>0</v>
      </c>
      <c s="32">
        <f>ROUND(ROUND(L35,2)*ROUND(G35,3),2)</f>
      </c>
      <c s="36" t="s">
        <v>90</v>
      </c>
      <c>
        <f>(M35*21)/100</f>
      </c>
      <c t="s">
        <v>28</v>
      </c>
    </row>
    <row r="36" spans="1:5" ht="25.5">
      <c r="A36" s="35" t="s">
        <v>56</v>
      </c>
      <c r="E36" s="39" t="s">
        <v>1919</v>
      </c>
    </row>
    <row r="37" spans="1:5" ht="12.75">
      <c r="A37" s="35" t="s">
        <v>57</v>
      </c>
      <c r="E37" s="40" t="s">
        <v>5</v>
      </c>
    </row>
    <row r="38" spans="1:5" ht="12.75">
      <c r="A38" t="s">
        <v>58</v>
      </c>
      <c r="E38" s="39" t="s">
        <v>5</v>
      </c>
    </row>
    <row r="39" spans="1:16" ht="12.75">
      <c r="A39" t="s">
        <v>50</v>
      </c>
      <c s="34" t="s">
        <v>111</v>
      </c>
      <c s="34" t="s">
        <v>1920</v>
      </c>
      <c s="35" t="s">
        <v>5</v>
      </c>
      <c s="6" t="s">
        <v>1921</v>
      </c>
      <c s="36" t="s">
        <v>423</v>
      </c>
      <c s="37">
        <v>1.2</v>
      </c>
      <c s="36">
        <v>0.00639</v>
      </c>
      <c s="36">
        <f>ROUND(G39*H39,6)</f>
      </c>
      <c r="L39" s="38">
        <v>0</v>
      </c>
      <c s="32">
        <f>ROUND(ROUND(L39,2)*ROUND(G39,3),2)</f>
      </c>
      <c s="36" t="s">
        <v>90</v>
      </c>
      <c>
        <f>(M39*21)/100</f>
      </c>
      <c t="s">
        <v>28</v>
      </c>
    </row>
    <row r="40" spans="1:5" ht="12.75">
      <c r="A40" s="35" t="s">
        <v>56</v>
      </c>
      <c r="E40" s="39" t="s">
        <v>1921</v>
      </c>
    </row>
    <row r="41" spans="1:5" ht="12.75">
      <c r="A41" s="35" t="s">
        <v>57</v>
      </c>
      <c r="E41" s="40" t="s">
        <v>5</v>
      </c>
    </row>
    <row r="42" spans="1:5" ht="12.75">
      <c r="A42" t="s">
        <v>58</v>
      </c>
      <c r="E42" s="39" t="s">
        <v>5</v>
      </c>
    </row>
    <row r="43" spans="1:13" ht="12.75">
      <c r="A43" t="s">
        <v>47</v>
      </c>
      <c r="C43" s="31" t="s">
        <v>1922</v>
      </c>
      <c r="E43" s="33" t="s">
        <v>1923</v>
      </c>
      <c r="J43" s="32">
        <f>0</f>
      </c>
      <c s="32">
        <f>0</f>
      </c>
      <c s="32">
        <f>0+L44+L48+L52</f>
      </c>
      <c s="32">
        <f>0+M44+M48+M52</f>
      </c>
    </row>
    <row r="44" spans="1:16" ht="25.5">
      <c r="A44" t="s">
        <v>50</v>
      </c>
      <c s="34" t="s">
        <v>136</v>
      </c>
      <c s="34" t="s">
        <v>3564</v>
      </c>
      <c s="35" t="s">
        <v>5</v>
      </c>
      <c s="6" t="s">
        <v>3565</v>
      </c>
      <c s="36" t="s">
        <v>89</v>
      </c>
      <c s="37">
        <v>2</v>
      </c>
      <c s="36">
        <v>0.0015</v>
      </c>
      <c s="36">
        <f>ROUND(G44*H44,6)</f>
      </c>
      <c r="L44" s="38">
        <v>0</v>
      </c>
      <c s="32">
        <f>ROUND(ROUND(L44,2)*ROUND(G44,3),2)</f>
      </c>
      <c s="36" t="s">
        <v>90</v>
      </c>
      <c>
        <f>(M44*21)/100</f>
      </c>
      <c t="s">
        <v>28</v>
      </c>
    </row>
    <row r="45" spans="1:5" ht="25.5">
      <c r="A45" s="35" t="s">
        <v>56</v>
      </c>
      <c r="E45" s="39" t="s">
        <v>3565</v>
      </c>
    </row>
    <row r="46" spans="1:5" ht="12.75">
      <c r="A46" s="35" t="s">
        <v>57</v>
      </c>
      <c r="E46" s="40" t="s">
        <v>5</v>
      </c>
    </row>
    <row r="47" spans="1:5" ht="12.75">
      <c r="A47" t="s">
        <v>58</v>
      </c>
      <c r="E47" s="39" t="s">
        <v>5</v>
      </c>
    </row>
    <row r="48" spans="1:16" ht="12.75">
      <c r="A48" t="s">
        <v>50</v>
      </c>
      <c s="34" t="s">
        <v>139</v>
      </c>
      <c s="34" t="s">
        <v>4354</v>
      </c>
      <c s="35" t="s">
        <v>5</v>
      </c>
      <c s="6" t="s">
        <v>1939</v>
      </c>
      <c s="36" t="s">
        <v>74</v>
      </c>
      <c s="37">
        <v>2</v>
      </c>
      <c s="36">
        <v>0</v>
      </c>
      <c s="36">
        <f>ROUND(G48*H48,6)</f>
      </c>
      <c r="L48" s="38">
        <v>0</v>
      </c>
      <c s="32">
        <f>ROUND(ROUND(L48,2)*ROUND(G48,3),2)</f>
      </c>
      <c s="36" t="s">
        <v>291</v>
      </c>
      <c>
        <f>(M48*21)/100</f>
      </c>
      <c t="s">
        <v>28</v>
      </c>
    </row>
    <row r="49" spans="1:5" ht="12.75">
      <c r="A49" s="35" t="s">
        <v>56</v>
      </c>
      <c r="E49" s="39" t="s">
        <v>1939</v>
      </c>
    </row>
    <row r="50" spans="1:5" ht="12.75">
      <c r="A50" s="35" t="s">
        <v>57</v>
      </c>
      <c r="E50" s="40" t="s">
        <v>5</v>
      </c>
    </row>
    <row r="51" spans="1:5" ht="12.75">
      <c r="A51" t="s">
        <v>58</v>
      </c>
      <c r="E51" s="39" t="s">
        <v>5</v>
      </c>
    </row>
    <row r="52" spans="1:16" ht="25.5">
      <c r="A52" t="s">
        <v>50</v>
      </c>
      <c s="34" t="s">
        <v>142</v>
      </c>
      <c s="34" t="s">
        <v>1940</v>
      </c>
      <c s="35" t="s">
        <v>5</v>
      </c>
      <c s="6" t="s">
        <v>1941</v>
      </c>
      <c s="36" t="s">
        <v>452</v>
      </c>
      <c s="37">
        <v>49.598</v>
      </c>
      <c s="36">
        <v>0</v>
      </c>
      <c s="36">
        <f>ROUND(G52*H52,6)</f>
      </c>
      <c r="L52" s="38">
        <v>0</v>
      </c>
      <c s="32">
        <f>ROUND(ROUND(L52,2)*ROUND(G52,3),2)</f>
      </c>
      <c s="36" t="s">
        <v>90</v>
      </c>
      <c>
        <f>(M52*21)/100</f>
      </c>
      <c t="s">
        <v>28</v>
      </c>
    </row>
    <row r="53" spans="1:5" ht="25.5">
      <c r="A53" s="35" t="s">
        <v>56</v>
      </c>
      <c r="E53" s="39" t="s">
        <v>1941</v>
      </c>
    </row>
    <row r="54" spans="1:5" ht="12.75">
      <c r="A54" s="35" t="s">
        <v>57</v>
      </c>
      <c r="E54" s="40" t="s">
        <v>5</v>
      </c>
    </row>
    <row r="55" spans="1:5" ht="12.75">
      <c r="A55" t="s">
        <v>58</v>
      </c>
      <c r="E55" s="39" t="s">
        <v>5</v>
      </c>
    </row>
    <row r="56" spans="1:13" ht="12.75">
      <c r="A56" t="s">
        <v>47</v>
      </c>
      <c r="C56" s="31" t="s">
        <v>111</v>
      </c>
      <c r="E56" s="33" t="s">
        <v>467</v>
      </c>
      <c r="J56" s="32">
        <f>0</f>
      </c>
      <c s="32">
        <f>0</f>
      </c>
      <c s="32">
        <f>0+L57+L61+L65+L69+L73</f>
      </c>
      <c s="32">
        <f>0+M57+M61+M65+M69+M73</f>
      </c>
    </row>
    <row r="57" spans="1:16" ht="25.5">
      <c r="A57" t="s">
        <v>50</v>
      </c>
      <c s="34" t="s">
        <v>114</v>
      </c>
      <c s="34" t="s">
        <v>1979</v>
      </c>
      <c s="35" t="s">
        <v>5</v>
      </c>
      <c s="6" t="s">
        <v>1980</v>
      </c>
      <c s="36" t="s">
        <v>74</v>
      </c>
      <c s="37">
        <v>1</v>
      </c>
      <c s="36">
        <v>0.00131</v>
      </c>
      <c s="36">
        <f>ROUND(G57*H57,6)</f>
      </c>
      <c r="L57" s="38">
        <v>0</v>
      </c>
      <c s="32">
        <f>ROUND(ROUND(L57,2)*ROUND(G57,3),2)</f>
      </c>
      <c s="36" t="s">
        <v>90</v>
      </c>
      <c>
        <f>(M57*21)/100</f>
      </c>
      <c t="s">
        <v>28</v>
      </c>
    </row>
    <row r="58" spans="1:5" ht="25.5">
      <c r="A58" s="35" t="s">
        <v>56</v>
      </c>
      <c r="E58" s="39" t="s">
        <v>1980</v>
      </c>
    </row>
    <row r="59" spans="1:5" ht="12.75">
      <c r="A59" s="35" t="s">
        <v>57</v>
      </c>
      <c r="E59" s="40" t="s">
        <v>5</v>
      </c>
    </row>
    <row r="60" spans="1:5" ht="12.75">
      <c r="A60" t="s">
        <v>58</v>
      </c>
      <c r="E60" s="39" t="s">
        <v>5</v>
      </c>
    </row>
    <row r="61" spans="1:16" ht="12.75">
      <c r="A61" t="s">
        <v>50</v>
      </c>
      <c s="34" t="s">
        <v>120</v>
      </c>
      <c s="34" t="s">
        <v>4355</v>
      </c>
      <c s="35" t="s">
        <v>5</v>
      </c>
      <c s="6" t="s">
        <v>4356</v>
      </c>
      <c s="36" t="s">
        <v>74</v>
      </c>
      <c s="37">
        <v>8</v>
      </c>
      <c s="36">
        <v>0</v>
      </c>
      <c s="36">
        <f>ROUND(G61*H61,6)</f>
      </c>
      <c r="L61" s="38">
        <v>0</v>
      </c>
      <c s="32">
        <f>ROUND(ROUND(L61,2)*ROUND(G61,3),2)</f>
      </c>
      <c s="36" t="s">
        <v>90</v>
      </c>
      <c>
        <f>(M61*21)/100</f>
      </c>
      <c t="s">
        <v>28</v>
      </c>
    </row>
    <row r="62" spans="1:5" ht="12.75">
      <c r="A62" s="35" t="s">
        <v>56</v>
      </c>
      <c r="E62" s="39" t="s">
        <v>4356</v>
      </c>
    </row>
    <row r="63" spans="1:5" ht="12.75">
      <c r="A63" s="35" t="s">
        <v>57</v>
      </c>
      <c r="E63" s="40" t="s">
        <v>5</v>
      </c>
    </row>
    <row r="64" spans="1:5" ht="12.75">
      <c r="A64" t="s">
        <v>58</v>
      </c>
      <c r="E64" s="39" t="s">
        <v>5</v>
      </c>
    </row>
    <row r="65" spans="1:16" ht="25.5">
      <c r="A65" t="s">
        <v>50</v>
      </c>
      <c s="34" t="s">
        <v>124</v>
      </c>
      <c s="34" t="s">
        <v>4357</v>
      </c>
      <c s="35" t="s">
        <v>5</v>
      </c>
      <c s="6" t="s">
        <v>4358</v>
      </c>
      <c s="36" t="s">
        <v>74</v>
      </c>
      <c s="37">
        <v>1</v>
      </c>
      <c s="36">
        <v>0.00276</v>
      </c>
      <c s="36">
        <f>ROUND(G65*H65,6)</f>
      </c>
      <c r="L65" s="38">
        <v>0</v>
      </c>
      <c s="32">
        <f>ROUND(ROUND(L65,2)*ROUND(G65,3),2)</f>
      </c>
      <c s="36" t="s">
        <v>90</v>
      </c>
      <c>
        <f>(M65*21)/100</f>
      </c>
      <c t="s">
        <v>28</v>
      </c>
    </row>
    <row r="66" spans="1:5" ht="25.5">
      <c r="A66" s="35" t="s">
        <v>56</v>
      </c>
      <c r="E66" s="39" t="s">
        <v>4358</v>
      </c>
    </row>
    <row r="67" spans="1:5" ht="12.75">
      <c r="A67" s="35" t="s">
        <v>57</v>
      </c>
      <c r="E67" s="40" t="s">
        <v>5</v>
      </c>
    </row>
    <row r="68" spans="1:5" ht="12.75">
      <c r="A68" t="s">
        <v>58</v>
      </c>
      <c r="E68" s="39" t="s">
        <v>5</v>
      </c>
    </row>
    <row r="69" spans="1:16" ht="12.75">
      <c r="A69" t="s">
        <v>50</v>
      </c>
      <c s="34" t="s">
        <v>127</v>
      </c>
      <c s="34" t="s">
        <v>4359</v>
      </c>
      <c s="35" t="s">
        <v>5</v>
      </c>
      <c s="6" t="s">
        <v>4360</v>
      </c>
      <c s="36" t="s">
        <v>89</v>
      </c>
      <c s="37">
        <v>1</v>
      </c>
      <c s="36">
        <v>7E-05</v>
      </c>
      <c s="36">
        <f>ROUND(G69*H69,6)</f>
      </c>
      <c r="L69" s="38">
        <v>0</v>
      </c>
      <c s="32">
        <f>ROUND(ROUND(L69,2)*ROUND(G69,3),2)</f>
      </c>
      <c s="36" t="s">
        <v>90</v>
      </c>
      <c>
        <f>(M69*21)/100</f>
      </c>
      <c t="s">
        <v>28</v>
      </c>
    </row>
    <row r="70" spans="1:5" ht="12.75">
      <c r="A70" s="35" t="s">
        <v>56</v>
      </c>
      <c r="E70" s="39" t="s">
        <v>4360</v>
      </c>
    </row>
    <row r="71" spans="1:5" ht="12.75">
      <c r="A71" s="35" t="s">
        <v>57</v>
      </c>
      <c r="E71" s="40" t="s">
        <v>5</v>
      </c>
    </row>
    <row r="72" spans="1:5" ht="12.75">
      <c r="A72" t="s">
        <v>58</v>
      </c>
      <c r="E72" s="39" t="s">
        <v>5</v>
      </c>
    </row>
    <row r="73" spans="1:16" ht="12.75">
      <c r="A73" t="s">
        <v>50</v>
      </c>
      <c s="34" t="s">
        <v>130</v>
      </c>
      <c s="34" t="s">
        <v>1985</v>
      </c>
      <c s="35" t="s">
        <v>5</v>
      </c>
      <c s="6" t="s">
        <v>1986</v>
      </c>
      <c s="36" t="s">
        <v>74</v>
      </c>
      <c s="37">
        <v>8</v>
      </c>
      <c s="36">
        <v>0</v>
      </c>
      <c s="36">
        <f>ROUND(G73*H73,6)</f>
      </c>
      <c r="L73" s="38">
        <v>0</v>
      </c>
      <c s="32">
        <f>ROUND(ROUND(L73,2)*ROUND(G73,3),2)</f>
      </c>
      <c s="36" t="s">
        <v>90</v>
      </c>
      <c>
        <f>(M73*21)/100</f>
      </c>
      <c t="s">
        <v>28</v>
      </c>
    </row>
    <row r="74" spans="1:5" ht="12.75">
      <c r="A74" s="35" t="s">
        <v>56</v>
      </c>
      <c r="E74" s="39" t="s">
        <v>1986</v>
      </c>
    </row>
    <row r="75" spans="1:5" ht="12.75">
      <c r="A75" s="35" t="s">
        <v>57</v>
      </c>
      <c r="E75" s="40" t="s">
        <v>5</v>
      </c>
    </row>
    <row r="76" spans="1:5" ht="12.75">
      <c r="A76" t="s">
        <v>58</v>
      </c>
      <c r="E76" s="39" t="s">
        <v>5</v>
      </c>
    </row>
    <row r="77" spans="1:13" ht="12.75">
      <c r="A77" t="s">
        <v>47</v>
      </c>
      <c r="C77" s="31" t="s">
        <v>472</v>
      </c>
      <c r="E77" s="33" t="s">
        <v>473</v>
      </c>
      <c r="J77" s="32">
        <f>0</f>
      </c>
      <c s="32">
        <f>0</f>
      </c>
      <c s="32">
        <f>0+L78</f>
      </c>
      <c s="32">
        <f>0+M78</f>
      </c>
    </row>
    <row r="78" spans="1:16" ht="38.25">
      <c r="A78" t="s">
        <v>50</v>
      </c>
      <c s="34" t="s">
        <v>133</v>
      </c>
      <c s="34" t="s">
        <v>1995</v>
      </c>
      <c s="35" t="s">
        <v>5</v>
      </c>
      <c s="6" t="s">
        <v>1996</v>
      </c>
      <c s="36" t="s">
        <v>409</v>
      </c>
      <c s="37">
        <v>66.507</v>
      </c>
      <c s="36">
        <v>0</v>
      </c>
      <c s="36">
        <f>ROUND(G78*H78,6)</f>
      </c>
      <c r="L78" s="38">
        <v>0</v>
      </c>
      <c s="32">
        <f>ROUND(ROUND(L78,2)*ROUND(G78,3),2)</f>
      </c>
      <c s="36" t="s">
        <v>90</v>
      </c>
      <c>
        <f>(M78*21)/100</f>
      </c>
      <c t="s">
        <v>28</v>
      </c>
    </row>
    <row r="79" spans="1:5" ht="38.25">
      <c r="A79" s="35" t="s">
        <v>56</v>
      </c>
      <c r="E79" s="39" t="s">
        <v>1997</v>
      </c>
    </row>
    <row r="80" spans="1:5" ht="12.75">
      <c r="A80" s="35" t="s">
        <v>57</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4363</v>
      </c>
      <c r="E8" s="30" t="s">
        <v>4362</v>
      </c>
      <c r="J8" s="29">
        <f>0+J9</f>
      </c>
      <c s="29">
        <f>0+K9</f>
      </c>
      <c s="29">
        <f>0+L9</f>
      </c>
      <c s="29">
        <f>0+M9</f>
      </c>
    </row>
    <row r="9" spans="1:13" ht="12.75">
      <c r="A9" t="s">
        <v>47</v>
      </c>
      <c r="C9" s="31" t="s">
        <v>2232</v>
      </c>
      <c r="E9" s="33" t="s">
        <v>2233</v>
      </c>
      <c r="J9" s="32">
        <f>0</f>
      </c>
      <c s="32">
        <f>0</f>
      </c>
      <c s="32">
        <f>0+L10+L14+L18+L22+L26+L30+L34+L38+L42+L46+L50+L54+L58+L62+L66+L70+L74+L78+L82+L86+L90+L94+L98+L102+L106+L110+L114+L118+L122+L126+L130+L134+L138+L142+L146+L150+L154+L158+L162</f>
      </c>
      <c s="32">
        <f>0+M10+M14+M18+M22+M26+M30+M34+M38+M42+M46+M50+M54+M58+M62+M66+M70+M74+M78+M82+M86+M90+M94+M98+M102+M106+M110+M114+M118+M122+M126+M130+M134+M138+M142+M146+M150+M154+M158+M162</f>
      </c>
    </row>
    <row r="10" spans="1:16" ht="12.75">
      <c r="A10" t="s">
        <v>50</v>
      </c>
      <c s="34" t="s">
        <v>51</v>
      </c>
      <c s="34" t="s">
        <v>2241</v>
      </c>
      <c s="35" t="s">
        <v>5</v>
      </c>
      <c s="6" t="s">
        <v>2242</v>
      </c>
      <c s="36" t="s">
        <v>89</v>
      </c>
      <c s="37">
        <v>1</v>
      </c>
      <c s="36">
        <v>0</v>
      </c>
      <c s="36">
        <f>ROUND(G10*H10,6)</f>
      </c>
      <c r="L10" s="38">
        <v>0</v>
      </c>
      <c s="32">
        <f>ROUND(ROUND(L10,2)*ROUND(G10,3),2)</f>
      </c>
      <c s="36" t="s">
        <v>2236</v>
      </c>
      <c>
        <f>(M10*21)/100</f>
      </c>
      <c t="s">
        <v>28</v>
      </c>
    </row>
    <row r="11" spans="1:5" ht="12.75">
      <c r="A11" s="35" t="s">
        <v>56</v>
      </c>
      <c r="E11" s="39" t="s">
        <v>2242</v>
      </c>
    </row>
    <row r="12" spans="1:5" ht="12.75">
      <c r="A12" s="35" t="s">
        <v>57</v>
      </c>
      <c r="E12" s="40" t="s">
        <v>5</v>
      </c>
    </row>
    <row r="13" spans="1:5" ht="12.75">
      <c r="A13" t="s">
        <v>58</v>
      </c>
      <c r="E13" s="39" t="s">
        <v>5</v>
      </c>
    </row>
    <row r="14" spans="1:16" ht="25.5">
      <c r="A14" t="s">
        <v>50</v>
      </c>
      <c s="34" t="s">
        <v>28</v>
      </c>
      <c s="34" t="s">
        <v>2243</v>
      </c>
      <c s="35" t="s">
        <v>5</v>
      </c>
      <c s="6" t="s">
        <v>2244</v>
      </c>
      <c s="36" t="s">
        <v>89</v>
      </c>
      <c s="37">
        <v>1</v>
      </c>
      <c s="36">
        <v>0</v>
      </c>
      <c s="36">
        <f>ROUND(G14*H14,6)</f>
      </c>
      <c r="L14" s="38">
        <v>0</v>
      </c>
      <c s="32">
        <f>ROUND(ROUND(L14,2)*ROUND(G14,3),2)</f>
      </c>
      <c s="36" t="s">
        <v>2236</v>
      </c>
      <c>
        <f>(M14*21)/100</f>
      </c>
      <c t="s">
        <v>28</v>
      </c>
    </row>
    <row r="15" spans="1:5" ht="25.5">
      <c r="A15" s="35" t="s">
        <v>56</v>
      </c>
      <c r="E15" s="39" t="s">
        <v>2244</v>
      </c>
    </row>
    <row r="16" spans="1:5" ht="12.75">
      <c r="A16" s="35" t="s">
        <v>57</v>
      </c>
      <c r="E16" s="40" t="s">
        <v>5</v>
      </c>
    </row>
    <row r="17" spans="1:5" ht="12.75">
      <c r="A17" t="s">
        <v>58</v>
      </c>
      <c r="E17" s="39" t="s">
        <v>5</v>
      </c>
    </row>
    <row r="18" spans="1:16" ht="25.5">
      <c r="A18" t="s">
        <v>50</v>
      </c>
      <c s="34" t="s">
        <v>26</v>
      </c>
      <c s="34" t="s">
        <v>2245</v>
      </c>
      <c s="35" t="s">
        <v>5</v>
      </c>
      <c s="6" t="s">
        <v>2246</v>
      </c>
      <c s="36" t="s">
        <v>89</v>
      </c>
      <c s="37">
        <v>1</v>
      </c>
      <c s="36">
        <v>0</v>
      </c>
      <c s="36">
        <f>ROUND(G18*H18,6)</f>
      </c>
      <c r="L18" s="38">
        <v>0</v>
      </c>
      <c s="32">
        <f>ROUND(ROUND(L18,2)*ROUND(G18,3),2)</f>
      </c>
      <c s="36" t="s">
        <v>2236</v>
      </c>
      <c>
        <f>(M18*21)/100</f>
      </c>
      <c t="s">
        <v>28</v>
      </c>
    </row>
    <row r="19" spans="1:5" ht="25.5">
      <c r="A19" s="35" t="s">
        <v>56</v>
      </c>
      <c r="E19" s="39" t="s">
        <v>2246</v>
      </c>
    </row>
    <row r="20" spans="1:5" ht="12.75">
      <c r="A20" s="35" t="s">
        <v>57</v>
      </c>
      <c r="E20" s="40" t="s">
        <v>5</v>
      </c>
    </row>
    <row r="21" spans="1:5" ht="12.75">
      <c r="A21" t="s">
        <v>58</v>
      </c>
      <c r="E21" s="39" t="s">
        <v>5</v>
      </c>
    </row>
    <row r="22" spans="1:16" ht="12.75">
      <c r="A22" t="s">
        <v>50</v>
      </c>
      <c s="34" t="s">
        <v>79</v>
      </c>
      <c s="34" t="s">
        <v>2247</v>
      </c>
      <c s="35" t="s">
        <v>5</v>
      </c>
      <c s="6" t="s">
        <v>2248</v>
      </c>
      <c s="36" t="s">
        <v>89</v>
      </c>
      <c s="37">
        <v>2</v>
      </c>
      <c s="36">
        <v>0</v>
      </c>
      <c s="36">
        <f>ROUND(G22*H22,6)</f>
      </c>
      <c r="L22" s="38">
        <v>0</v>
      </c>
      <c s="32">
        <f>ROUND(ROUND(L22,2)*ROUND(G22,3),2)</f>
      </c>
      <c s="36" t="s">
        <v>2236</v>
      </c>
      <c>
        <f>(M22*21)/100</f>
      </c>
      <c t="s">
        <v>28</v>
      </c>
    </row>
    <row r="23" spans="1:5" ht="12.75">
      <c r="A23" s="35" t="s">
        <v>56</v>
      </c>
      <c r="E23" s="39" t="s">
        <v>2248</v>
      </c>
    </row>
    <row r="24" spans="1:5" ht="12.75">
      <c r="A24" s="35" t="s">
        <v>57</v>
      </c>
      <c r="E24" s="40" t="s">
        <v>5</v>
      </c>
    </row>
    <row r="25" spans="1:5" ht="12.75">
      <c r="A25" t="s">
        <v>58</v>
      </c>
      <c r="E25" s="39" t="s">
        <v>5</v>
      </c>
    </row>
    <row r="26" spans="1:16" ht="12.75">
      <c r="A26" t="s">
        <v>50</v>
      </c>
      <c s="34" t="s">
        <v>101</v>
      </c>
      <c s="34" t="s">
        <v>2249</v>
      </c>
      <c s="35" t="s">
        <v>5</v>
      </c>
      <c s="6" t="s">
        <v>2250</v>
      </c>
      <c s="36" t="s">
        <v>89</v>
      </c>
      <c s="37">
        <v>4</v>
      </c>
      <c s="36">
        <v>0</v>
      </c>
      <c s="36">
        <f>ROUND(G26*H26,6)</f>
      </c>
      <c r="L26" s="38">
        <v>0</v>
      </c>
      <c s="32">
        <f>ROUND(ROUND(L26,2)*ROUND(G26,3),2)</f>
      </c>
      <c s="36" t="s">
        <v>2236</v>
      </c>
      <c>
        <f>(M26*21)/100</f>
      </c>
      <c t="s">
        <v>28</v>
      </c>
    </row>
    <row r="27" spans="1:5" ht="12.75">
      <c r="A27" s="35" t="s">
        <v>56</v>
      </c>
      <c r="E27" s="39" t="s">
        <v>2250</v>
      </c>
    </row>
    <row r="28" spans="1:5" ht="12.75">
      <c r="A28" s="35" t="s">
        <v>57</v>
      </c>
      <c r="E28" s="40" t="s">
        <v>5</v>
      </c>
    </row>
    <row r="29" spans="1:5" ht="12.75">
      <c r="A29" t="s">
        <v>58</v>
      </c>
      <c r="E29" s="39" t="s">
        <v>5</v>
      </c>
    </row>
    <row r="30" spans="1:16" ht="12.75">
      <c r="A30" t="s">
        <v>50</v>
      </c>
      <c s="34" t="s">
        <v>27</v>
      </c>
      <c s="34" t="s">
        <v>2251</v>
      </c>
      <c s="35" t="s">
        <v>5</v>
      </c>
      <c s="6" t="s">
        <v>2252</v>
      </c>
      <c s="36" t="s">
        <v>89</v>
      </c>
      <c s="37">
        <v>4</v>
      </c>
      <c s="36">
        <v>0</v>
      </c>
      <c s="36">
        <f>ROUND(G30*H30,6)</f>
      </c>
      <c r="L30" s="38">
        <v>0</v>
      </c>
      <c s="32">
        <f>ROUND(ROUND(L30,2)*ROUND(G30,3),2)</f>
      </c>
      <c s="36" t="s">
        <v>2236</v>
      </c>
      <c>
        <f>(M30*21)/100</f>
      </c>
      <c t="s">
        <v>28</v>
      </c>
    </row>
    <row r="31" spans="1:5" ht="12.75">
      <c r="A31" s="35" t="s">
        <v>56</v>
      </c>
      <c r="E31" s="39" t="s">
        <v>2252</v>
      </c>
    </row>
    <row r="32" spans="1:5" ht="12.75">
      <c r="A32" s="35" t="s">
        <v>57</v>
      </c>
      <c r="E32" s="40" t="s">
        <v>5</v>
      </c>
    </row>
    <row r="33" spans="1:5" ht="12.75">
      <c r="A33" t="s">
        <v>58</v>
      </c>
      <c r="E33" s="39" t="s">
        <v>5</v>
      </c>
    </row>
    <row r="34" spans="1:16" ht="12.75">
      <c r="A34" t="s">
        <v>50</v>
      </c>
      <c s="34" t="s">
        <v>106</v>
      </c>
      <c s="34" t="s">
        <v>2253</v>
      </c>
      <c s="35" t="s">
        <v>5</v>
      </c>
      <c s="6" t="s">
        <v>2254</v>
      </c>
      <c s="36" t="s">
        <v>89</v>
      </c>
      <c s="37">
        <v>2</v>
      </c>
      <c s="36">
        <v>0</v>
      </c>
      <c s="36">
        <f>ROUND(G34*H34,6)</f>
      </c>
      <c r="L34" s="38">
        <v>0</v>
      </c>
      <c s="32">
        <f>ROUND(ROUND(L34,2)*ROUND(G34,3),2)</f>
      </c>
      <c s="36" t="s">
        <v>2236</v>
      </c>
      <c>
        <f>(M34*21)/100</f>
      </c>
      <c t="s">
        <v>28</v>
      </c>
    </row>
    <row r="35" spans="1:5" ht="12.75">
      <c r="A35" s="35" t="s">
        <v>56</v>
      </c>
      <c r="E35" s="39" t="s">
        <v>2254</v>
      </c>
    </row>
    <row r="36" spans="1:5" ht="12.75">
      <c r="A36" s="35" t="s">
        <v>57</v>
      </c>
      <c r="E36" s="40" t="s">
        <v>5</v>
      </c>
    </row>
    <row r="37" spans="1:5" ht="12.75">
      <c r="A37" t="s">
        <v>58</v>
      </c>
      <c r="E37" s="39" t="s">
        <v>5</v>
      </c>
    </row>
    <row r="38" spans="1:16" ht="12.75">
      <c r="A38" t="s">
        <v>50</v>
      </c>
      <c s="34" t="s">
        <v>111</v>
      </c>
      <c s="34" t="s">
        <v>2255</v>
      </c>
      <c s="35" t="s">
        <v>5</v>
      </c>
      <c s="6" t="s">
        <v>2256</v>
      </c>
      <c s="36" t="s">
        <v>89</v>
      </c>
      <c s="37">
        <v>2</v>
      </c>
      <c s="36">
        <v>0</v>
      </c>
      <c s="36">
        <f>ROUND(G38*H38,6)</f>
      </c>
      <c r="L38" s="38">
        <v>0</v>
      </c>
      <c s="32">
        <f>ROUND(ROUND(L38,2)*ROUND(G38,3),2)</f>
      </c>
      <c s="36" t="s">
        <v>2236</v>
      </c>
      <c>
        <f>(M38*21)/100</f>
      </c>
      <c t="s">
        <v>28</v>
      </c>
    </row>
    <row r="39" spans="1:5" ht="12.75">
      <c r="A39" s="35" t="s">
        <v>56</v>
      </c>
      <c r="E39" s="39" t="s">
        <v>2256</v>
      </c>
    </row>
    <row r="40" spans="1:5" ht="12.75">
      <c r="A40" s="35" t="s">
        <v>57</v>
      </c>
      <c r="E40" s="40" t="s">
        <v>5</v>
      </c>
    </row>
    <row r="41" spans="1:5" ht="12.75">
      <c r="A41" t="s">
        <v>58</v>
      </c>
      <c r="E41" s="39" t="s">
        <v>5</v>
      </c>
    </row>
    <row r="42" spans="1:16" ht="12.75">
      <c r="A42" t="s">
        <v>50</v>
      </c>
      <c s="34" t="s">
        <v>114</v>
      </c>
      <c s="34" t="s">
        <v>2257</v>
      </c>
      <c s="35" t="s">
        <v>5</v>
      </c>
      <c s="6" t="s">
        <v>2258</v>
      </c>
      <c s="36" t="s">
        <v>89</v>
      </c>
      <c s="37">
        <v>4</v>
      </c>
      <c s="36">
        <v>0</v>
      </c>
      <c s="36">
        <f>ROUND(G42*H42,6)</f>
      </c>
      <c r="L42" s="38">
        <v>0</v>
      </c>
      <c s="32">
        <f>ROUND(ROUND(L42,2)*ROUND(G42,3),2)</f>
      </c>
      <c s="36" t="s">
        <v>2236</v>
      </c>
      <c>
        <f>(M42*21)/100</f>
      </c>
      <c t="s">
        <v>28</v>
      </c>
    </row>
    <row r="43" spans="1:5" ht="12.75">
      <c r="A43" s="35" t="s">
        <v>56</v>
      </c>
      <c r="E43" s="39" t="s">
        <v>2258</v>
      </c>
    </row>
    <row r="44" spans="1:5" ht="12.75">
      <c r="A44" s="35" t="s">
        <v>57</v>
      </c>
      <c r="E44" s="40" t="s">
        <v>5</v>
      </c>
    </row>
    <row r="45" spans="1:5" ht="12.75">
      <c r="A45" t="s">
        <v>58</v>
      </c>
      <c r="E45" s="39" t="s">
        <v>5</v>
      </c>
    </row>
    <row r="46" spans="1:16" ht="12.75">
      <c r="A46" t="s">
        <v>50</v>
      </c>
      <c s="34" t="s">
        <v>120</v>
      </c>
      <c s="34" t="s">
        <v>2259</v>
      </c>
      <c s="35" t="s">
        <v>5</v>
      </c>
      <c s="6" t="s">
        <v>2260</v>
      </c>
      <c s="36" t="s">
        <v>89</v>
      </c>
      <c s="37">
        <v>3</v>
      </c>
      <c s="36">
        <v>0</v>
      </c>
      <c s="36">
        <f>ROUND(G46*H46,6)</f>
      </c>
      <c r="L46" s="38">
        <v>0</v>
      </c>
      <c s="32">
        <f>ROUND(ROUND(L46,2)*ROUND(G46,3),2)</f>
      </c>
      <c s="36" t="s">
        <v>2236</v>
      </c>
      <c>
        <f>(M46*21)/100</f>
      </c>
      <c t="s">
        <v>28</v>
      </c>
    </row>
    <row r="47" spans="1:5" ht="12.75">
      <c r="A47" s="35" t="s">
        <v>56</v>
      </c>
      <c r="E47" s="39" t="s">
        <v>2260</v>
      </c>
    </row>
    <row r="48" spans="1:5" ht="12.75">
      <c r="A48" s="35" t="s">
        <v>57</v>
      </c>
      <c r="E48" s="40" t="s">
        <v>5</v>
      </c>
    </row>
    <row r="49" spans="1:5" ht="12.75">
      <c r="A49" t="s">
        <v>58</v>
      </c>
      <c r="E49" s="39" t="s">
        <v>5</v>
      </c>
    </row>
    <row r="50" spans="1:16" ht="12.75">
      <c r="A50" t="s">
        <v>50</v>
      </c>
      <c s="34" t="s">
        <v>124</v>
      </c>
      <c s="34" t="s">
        <v>2261</v>
      </c>
      <c s="35" t="s">
        <v>5</v>
      </c>
      <c s="6" t="s">
        <v>2262</v>
      </c>
      <c s="36" t="s">
        <v>89</v>
      </c>
      <c s="37">
        <v>3</v>
      </c>
      <c s="36">
        <v>0</v>
      </c>
      <c s="36">
        <f>ROUND(G50*H50,6)</f>
      </c>
      <c r="L50" s="38">
        <v>0</v>
      </c>
      <c s="32">
        <f>ROUND(ROUND(L50,2)*ROUND(G50,3),2)</f>
      </c>
      <c s="36" t="s">
        <v>2236</v>
      </c>
      <c>
        <f>(M50*21)/100</f>
      </c>
      <c t="s">
        <v>28</v>
      </c>
    </row>
    <row r="51" spans="1:5" ht="12.75">
      <c r="A51" s="35" t="s">
        <v>56</v>
      </c>
      <c r="E51" s="39" t="s">
        <v>2262</v>
      </c>
    </row>
    <row r="52" spans="1:5" ht="12.75">
      <c r="A52" s="35" t="s">
        <v>57</v>
      </c>
      <c r="E52" s="40" t="s">
        <v>5</v>
      </c>
    </row>
    <row r="53" spans="1:5" ht="12.75">
      <c r="A53" t="s">
        <v>58</v>
      </c>
      <c r="E53" s="39" t="s">
        <v>5</v>
      </c>
    </row>
    <row r="54" spans="1:16" ht="12.75">
      <c r="A54" t="s">
        <v>50</v>
      </c>
      <c s="34" t="s">
        <v>127</v>
      </c>
      <c s="34" t="s">
        <v>4364</v>
      </c>
      <c s="35" t="s">
        <v>5</v>
      </c>
      <c s="6" t="s">
        <v>4365</v>
      </c>
      <c s="36" t="s">
        <v>89</v>
      </c>
      <c s="37">
        <v>1</v>
      </c>
      <c s="36">
        <v>0</v>
      </c>
      <c s="36">
        <f>ROUND(G54*H54,6)</f>
      </c>
      <c r="L54" s="38">
        <v>0</v>
      </c>
      <c s="32">
        <f>ROUND(ROUND(L54,2)*ROUND(G54,3),2)</f>
      </c>
      <c s="36" t="s">
        <v>2236</v>
      </c>
      <c>
        <f>(M54*21)/100</f>
      </c>
      <c t="s">
        <v>28</v>
      </c>
    </row>
    <row r="55" spans="1:5" ht="12.75">
      <c r="A55" s="35" t="s">
        <v>56</v>
      </c>
      <c r="E55" s="39" t="s">
        <v>4365</v>
      </c>
    </row>
    <row r="56" spans="1:5" ht="12.75">
      <c r="A56" s="35" t="s">
        <v>57</v>
      </c>
      <c r="E56" s="40" t="s">
        <v>5</v>
      </c>
    </row>
    <row r="57" spans="1:5" ht="12.75">
      <c r="A57" t="s">
        <v>58</v>
      </c>
      <c r="E57" s="39" t="s">
        <v>5</v>
      </c>
    </row>
    <row r="58" spans="1:16" ht="12.75">
      <c r="A58" t="s">
        <v>50</v>
      </c>
      <c s="34" t="s">
        <v>130</v>
      </c>
      <c s="34" t="s">
        <v>2277</v>
      </c>
      <c s="35" t="s">
        <v>5</v>
      </c>
      <c s="6" t="s">
        <v>2278</v>
      </c>
      <c s="36" t="s">
        <v>89</v>
      </c>
      <c s="37">
        <v>1</v>
      </c>
      <c s="36">
        <v>0</v>
      </c>
      <c s="36">
        <f>ROUND(G58*H58,6)</f>
      </c>
      <c r="L58" s="38">
        <v>0</v>
      </c>
      <c s="32">
        <f>ROUND(ROUND(L58,2)*ROUND(G58,3),2)</f>
      </c>
      <c s="36" t="s">
        <v>2236</v>
      </c>
      <c>
        <f>(M58*21)/100</f>
      </c>
      <c t="s">
        <v>28</v>
      </c>
    </row>
    <row r="59" spans="1:5" ht="12.75">
      <c r="A59" s="35" t="s">
        <v>56</v>
      </c>
      <c r="E59" s="39" t="s">
        <v>2278</v>
      </c>
    </row>
    <row r="60" spans="1:5" ht="12.75">
      <c r="A60" s="35" t="s">
        <v>57</v>
      </c>
      <c r="E60" s="40" t="s">
        <v>5</v>
      </c>
    </row>
    <row r="61" spans="1:5" ht="12.75">
      <c r="A61" t="s">
        <v>58</v>
      </c>
      <c r="E61" s="39" t="s">
        <v>5</v>
      </c>
    </row>
    <row r="62" spans="1:16" ht="12.75">
      <c r="A62" t="s">
        <v>50</v>
      </c>
      <c s="34" t="s">
        <v>133</v>
      </c>
      <c s="34" t="s">
        <v>2281</v>
      </c>
      <c s="35" t="s">
        <v>5</v>
      </c>
      <c s="6" t="s">
        <v>2282</v>
      </c>
      <c s="36" t="s">
        <v>184</v>
      </c>
      <c s="37">
        <v>8</v>
      </c>
      <c s="36">
        <v>0</v>
      </c>
      <c s="36">
        <f>ROUND(G62*H62,6)</f>
      </c>
      <c r="L62" s="38">
        <v>0</v>
      </c>
      <c s="32">
        <f>ROUND(ROUND(L62,2)*ROUND(G62,3),2)</f>
      </c>
      <c s="36" t="s">
        <v>2236</v>
      </c>
      <c>
        <f>(M62*21)/100</f>
      </c>
      <c t="s">
        <v>28</v>
      </c>
    </row>
    <row r="63" spans="1:5" ht="12.75">
      <c r="A63" s="35" t="s">
        <v>56</v>
      </c>
      <c r="E63" s="39" t="s">
        <v>2282</v>
      </c>
    </row>
    <row r="64" spans="1:5" ht="12.75">
      <c r="A64" s="35" t="s">
        <v>57</v>
      </c>
      <c r="E64" s="40" t="s">
        <v>5</v>
      </c>
    </row>
    <row r="65" spans="1:5" ht="12.75">
      <c r="A65" t="s">
        <v>58</v>
      </c>
      <c r="E65" s="39" t="s">
        <v>5</v>
      </c>
    </row>
    <row r="66" spans="1:16" ht="25.5">
      <c r="A66" t="s">
        <v>50</v>
      </c>
      <c s="34" t="s">
        <v>136</v>
      </c>
      <c s="34" t="s">
        <v>2283</v>
      </c>
      <c s="35" t="s">
        <v>5</v>
      </c>
      <c s="6" t="s">
        <v>2284</v>
      </c>
      <c s="36" t="s">
        <v>89</v>
      </c>
      <c s="37">
        <v>1</v>
      </c>
      <c s="36">
        <v>0</v>
      </c>
      <c s="36">
        <f>ROUND(G66*H66,6)</f>
      </c>
      <c r="L66" s="38">
        <v>0</v>
      </c>
      <c s="32">
        <f>ROUND(ROUND(L66,2)*ROUND(G66,3),2)</f>
      </c>
      <c s="36" t="s">
        <v>2236</v>
      </c>
      <c>
        <f>(M66*21)/100</f>
      </c>
      <c t="s">
        <v>28</v>
      </c>
    </row>
    <row r="67" spans="1:5" ht="25.5">
      <c r="A67" s="35" t="s">
        <v>56</v>
      </c>
      <c r="E67" s="39" t="s">
        <v>2284</v>
      </c>
    </row>
    <row r="68" spans="1:5" ht="12.75">
      <c r="A68" s="35" t="s">
        <v>57</v>
      </c>
      <c r="E68" s="40" t="s">
        <v>5</v>
      </c>
    </row>
    <row r="69" spans="1:5" ht="12.75">
      <c r="A69" t="s">
        <v>58</v>
      </c>
      <c r="E69" s="39" t="s">
        <v>5</v>
      </c>
    </row>
    <row r="70" spans="1:16" ht="12.75">
      <c r="A70" t="s">
        <v>50</v>
      </c>
      <c s="34" t="s">
        <v>139</v>
      </c>
      <c s="34" t="s">
        <v>2285</v>
      </c>
      <c s="35" t="s">
        <v>5</v>
      </c>
      <c s="6" t="s">
        <v>2286</v>
      </c>
      <c s="36" t="s">
        <v>89</v>
      </c>
      <c s="37">
        <v>1</v>
      </c>
      <c s="36">
        <v>0</v>
      </c>
      <c s="36">
        <f>ROUND(G70*H70,6)</f>
      </c>
      <c r="L70" s="38">
        <v>0</v>
      </c>
      <c s="32">
        <f>ROUND(ROUND(L70,2)*ROUND(G70,3),2)</f>
      </c>
      <c s="36" t="s">
        <v>2236</v>
      </c>
      <c>
        <f>(M70*21)/100</f>
      </c>
      <c t="s">
        <v>28</v>
      </c>
    </row>
    <row r="71" spans="1:5" ht="12.75">
      <c r="A71" s="35" t="s">
        <v>56</v>
      </c>
      <c r="E71" s="39" t="s">
        <v>2286</v>
      </c>
    </row>
    <row r="72" spans="1:5" ht="12.75">
      <c r="A72" s="35" t="s">
        <v>57</v>
      </c>
      <c r="E72" s="40" t="s">
        <v>5</v>
      </c>
    </row>
    <row r="73" spans="1:5" ht="12.75">
      <c r="A73" t="s">
        <v>58</v>
      </c>
      <c r="E73" s="39" t="s">
        <v>5</v>
      </c>
    </row>
    <row r="74" spans="1:16" ht="12.75">
      <c r="A74" t="s">
        <v>50</v>
      </c>
      <c s="34" t="s">
        <v>142</v>
      </c>
      <c s="34" t="s">
        <v>2287</v>
      </c>
      <c s="35" t="s">
        <v>5</v>
      </c>
      <c s="6" t="s">
        <v>2288</v>
      </c>
      <c s="36" t="s">
        <v>89</v>
      </c>
      <c s="37">
        <v>1</v>
      </c>
      <c s="36">
        <v>0</v>
      </c>
      <c s="36">
        <f>ROUND(G74*H74,6)</f>
      </c>
      <c r="L74" s="38">
        <v>0</v>
      </c>
      <c s="32">
        <f>ROUND(ROUND(L74,2)*ROUND(G74,3),2)</f>
      </c>
      <c s="36" t="s">
        <v>2236</v>
      </c>
      <c>
        <f>(M74*21)/100</f>
      </c>
      <c t="s">
        <v>28</v>
      </c>
    </row>
    <row r="75" spans="1:5" ht="12.75">
      <c r="A75" s="35" t="s">
        <v>56</v>
      </c>
      <c r="E75" s="39" t="s">
        <v>2288</v>
      </c>
    </row>
    <row r="76" spans="1:5" ht="12.75">
      <c r="A76" s="35" t="s">
        <v>57</v>
      </c>
      <c r="E76" s="40" t="s">
        <v>5</v>
      </c>
    </row>
    <row r="77" spans="1:5" ht="12.75">
      <c r="A77" t="s">
        <v>58</v>
      </c>
      <c r="E77" s="39" t="s">
        <v>5</v>
      </c>
    </row>
    <row r="78" spans="1:16" ht="12.75">
      <c r="A78" t="s">
        <v>50</v>
      </c>
      <c s="34" t="s">
        <v>145</v>
      </c>
      <c s="34" t="s">
        <v>2289</v>
      </c>
      <c s="35" t="s">
        <v>5</v>
      </c>
      <c s="6" t="s">
        <v>2290</v>
      </c>
      <c s="36" t="s">
        <v>89</v>
      </c>
      <c s="37">
        <v>1</v>
      </c>
      <c s="36">
        <v>0</v>
      </c>
      <c s="36">
        <f>ROUND(G78*H78,6)</f>
      </c>
      <c r="L78" s="38">
        <v>0</v>
      </c>
      <c s="32">
        <f>ROUND(ROUND(L78,2)*ROUND(G78,3),2)</f>
      </c>
      <c s="36" t="s">
        <v>2236</v>
      </c>
      <c>
        <f>(M78*21)/100</f>
      </c>
      <c t="s">
        <v>28</v>
      </c>
    </row>
    <row r="79" spans="1:5" ht="12.75">
      <c r="A79" s="35" t="s">
        <v>56</v>
      </c>
      <c r="E79" s="39" t="s">
        <v>2290</v>
      </c>
    </row>
    <row r="80" spans="1:5" ht="12.75">
      <c r="A80" s="35" t="s">
        <v>57</v>
      </c>
      <c r="E80" s="40" t="s">
        <v>5</v>
      </c>
    </row>
    <row r="81" spans="1:5" ht="12.75">
      <c r="A81" t="s">
        <v>58</v>
      </c>
      <c r="E81" s="39" t="s">
        <v>5</v>
      </c>
    </row>
    <row r="82" spans="1:16" ht="25.5">
      <c r="A82" t="s">
        <v>50</v>
      </c>
      <c s="34" t="s">
        <v>149</v>
      </c>
      <c s="34" t="s">
        <v>2291</v>
      </c>
      <c s="35" t="s">
        <v>5</v>
      </c>
      <c s="6" t="s">
        <v>2292</v>
      </c>
      <c s="36" t="s">
        <v>74</v>
      </c>
      <c s="37">
        <v>300</v>
      </c>
      <c s="36">
        <v>0</v>
      </c>
      <c s="36">
        <f>ROUND(G82*H82,6)</f>
      </c>
      <c r="L82" s="38">
        <v>0</v>
      </c>
      <c s="32">
        <f>ROUND(ROUND(L82,2)*ROUND(G82,3),2)</f>
      </c>
      <c s="36" t="s">
        <v>2236</v>
      </c>
      <c>
        <f>(M82*21)/100</f>
      </c>
      <c t="s">
        <v>28</v>
      </c>
    </row>
    <row r="83" spans="1:5" ht="25.5">
      <c r="A83" s="35" t="s">
        <v>56</v>
      </c>
      <c r="E83" s="39" t="s">
        <v>2292</v>
      </c>
    </row>
    <row r="84" spans="1:5" ht="12.75">
      <c r="A84" s="35" t="s">
        <v>57</v>
      </c>
      <c r="E84" s="40" t="s">
        <v>5</v>
      </c>
    </row>
    <row r="85" spans="1:5" ht="12.75">
      <c r="A85" t="s">
        <v>58</v>
      </c>
      <c r="E85" s="39" t="s">
        <v>5</v>
      </c>
    </row>
    <row r="86" spans="1:16" ht="25.5">
      <c r="A86" t="s">
        <v>50</v>
      </c>
      <c s="34" t="s">
        <v>152</v>
      </c>
      <c s="34" t="s">
        <v>4366</v>
      </c>
      <c s="35" t="s">
        <v>5</v>
      </c>
      <c s="6" t="s">
        <v>4367</v>
      </c>
      <c s="36" t="s">
        <v>74</v>
      </c>
      <c s="37">
        <v>300</v>
      </c>
      <c s="36">
        <v>0</v>
      </c>
      <c s="36">
        <f>ROUND(G86*H86,6)</f>
      </c>
      <c r="L86" s="38">
        <v>0</v>
      </c>
      <c s="32">
        <f>ROUND(ROUND(L86,2)*ROUND(G86,3),2)</f>
      </c>
      <c s="36" t="s">
        <v>2236</v>
      </c>
      <c>
        <f>(M86*21)/100</f>
      </c>
      <c t="s">
        <v>28</v>
      </c>
    </row>
    <row r="87" spans="1:5" ht="25.5">
      <c r="A87" s="35" t="s">
        <v>56</v>
      </c>
      <c r="E87" s="39" t="s">
        <v>4367</v>
      </c>
    </row>
    <row r="88" spans="1:5" ht="12.75">
      <c r="A88" s="35" t="s">
        <v>57</v>
      </c>
      <c r="E88" s="40" t="s">
        <v>5</v>
      </c>
    </row>
    <row r="89" spans="1:5" ht="12.75">
      <c r="A89" t="s">
        <v>58</v>
      </c>
      <c r="E89" s="39" t="s">
        <v>5</v>
      </c>
    </row>
    <row r="90" spans="1:16" ht="12.75">
      <c r="A90" t="s">
        <v>50</v>
      </c>
      <c s="34" t="s">
        <v>155</v>
      </c>
      <c s="34" t="s">
        <v>2295</v>
      </c>
      <c s="35" t="s">
        <v>5</v>
      </c>
      <c s="6" t="s">
        <v>2296</v>
      </c>
      <c s="36" t="s">
        <v>2297</v>
      </c>
      <c s="37">
        <v>2</v>
      </c>
      <c s="36">
        <v>0</v>
      </c>
      <c s="36">
        <f>ROUND(G90*H90,6)</f>
      </c>
      <c r="L90" s="38">
        <v>0</v>
      </c>
      <c s="32">
        <f>ROUND(ROUND(L90,2)*ROUND(G90,3),2)</f>
      </c>
      <c s="36" t="s">
        <v>2236</v>
      </c>
      <c>
        <f>(M90*21)/100</f>
      </c>
      <c t="s">
        <v>28</v>
      </c>
    </row>
    <row r="91" spans="1:5" ht="12.75">
      <c r="A91" s="35" t="s">
        <v>56</v>
      </c>
      <c r="E91" s="39" t="s">
        <v>2296</v>
      </c>
    </row>
    <row r="92" spans="1:5" ht="12.75">
      <c r="A92" s="35" t="s">
        <v>57</v>
      </c>
      <c r="E92" s="40" t="s">
        <v>5</v>
      </c>
    </row>
    <row r="93" spans="1:5" ht="12.75">
      <c r="A93" t="s">
        <v>58</v>
      </c>
      <c r="E93" s="39" t="s">
        <v>5</v>
      </c>
    </row>
    <row r="94" spans="1:16" ht="12.75">
      <c r="A94" t="s">
        <v>50</v>
      </c>
      <c s="34" t="s">
        <v>159</v>
      </c>
      <c s="34" t="s">
        <v>2298</v>
      </c>
      <c s="35" t="s">
        <v>5</v>
      </c>
      <c s="6" t="s">
        <v>2299</v>
      </c>
      <c s="36" t="s">
        <v>2297</v>
      </c>
      <c s="37">
        <v>10</v>
      </c>
      <c s="36">
        <v>0</v>
      </c>
      <c s="36">
        <f>ROUND(G94*H94,6)</f>
      </c>
      <c r="L94" s="38">
        <v>0</v>
      </c>
      <c s="32">
        <f>ROUND(ROUND(L94,2)*ROUND(G94,3),2)</f>
      </c>
      <c s="36" t="s">
        <v>2236</v>
      </c>
      <c>
        <f>(M94*21)/100</f>
      </c>
      <c t="s">
        <v>28</v>
      </c>
    </row>
    <row r="95" spans="1:5" ht="12.75">
      <c r="A95" s="35" t="s">
        <v>56</v>
      </c>
      <c r="E95" s="39" t="s">
        <v>2299</v>
      </c>
    </row>
    <row r="96" spans="1:5" ht="12.75">
      <c r="A96" s="35" t="s">
        <v>57</v>
      </c>
      <c r="E96" s="40" t="s">
        <v>5</v>
      </c>
    </row>
    <row r="97" spans="1:5" ht="12.75">
      <c r="A97" t="s">
        <v>58</v>
      </c>
      <c r="E97" s="39" t="s">
        <v>5</v>
      </c>
    </row>
    <row r="98" spans="1:16" ht="12.75">
      <c r="A98" t="s">
        <v>50</v>
      </c>
      <c s="34" t="s">
        <v>162</v>
      </c>
      <c s="34" t="s">
        <v>2300</v>
      </c>
      <c s="35" t="s">
        <v>5</v>
      </c>
      <c s="6" t="s">
        <v>2301</v>
      </c>
      <c s="36" t="s">
        <v>74</v>
      </c>
      <c s="37">
        <v>950</v>
      </c>
      <c s="36">
        <v>0</v>
      </c>
      <c s="36">
        <f>ROUND(G98*H98,6)</f>
      </c>
      <c r="L98" s="38">
        <v>0</v>
      </c>
      <c s="32">
        <f>ROUND(ROUND(L98,2)*ROUND(G98,3),2)</f>
      </c>
      <c s="36" t="s">
        <v>2236</v>
      </c>
      <c>
        <f>(M98*21)/100</f>
      </c>
      <c t="s">
        <v>28</v>
      </c>
    </row>
    <row r="99" spans="1:5" ht="12.75">
      <c r="A99" s="35" t="s">
        <v>56</v>
      </c>
      <c r="E99" s="39" t="s">
        <v>2301</v>
      </c>
    </row>
    <row r="100" spans="1:5" ht="12.75">
      <c r="A100" s="35" t="s">
        <v>57</v>
      </c>
      <c r="E100" s="40" t="s">
        <v>5</v>
      </c>
    </row>
    <row r="101" spans="1:5" ht="12.75">
      <c r="A101" t="s">
        <v>58</v>
      </c>
      <c r="E101" s="39" t="s">
        <v>5</v>
      </c>
    </row>
    <row r="102" spans="1:16" ht="12.75">
      <c r="A102" t="s">
        <v>50</v>
      </c>
      <c s="34" t="s">
        <v>165</v>
      </c>
      <c s="34" t="s">
        <v>2302</v>
      </c>
      <c s="35" t="s">
        <v>5</v>
      </c>
      <c s="6" t="s">
        <v>2303</v>
      </c>
      <c s="36" t="s">
        <v>74</v>
      </c>
      <c s="37">
        <v>100</v>
      </c>
      <c s="36">
        <v>0</v>
      </c>
      <c s="36">
        <f>ROUND(G102*H102,6)</f>
      </c>
      <c r="L102" s="38">
        <v>0</v>
      </c>
      <c s="32">
        <f>ROUND(ROUND(L102,2)*ROUND(G102,3),2)</f>
      </c>
      <c s="36" t="s">
        <v>2236</v>
      </c>
      <c>
        <f>(M102*21)/100</f>
      </c>
      <c t="s">
        <v>28</v>
      </c>
    </row>
    <row r="103" spans="1:5" ht="12.75">
      <c r="A103" s="35" t="s">
        <v>56</v>
      </c>
      <c r="E103" s="39" t="s">
        <v>2303</v>
      </c>
    </row>
    <row r="104" spans="1:5" ht="12.75">
      <c r="A104" s="35" t="s">
        <v>57</v>
      </c>
      <c r="E104" s="40" t="s">
        <v>5</v>
      </c>
    </row>
    <row r="105" spans="1:5" ht="12.75">
      <c r="A105" t="s">
        <v>58</v>
      </c>
      <c r="E105" s="39" t="s">
        <v>5</v>
      </c>
    </row>
    <row r="106" spans="1:16" ht="12.75">
      <c r="A106" t="s">
        <v>50</v>
      </c>
      <c s="34" t="s">
        <v>168</v>
      </c>
      <c s="34" t="s">
        <v>4368</v>
      </c>
      <c s="35" t="s">
        <v>5</v>
      </c>
      <c s="6" t="s">
        <v>4369</v>
      </c>
      <c s="36" t="s">
        <v>74</v>
      </c>
      <c s="37">
        <v>100</v>
      </c>
      <c s="36">
        <v>0</v>
      </c>
      <c s="36">
        <f>ROUND(G106*H106,6)</f>
      </c>
      <c r="L106" s="38">
        <v>0</v>
      </c>
      <c s="32">
        <f>ROUND(ROUND(L106,2)*ROUND(G106,3),2)</f>
      </c>
      <c s="36" t="s">
        <v>2236</v>
      </c>
      <c>
        <f>(M106*21)/100</f>
      </c>
      <c t="s">
        <v>28</v>
      </c>
    </row>
    <row r="107" spans="1:5" ht="12.75">
      <c r="A107" s="35" t="s">
        <v>56</v>
      </c>
      <c r="E107" s="39" t="s">
        <v>4369</v>
      </c>
    </row>
    <row r="108" spans="1:5" ht="12.75">
      <c r="A108" s="35" t="s">
        <v>57</v>
      </c>
      <c r="E108" s="40" t="s">
        <v>5</v>
      </c>
    </row>
    <row r="109" spans="1:5" ht="12.75">
      <c r="A109" t="s">
        <v>58</v>
      </c>
      <c r="E109" s="39" t="s">
        <v>5</v>
      </c>
    </row>
    <row r="110" spans="1:16" ht="25.5">
      <c r="A110" t="s">
        <v>50</v>
      </c>
      <c s="34" t="s">
        <v>171</v>
      </c>
      <c s="34" t="s">
        <v>4370</v>
      </c>
      <c s="35" t="s">
        <v>5</v>
      </c>
      <c s="6" t="s">
        <v>4371</v>
      </c>
      <c s="36" t="s">
        <v>89</v>
      </c>
      <c s="37">
        <v>5</v>
      </c>
      <c s="36">
        <v>0</v>
      </c>
      <c s="36">
        <f>ROUND(G110*H110,6)</f>
      </c>
      <c r="L110" s="38">
        <v>0</v>
      </c>
      <c s="32">
        <f>ROUND(ROUND(L110,2)*ROUND(G110,3),2)</f>
      </c>
      <c s="36" t="s">
        <v>2236</v>
      </c>
      <c>
        <f>(M110*21)/100</f>
      </c>
      <c t="s">
        <v>28</v>
      </c>
    </row>
    <row r="111" spans="1:5" ht="25.5">
      <c r="A111" s="35" t="s">
        <v>56</v>
      </c>
      <c r="E111" s="39" t="s">
        <v>4371</v>
      </c>
    </row>
    <row r="112" spans="1:5" ht="12.75">
      <c r="A112" s="35" t="s">
        <v>57</v>
      </c>
      <c r="E112" s="40" t="s">
        <v>5</v>
      </c>
    </row>
    <row r="113" spans="1:5" ht="12.75">
      <c r="A113" t="s">
        <v>58</v>
      </c>
      <c r="E113" s="39" t="s">
        <v>5</v>
      </c>
    </row>
    <row r="114" spans="1:16" ht="25.5">
      <c r="A114" t="s">
        <v>50</v>
      </c>
      <c s="34" t="s">
        <v>174</v>
      </c>
      <c s="34" t="s">
        <v>2304</v>
      </c>
      <c s="35" t="s">
        <v>5</v>
      </c>
      <c s="6" t="s">
        <v>2305</v>
      </c>
      <c s="36" t="s">
        <v>89</v>
      </c>
      <c s="37">
        <v>10</v>
      </c>
      <c s="36">
        <v>0</v>
      </c>
      <c s="36">
        <f>ROUND(G114*H114,6)</f>
      </c>
      <c r="L114" s="38">
        <v>0</v>
      </c>
      <c s="32">
        <f>ROUND(ROUND(L114,2)*ROUND(G114,3),2)</f>
      </c>
      <c s="36" t="s">
        <v>2236</v>
      </c>
      <c>
        <f>(M114*21)/100</f>
      </c>
      <c t="s">
        <v>28</v>
      </c>
    </row>
    <row r="115" spans="1:5" ht="25.5">
      <c r="A115" s="35" t="s">
        <v>56</v>
      </c>
      <c r="E115" s="39" t="s">
        <v>2305</v>
      </c>
    </row>
    <row r="116" spans="1:5" ht="12.75">
      <c r="A116" s="35" t="s">
        <v>57</v>
      </c>
      <c r="E116" s="40" t="s">
        <v>5</v>
      </c>
    </row>
    <row r="117" spans="1:5" ht="12.75">
      <c r="A117" t="s">
        <v>58</v>
      </c>
      <c r="E117" s="39" t="s">
        <v>5</v>
      </c>
    </row>
    <row r="118" spans="1:16" ht="12.75">
      <c r="A118" t="s">
        <v>50</v>
      </c>
      <c s="34" t="s">
        <v>177</v>
      </c>
      <c s="34" t="s">
        <v>2306</v>
      </c>
      <c s="35" t="s">
        <v>5</v>
      </c>
      <c s="6" t="s">
        <v>2307</v>
      </c>
      <c s="36" t="s">
        <v>89</v>
      </c>
      <c s="37">
        <v>40</v>
      </c>
      <c s="36">
        <v>0</v>
      </c>
      <c s="36">
        <f>ROUND(G118*H118,6)</f>
      </c>
      <c r="L118" s="38">
        <v>0</v>
      </c>
      <c s="32">
        <f>ROUND(ROUND(L118,2)*ROUND(G118,3),2)</f>
      </c>
      <c s="36" t="s">
        <v>2236</v>
      </c>
      <c>
        <f>(M118*21)/100</f>
      </c>
      <c t="s">
        <v>28</v>
      </c>
    </row>
    <row r="119" spans="1:5" ht="12.75">
      <c r="A119" s="35" t="s">
        <v>56</v>
      </c>
      <c r="E119" s="39" t="s">
        <v>2307</v>
      </c>
    </row>
    <row r="120" spans="1:5" ht="12.75">
      <c r="A120" s="35" t="s">
        <v>57</v>
      </c>
      <c r="E120" s="40" t="s">
        <v>5</v>
      </c>
    </row>
    <row r="121" spans="1:5" ht="12.75">
      <c r="A121" t="s">
        <v>58</v>
      </c>
      <c r="E121" s="39" t="s">
        <v>5</v>
      </c>
    </row>
    <row r="122" spans="1:16" ht="12.75">
      <c r="A122" t="s">
        <v>50</v>
      </c>
      <c s="34" t="s">
        <v>181</v>
      </c>
      <c s="34" t="s">
        <v>2308</v>
      </c>
      <c s="35" t="s">
        <v>5</v>
      </c>
      <c s="6" t="s">
        <v>2309</v>
      </c>
      <c s="36" t="s">
        <v>401</v>
      </c>
      <c s="37">
        <v>5</v>
      </c>
      <c s="36">
        <v>0</v>
      </c>
      <c s="36">
        <f>ROUND(G122*H122,6)</f>
      </c>
      <c r="L122" s="38">
        <v>0</v>
      </c>
      <c s="32">
        <f>ROUND(ROUND(L122,2)*ROUND(G122,3),2)</f>
      </c>
      <c s="36" t="s">
        <v>2236</v>
      </c>
      <c>
        <f>(M122*21)/100</f>
      </c>
      <c t="s">
        <v>28</v>
      </c>
    </row>
    <row r="123" spans="1:5" ht="12.75">
      <c r="A123" s="35" t="s">
        <v>56</v>
      </c>
      <c r="E123" s="39" t="s">
        <v>2309</v>
      </c>
    </row>
    <row r="124" spans="1:5" ht="12.75">
      <c r="A124" s="35" t="s">
        <v>57</v>
      </c>
      <c r="E124" s="40" t="s">
        <v>5</v>
      </c>
    </row>
    <row r="125" spans="1:5" ht="12.75">
      <c r="A125" t="s">
        <v>58</v>
      </c>
      <c r="E125" s="39" t="s">
        <v>5</v>
      </c>
    </row>
    <row r="126" spans="1:16" ht="12.75">
      <c r="A126" t="s">
        <v>50</v>
      </c>
      <c s="34" t="s">
        <v>187</v>
      </c>
      <c s="34" t="s">
        <v>2310</v>
      </c>
      <c s="35" t="s">
        <v>5</v>
      </c>
      <c s="6" t="s">
        <v>2311</v>
      </c>
      <c s="36" t="s">
        <v>184</v>
      </c>
      <c s="37">
        <v>8</v>
      </c>
      <c s="36">
        <v>0</v>
      </c>
      <c s="36">
        <f>ROUND(G126*H126,6)</f>
      </c>
      <c r="L126" s="38">
        <v>0</v>
      </c>
      <c s="32">
        <f>ROUND(ROUND(L126,2)*ROUND(G126,3),2)</f>
      </c>
      <c s="36" t="s">
        <v>2236</v>
      </c>
      <c>
        <f>(M126*21)/100</f>
      </c>
      <c t="s">
        <v>28</v>
      </c>
    </row>
    <row r="127" spans="1:5" ht="12.75">
      <c r="A127" s="35" t="s">
        <v>56</v>
      </c>
      <c r="E127" s="39" t="s">
        <v>2311</v>
      </c>
    </row>
    <row r="128" spans="1:5" ht="12.75">
      <c r="A128" s="35" t="s">
        <v>57</v>
      </c>
      <c r="E128" s="40" t="s">
        <v>5</v>
      </c>
    </row>
    <row r="129" spans="1:5" ht="12.75">
      <c r="A129" t="s">
        <v>58</v>
      </c>
      <c r="E129" s="39" t="s">
        <v>5</v>
      </c>
    </row>
    <row r="130" spans="1:16" ht="12.75">
      <c r="A130" t="s">
        <v>50</v>
      </c>
      <c s="34" t="s">
        <v>191</v>
      </c>
      <c s="34" t="s">
        <v>2312</v>
      </c>
      <c s="35" t="s">
        <v>5</v>
      </c>
      <c s="6" t="s">
        <v>2313</v>
      </c>
      <c s="36" t="s">
        <v>184</v>
      </c>
      <c s="37">
        <v>16</v>
      </c>
      <c s="36">
        <v>0</v>
      </c>
      <c s="36">
        <f>ROUND(G130*H130,6)</f>
      </c>
      <c r="L130" s="38">
        <v>0</v>
      </c>
      <c s="32">
        <f>ROUND(ROUND(L130,2)*ROUND(G130,3),2)</f>
      </c>
      <c s="36" t="s">
        <v>2236</v>
      </c>
      <c>
        <f>(M130*21)/100</f>
      </c>
      <c t="s">
        <v>28</v>
      </c>
    </row>
    <row r="131" spans="1:5" ht="12.75">
      <c r="A131" s="35" t="s">
        <v>56</v>
      </c>
      <c r="E131" s="39" t="s">
        <v>2313</v>
      </c>
    </row>
    <row r="132" spans="1:5" ht="12.75">
      <c r="A132" s="35" t="s">
        <v>57</v>
      </c>
      <c r="E132" s="40" t="s">
        <v>5</v>
      </c>
    </row>
    <row r="133" spans="1:5" ht="12.75">
      <c r="A133" t="s">
        <v>58</v>
      </c>
      <c r="E133" s="39" t="s">
        <v>5</v>
      </c>
    </row>
    <row r="134" spans="1:16" ht="12.75">
      <c r="A134" t="s">
        <v>50</v>
      </c>
      <c s="34" t="s">
        <v>194</v>
      </c>
      <c s="34" t="s">
        <v>2314</v>
      </c>
      <c s="35" t="s">
        <v>5</v>
      </c>
      <c s="6" t="s">
        <v>2315</v>
      </c>
      <c s="36" t="s">
        <v>184</v>
      </c>
      <c s="37">
        <v>48</v>
      </c>
      <c s="36">
        <v>0</v>
      </c>
      <c s="36">
        <f>ROUND(G134*H134,6)</f>
      </c>
      <c r="L134" s="38">
        <v>0</v>
      </c>
      <c s="32">
        <f>ROUND(ROUND(L134,2)*ROUND(G134,3),2)</f>
      </c>
      <c s="36" t="s">
        <v>2236</v>
      </c>
      <c>
        <f>(M134*21)/100</f>
      </c>
      <c t="s">
        <v>28</v>
      </c>
    </row>
    <row r="135" spans="1:5" ht="12.75">
      <c r="A135" s="35" t="s">
        <v>56</v>
      </c>
      <c r="E135" s="39" t="s">
        <v>2315</v>
      </c>
    </row>
    <row r="136" spans="1:5" ht="12.75">
      <c r="A136" s="35" t="s">
        <v>57</v>
      </c>
      <c r="E136" s="40" t="s">
        <v>5</v>
      </c>
    </row>
    <row r="137" spans="1:5" ht="12.75">
      <c r="A137" t="s">
        <v>58</v>
      </c>
      <c r="E137" s="39" t="s">
        <v>5</v>
      </c>
    </row>
    <row r="138" spans="1:16" ht="12.75">
      <c r="A138" t="s">
        <v>50</v>
      </c>
      <c s="34" t="s">
        <v>198</v>
      </c>
      <c s="34" t="s">
        <v>2316</v>
      </c>
      <c s="35" t="s">
        <v>5</v>
      </c>
      <c s="6" t="s">
        <v>2317</v>
      </c>
      <c s="36" t="s">
        <v>184</v>
      </c>
      <c s="37">
        <v>12</v>
      </c>
      <c s="36">
        <v>0</v>
      </c>
      <c s="36">
        <f>ROUND(G138*H138,6)</f>
      </c>
      <c r="L138" s="38">
        <v>0</v>
      </c>
      <c s="32">
        <f>ROUND(ROUND(L138,2)*ROUND(G138,3),2)</f>
      </c>
      <c s="36" t="s">
        <v>2236</v>
      </c>
      <c>
        <f>(M138*21)/100</f>
      </c>
      <c t="s">
        <v>28</v>
      </c>
    </row>
    <row r="139" spans="1:5" ht="12.75">
      <c r="A139" s="35" t="s">
        <v>56</v>
      </c>
      <c r="E139" s="39" t="s">
        <v>2317</v>
      </c>
    </row>
    <row r="140" spans="1:5" ht="12.75">
      <c r="A140" s="35" t="s">
        <v>57</v>
      </c>
      <c r="E140" s="40" t="s">
        <v>5</v>
      </c>
    </row>
    <row r="141" spans="1:5" ht="12.75">
      <c r="A141" t="s">
        <v>58</v>
      </c>
      <c r="E141" s="39" t="s">
        <v>5</v>
      </c>
    </row>
    <row r="142" spans="1:16" ht="12.75">
      <c r="A142" t="s">
        <v>50</v>
      </c>
      <c s="34" t="s">
        <v>201</v>
      </c>
      <c s="34" t="s">
        <v>2318</v>
      </c>
      <c s="35" t="s">
        <v>5</v>
      </c>
      <c s="6" t="s">
        <v>2319</v>
      </c>
      <c s="36" t="s">
        <v>423</v>
      </c>
      <c s="37">
        <v>1</v>
      </c>
      <c s="36">
        <v>0</v>
      </c>
      <c s="36">
        <f>ROUND(G142*H142,6)</f>
      </c>
      <c r="L142" s="38">
        <v>0</v>
      </c>
      <c s="32">
        <f>ROUND(ROUND(L142,2)*ROUND(G142,3),2)</f>
      </c>
      <c s="36" t="s">
        <v>2236</v>
      </c>
      <c>
        <f>(M142*21)/100</f>
      </c>
      <c t="s">
        <v>28</v>
      </c>
    </row>
    <row r="143" spans="1:5" ht="12.75">
      <c r="A143" s="35" t="s">
        <v>56</v>
      </c>
      <c r="E143" s="39" t="s">
        <v>2319</v>
      </c>
    </row>
    <row r="144" spans="1:5" ht="12.75">
      <c r="A144" s="35" t="s">
        <v>57</v>
      </c>
      <c r="E144" s="40" t="s">
        <v>5</v>
      </c>
    </row>
    <row r="145" spans="1:5" ht="12.75">
      <c r="A145" t="s">
        <v>58</v>
      </c>
      <c r="E145" s="39" t="s">
        <v>5</v>
      </c>
    </row>
    <row r="146" spans="1:16" ht="12.75">
      <c r="A146" t="s">
        <v>50</v>
      </c>
      <c s="34" t="s">
        <v>205</v>
      </c>
      <c s="34" t="s">
        <v>2320</v>
      </c>
      <c s="35" t="s">
        <v>5</v>
      </c>
      <c s="6" t="s">
        <v>2321</v>
      </c>
      <c s="36" t="s">
        <v>184</v>
      </c>
      <c s="37">
        <v>8</v>
      </c>
      <c s="36">
        <v>0</v>
      </c>
      <c s="36">
        <f>ROUND(G146*H146,6)</f>
      </c>
      <c r="L146" s="38">
        <v>0</v>
      </c>
      <c s="32">
        <f>ROUND(ROUND(L146,2)*ROUND(G146,3),2)</f>
      </c>
      <c s="36" t="s">
        <v>55</v>
      </c>
      <c>
        <f>(M146*21)/100</f>
      </c>
      <c t="s">
        <v>28</v>
      </c>
    </row>
    <row r="147" spans="1:5" ht="12.75">
      <c r="A147" s="35" t="s">
        <v>56</v>
      </c>
      <c r="E147" s="39" t="s">
        <v>2321</v>
      </c>
    </row>
    <row r="148" spans="1:5" ht="12.75">
      <c r="A148" s="35" t="s">
        <v>57</v>
      </c>
      <c r="E148" s="40" t="s">
        <v>5</v>
      </c>
    </row>
    <row r="149" spans="1:5" ht="12.75">
      <c r="A149" t="s">
        <v>58</v>
      </c>
      <c r="E149" s="39" t="s">
        <v>5</v>
      </c>
    </row>
    <row r="150" spans="1:16" ht="12.75">
      <c r="A150" t="s">
        <v>50</v>
      </c>
      <c s="34" t="s">
        <v>209</v>
      </c>
      <c s="34" t="s">
        <v>2322</v>
      </c>
      <c s="35" t="s">
        <v>5</v>
      </c>
      <c s="6" t="s">
        <v>2323</v>
      </c>
      <c s="36" t="s">
        <v>184</v>
      </c>
      <c s="37">
        <v>32</v>
      </c>
      <c s="36">
        <v>0</v>
      </c>
      <c s="36">
        <f>ROUND(G150*H150,6)</f>
      </c>
      <c r="L150" s="38">
        <v>0</v>
      </c>
      <c s="32">
        <f>ROUND(ROUND(L150,2)*ROUND(G150,3),2)</f>
      </c>
      <c s="36" t="s">
        <v>55</v>
      </c>
      <c>
        <f>(M150*21)/100</f>
      </c>
      <c t="s">
        <v>28</v>
      </c>
    </row>
    <row r="151" spans="1:5" ht="12.75">
      <c r="A151" s="35" t="s">
        <v>56</v>
      </c>
      <c r="E151" s="39" t="s">
        <v>2323</v>
      </c>
    </row>
    <row r="152" spans="1:5" ht="12.75">
      <c r="A152" s="35" t="s">
        <v>57</v>
      </c>
      <c r="E152" s="40" t="s">
        <v>5</v>
      </c>
    </row>
    <row r="153" spans="1:5" ht="12.75">
      <c r="A153" t="s">
        <v>58</v>
      </c>
      <c r="E153" s="39" t="s">
        <v>5</v>
      </c>
    </row>
    <row r="154" spans="1:16" ht="12.75">
      <c r="A154" t="s">
        <v>50</v>
      </c>
      <c s="34" t="s">
        <v>212</v>
      </c>
      <c s="34" t="s">
        <v>2324</v>
      </c>
      <c s="35" t="s">
        <v>5</v>
      </c>
      <c s="6" t="s">
        <v>2325</v>
      </c>
      <c s="36" t="s">
        <v>89</v>
      </c>
      <c s="37">
        <v>1</v>
      </c>
      <c s="36">
        <v>0</v>
      </c>
      <c s="36">
        <f>ROUND(G154*H154,6)</f>
      </c>
      <c r="L154" s="38">
        <v>0</v>
      </c>
      <c s="32">
        <f>ROUND(ROUND(L154,2)*ROUND(G154,3),2)</f>
      </c>
      <c s="36" t="s">
        <v>55</v>
      </c>
      <c>
        <f>(M154*21)/100</f>
      </c>
      <c t="s">
        <v>28</v>
      </c>
    </row>
    <row r="155" spans="1:5" ht="12.75">
      <c r="A155" s="35" t="s">
        <v>56</v>
      </c>
      <c r="E155" s="39" t="s">
        <v>2325</v>
      </c>
    </row>
    <row r="156" spans="1:5" ht="12.75">
      <c r="A156" s="35" t="s">
        <v>57</v>
      </c>
      <c r="E156" s="40" t="s">
        <v>5</v>
      </c>
    </row>
    <row r="157" spans="1:5" ht="12.75">
      <c r="A157" t="s">
        <v>58</v>
      </c>
      <c r="E157" s="39" t="s">
        <v>5</v>
      </c>
    </row>
    <row r="158" spans="1:16" ht="25.5">
      <c r="A158" t="s">
        <v>50</v>
      </c>
      <c s="34" t="s">
        <v>216</v>
      </c>
      <c s="34" t="s">
        <v>2326</v>
      </c>
      <c s="35" t="s">
        <v>5</v>
      </c>
      <c s="6" t="s">
        <v>2327</v>
      </c>
      <c s="36" t="s">
        <v>54</v>
      </c>
      <c s="37">
        <v>1</v>
      </c>
      <c s="36">
        <v>0</v>
      </c>
      <c s="36">
        <f>ROUND(G158*H158,6)</f>
      </c>
      <c r="L158" s="38">
        <v>0</v>
      </c>
      <c s="32">
        <f>ROUND(ROUND(L158,2)*ROUND(G158,3),2)</f>
      </c>
      <c s="36" t="s">
        <v>55</v>
      </c>
      <c>
        <f>(M158*21)/100</f>
      </c>
      <c t="s">
        <v>28</v>
      </c>
    </row>
    <row r="159" spans="1:5" ht="25.5">
      <c r="A159" s="35" t="s">
        <v>56</v>
      </c>
      <c r="E159" s="39" t="s">
        <v>2327</v>
      </c>
    </row>
    <row r="160" spans="1:5" ht="12.75">
      <c r="A160" s="35" t="s">
        <v>57</v>
      </c>
      <c r="E160" s="40" t="s">
        <v>5</v>
      </c>
    </row>
    <row r="161" spans="1:5" ht="12.75">
      <c r="A161" t="s">
        <v>58</v>
      </c>
      <c r="E161" s="39" t="s">
        <v>5</v>
      </c>
    </row>
    <row r="162" spans="1:16" ht="25.5">
      <c r="A162" t="s">
        <v>50</v>
      </c>
      <c s="34" t="s">
        <v>219</v>
      </c>
      <c s="34" t="s">
        <v>2328</v>
      </c>
      <c s="35" t="s">
        <v>5</v>
      </c>
      <c s="6" t="s">
        <v>2329</v>
      </c>
      <c s="36" t="s">
        <v>89</v>
      </c>
      <c s="37">
        <v>1</v>
      </c>
      <c s="36">
        <v>0</v>
      </c>
      <c s="36">
        <f>ROUND(G162*H162,6)</f>
      </c>
      <c r="L162" s="38">
        <v>0</v>
      </c>
      <c s="32">
        <f>ROUND(ROUND(L162,2)*ROUND(G162,3),2)</f>
      </c>
      <c s="36" t="s">
        <v>2236</v>
      </c>
      <c>
        <f>(M162*21)/100</f>
      </c>
      <c t="s">
        <v>28</v>
      </c>
    </row>
    <row r="163" spans="1:5" ht="25.5">
      <c r="A163" s="35" t="s">
        <v>56</v>
      </c>
      <c r="E163" s="39" t="s">
        <v>2329</v>
      </c>
    </row>
    <row r="164" spans="1:5" ht="12.75">
      <c r="A164" s="35" t="s">
        <v>57</v>
      </c>
      <c r="E164" s="40" t="s">
        <v>5</v>
      </c>
    </row>
    <row r="165" spans="1:5" ht="12.75">
      <c r="A165" t="s">
        <v>58</v>
      </c>
      <c r="E1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COUNTIFS(L8:L19,"=0",A8:A19,"P")+COUNTIFS(L8:L19,"",A8:A19,"P")+SUM(Q8:Q19)</f>
      </c>
    </row>
    <row r="8" spans="1:13" ht="12.75">
      <c r="A8" t="s">
        <v>45</v>
      </c>
      <c r="C8" s="28" t="s">
        <v>4374</v>
      </c>
      <c r="E8" s="30" t="s">
        <v>4373</v>
      </c>
      <c r="J8" s="29">
        <f>0+J9+J18</f>
      </c>
      <c s="29">
        <f>0+K9+K18</f>
      </c>
      <c s="29">
        <f>0+L9+L18</f>
      </c>
      <c s="29">
        <f>0+M9+M18</f>
      </c>
    </row>
    <row r="9" spans="1:13" ht="12.75">
      <c r="A9" t="s">
        <v>47</v>
      </c>
      <c r="C9" s="31" t="s">
        <v>27</v>
      </c>
      <c r="E9" s="33" t="s">
        <v>711</v>
      </c>
      <c r="J9" s="32">
        <f>0</f>
      </c>
      <c s="32">
        <f>0</f>
      </c>
      <c s="32">
        <f>0+L10+L14</f>
      </c>
      <c s="32">
        <f>0+M10+M14</f>
      </c>
    </row>
    <row r="10" spans="1:16" ht="12.75">
      <c r="A10" t="s">
        <v>50</v>
      </c>
      <c s="34" t="s">
        <v>51</v>
      </c>
      <c s="34" t="s">
        <v>4375</v>
      </c>
      <c s="35" t="s">
        <v>5</v>
      </c>
      <c s="6" t="s">
        <v>4376</v>
      </c>
      <c s="36" t="s">
        <v>409</v>
      </c>
      <c s="37">
        <v>3.265</v>
      </c>
      <c s="36">
        <v>1.041609</v>
      </c>
      <c s="36">
        <f>ROUND(G10*H10,6)</f>
      </c>
      <c r="L10" s="38">
        <v>0</v>
      </c>
      <c s="32">
        <f>ROUND(ROUND(L10,2)*ROUND(G10,3),2)</f>
      </c>
      <c s="36" t="s">
        <v>90</v>
      </c>
      <c>
        <f>(M10*21)/100</f>
      </c>
      <c t="s">
        <v>28</v>
      </c>
    </row>
    <row r="11" spans="1:5" ht="12.75">
      <c r="A11" s="35" t="s">
        <v>56</v>
      </c>
      <c r="E11" s="39" t="s">
        <v>4376</v>
      </c>
    </row>
    <row r="12" spans="1:5" ht="51">
      <c r="A12" s="35" t="s">
        <v>57</v>
      </c>
      <c r="E12" s="42" t="s">
        <v>4377</v>
      </c>
    </row>
    <row r="13" spans="1:5" ht="12.75">
      <c r="A13" t="s">
        <v>58</v>
      </c>
      <c r="E13" s="39" t="s">
        <v>5</v>
      </c>
    </row>
    <row r="14" spans="1:16" ht="12.75">
      <c r="A14" t="s">
        <v>50</v>
      </c>
      <c s="34" t="s">
        <v>28</v>
      </c>
      <c s="34" t="s">
        <v>4378</v>
      </c>
      <c s="35" t="s">
        <v>5</v>
      </c>
      <c s="6" t="s">
        <v>857</v>
      </c>
      <c s="36" t="s">
        <v>409</v>
      </c>
      <c s="37">
        <v>0.834</v>
      </c>
      <c s="36">
        <v>1.06277</v>
      </c>
      <c s="36">
        <f>ROUND(G14*H14,6)</f>
      </c>
      <c r="L14" s="38">
        <v>0</v>
      </c>
      <c s="32">
        <f>ROUND(ROUND(L14,2)*ROUND(G14,3),2)</f>
      </c>
      <c s="36" t="s">
        <v>90</v>
      </c>
      <c>
        <f>(M14*21)/100</f>
      </c>
      <c t="s">
        <v>28</v>
      </c>
    </row>
    <row r="15" spans="1:5" ht="12.75">
      <c r="A15" s="35" t="s">
        <v>56</v>
      </c>
      <c r="E15" s="39" t="s">
        <v>857</v>
      </c>
    </row>
    <row r="16" spans="1:5" ht="51">
      <c r="A16" s="35" t="s">
        <v>57</v>
      </c>
      <c r="E16" s="42" t="s">
        <v>4379</v>
      </c>
    </row>
    <row r="17" spans="1:5" ht="12.75">
      <c r="A17" t="s">
        <v>58</v>
      </c>
      <c r="E17" s="39" t="s">
        <v>5</v>
      </c>
    </row>
    <row r="18" spans="1:13" ht="12.75">
      <c r="A18" t="s">
        <v>47</v>
      </c>
      <c r="C18" s="31" t="s">
        <v>472</v>
      </c>
      <c r="E18" s="33" t="s">
        <v>473</v>
      </c>
      <c r="J18" s="32">
        <f>0</f>
      </c>
      <c s="32">
        <f>0</f>
      </c>
      <c s="32">
        <f>0+L19</f>
      </c>
      <c s="32">
        <f>0+M19</f>
      </c>
    </row>
    <row r="19" spans="1:16" ht="38.25">
      <c r="A19" t="s">
        <v>50</v>
      </c>
      <c s="34" t="s">
        <v>26</v>
      </c>
      <c s="34" t="s">
        <v>4380</v>
      </c>
      <c s="35" t="s">
        <v>5</v>
      </c>
      <c s="6" t="s">
        <v>2767</v>
      </c>
      <c s="36" t="s">
        <v>409</v>
      </c>
      <c s="37">
        <v>4.287</v>
      </c>
      <c s="36">
        <v>0</v>
      </c>
      <c s="36">
        <f>ROUND(G19*H19,6)</f>
      </c>
      <c r="L19" s="38">
        <v>0</v>
      </c>
      <c s="32">
        <f>ROUND(ROUND(L19,2)*ROUND(G19,3),2)</f>
      </c>
      <c s="36" t="s">
        <v>55</v>
      </c>
      <c>
        <f>(M19*21)/100</f>
      </c>
      <c t="s">
        <v>28</v>
      </c>
    </row>
    <row r="20" spans="1:5" ht="51">
      <c r="A20" s="35" t="s">
        <v>56</v>
      </c>
      <c r="E20" s="39" t="s">
        <v>2768</v>
      </c>
    </row>
    <row r="21" spans="1:5" ht="12.75">
      <c r="A21" s="35" t="s">
        <v>57</v>
      </c>
      <c r="E21" s="40" t="s">
        <v>5</v>
      </c>
    </row>
    <row r="22" spans="1:5" ht="12.75">
      <c r="A22" t="s">
        <v>58</v>
      </c>
      <c r="E2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COUNTIFS(L8:L245,"=0",A8:A245,"P")+COUNTIFS(L8:L245,"",A8:A245,"P")+SUM(Q8:Q245)</f>
      </c>
    </row>
    <row r="8" spans="1:13" ht="12.75">
      <c r="A8" t="s">
        <v>45</v>
      </c>
      <c r="C8" s="28" t="s">
        <v>84</v>
      </c>
      <c r="E8" s="30" t="s">
        <v>83</v>
      </c>
      <c r="J8" s="29">
        <f>0+J9+J22+J39+J48+J129+J190+J227+J236</f>
      </c>
      <c s="29">
        <f>0+K9+K22+K39+K48+K129+K190+K227+K236</f>
      </c>
      <c s="29">
        <f>0+L9+L22+L39+L48+L129+L190+L227+L236</f>
      </c>
      <c s="29">
        <f>0+M9+M22+M39+M48+M129+M190+M227+M236</f>
      </c>
    </row>
    <row r="9" spans="1:13" ht="12.75">
      <c r="A9" t="s">
        <v>47</v>
      </c>
      <c r="C9" s="31" t="s">
        <v>85</v>
      </c>
      <c r="E9" s="33" t="s">
        <v>86</v>
      </c>
      <c r="J9" s="32">
        <f>0</f>
      </c>
      <c s="32">
        <f>0</f>
      </c>
      <c s="32">
        <f>0+L10+L14+L18</f>
      </c>
      <c s="32">
        <f>0+M10+M14+M18</f>
      </c>
    </row>
    <row r="10" spans="1:16" ht="25.5">
      <c r="A10" t="s">
        <v>50</v>
      </c>
      <c s="34" t="s">
        <v>51</v>
      </c>
      <c s="34" t="s">
        <v>87</v>
      </c>
      <c s="35" t="s">
        <v>5</v>
      </c>
      <c s="6" t="s">
        <v>88</v>
      </c>
      <c s="36" t="s">
        <v>89</v>
      </c>
      <c s="37">
        <v>1</v>
      </c>
      <c s="36">
        <v>0</v>
      </c>
      <c s="36">
        <f>ROUND(G10*H10,6)</f>
      </c>
      <c r="L10" s="38">
        <v>0</v>
      </c>
      <c s="32">
        <f>ROUND(ROUND(L10,2)*ROUND(G10,3),2)</f>
      </c>
      <c s="36" t="s">
        <v>90</v>
      </c>
      <c>
        <f>(M10*21)/100</f>
      </c>
      <c t="s">
        <v>28</v>
      </c>
    </row>
    <row r="11" spans="1:5" ht="38.25">
      <c r="A11" s="35" t="s">
        <v>56</v>
      </c>
      <c r="E11" s="39" t="s">
        <v>91</v>
      </c>
    </row>
    <row r="12" spans="1:5" ht="12.75">
      <c r="A12" s="35" t="s">
        <v>57</v>
      </c>
      <c r="E12" s="40" t="s">
        <v>5</v>
      </c>
    </row>
    <row r="13" spans="1:5" ht="12.75">
      <c r="A13" t="s">
        <v>58</v>
      </c>
      <c r="E13" s="39" t="s">
        <v>5</v>
      </c>
    </row>
    <row r="14" spans="1:16" ht="25.5">
      <c r="A14" t="s">
        <v>50</v>
      </c>
      <c s="34" t="s">
        <v>28</v>
      </c>
      <c s="34" t="s">
        <v>92</v>
      </c>
      <c s="35" t="s">
        <v>5</v>
      </c>
      <c s="6" t="s">
        <v>93</v>
      </c>
      <c s="36" t="s">
        <v>89</v>
      </c>
      <c s="37">
        <v>4</v>
      </c>
      <c s="36">
        <v>0</v>
      </c>
      <c s="36">
        <f>ROUND(G14*H14,6)</f>
      </c>
      <c r="L14" s="38">
        <v>0</v>
      </c>
      <c s="32">
        <f>ROUND(ROUND(L14,2)*ROUND(G14,3),2)</f>
      </c>
      <c s="36" t="s">
        <v>90</v>
      </c>
      <c>
        <f>(M14*21)/100</f>
      </c>
      <c t="s">
        <v>28</v>
      </c>
    </row>
    <row r="15" spans="1:5" ht="25.5">
      <c r="A15" s="35" t="s">
        <v>56</v>
      </c>
      <c r="E15" s="39" t="s">
        <v>93</v>
      </c>
    </row>
    <row r="16" spans="1:5" ht="12.75">
      <c r="A16" s="35" t="s">
        <v>57</v>
      </c>
      <c r="E16" s="40" t="s">
        <v>5</v>
      </c>
    </row>
    <row r="17" spans="1:5" ht="12.75">
      <c r="A17" t="s">
        <v>58</v>
      </c>
      <c r="E17" s="39" t="s">
        <v>5</v>
      </c>
    </row>
    <row r="18" spans="1:16" ht="25.5">
      <c r="A18" t="s">
        <v>50</v>
      </c>
      <c s="34" t="s">
        <v>26</v>
      </c>
      <c s="34" t="s">
        <v>94</v>
      </c>
      <c s="35" t="s">
        <v>5</v>
      </c>
      <c s="6" t="s">
        <v>95</v>
      </c>
      <c s="36" t="s">
        <v>89</v>
      </c>
      <c s="37">
        <v>1</v>
      </c>
      <c s="36">
        <v>0</v>
      </c>
      <c s="36">
        <f>ROUND(G18*H18,6)</f>
      </c>
      <c r="L18" s="38">
        <v>0</v>
      </c>
      <c s="32">
        <f>ROUND(ROUND(L18,2)*ROUND(G18,3),2)</f>
      </c>
      <c s="36" t="s">
        <v>90</v>
      </c>
      <c>
        <f>(M18*21)/100</f>
      </c>
      <c t="s">
        <v>28</v>
      </c>
    </row>
    <row r="19" spans="1:5" ht="51">
      <c r="A19" s="35" t="s">
        <v>56</v>
      </c>
      <c r="E19" s="39" t="s">
        <v>96</v>
      </c>
    </row>
    <row r="20" spans="1:5" ht="12.75">
      <c r="A20" s="35" t="s">
        <v>57</v>
      </c>
      <c r="E20" s="40" t="s">
        <v>5</v>
      </c>
    </row>
    <row r="21" spans="1:5" ht="12.75">
      <c r="A21" t="s">
        <v>58</v>
      </c>
      <c r="E21" s="39" t="s">
        <v>5</v>
      </c>
    </row>
    <row r="22" spans="1:13" ht="12.75">
      <c r="A22" t="s">
        <v>47</v>
      </c>
      <c r="C22" s="31" t="s">
        <v>97</v>
      </c>
      <c r="E22" s="33" t="s">
        <v>98</v>
      </c>
      <c r="J22" s="32">
        <f>0</f>
      </c>
      <c s="32">
        <f>0</f>
      </c>
      <c s="32">
        <f>0+L23+L27+L31+L35</f>
      </c>
      <c s="32">
        <f>0+M23+M27+M31+M35</f>
      </c>
    </row>
    <row r="23" spans="1:16" ht="12.75">
      <c r="A23" t="s">
        <v>50</v>
      </c>
      <c s="34" t="s">
        <v>79</v>
      </c>
      <c s="34" t="s">
        <v>99</v>
      </c>
      <c s="35" t="s">
        <v>5</v>
      </c>
      <c s="6" t="s">
        <v>100</v>
      </c>
      <c s="36" t="s">
        <v>89</v>
      </c>
      <c s="37">
        <v>1</v>
      </c>
      <c s="36">
        <v>0</v>
      </c>
      <c s="36">
        <f>ROUND(G23*H23,6)</f>
      </c>
      <c r="L23" s="38">
        <v>0</v>
      </c>
      <c s="32">
        <f>ROUND(ROUND(L23,2)*ROUND(G23,3),2)</f>
      </c>
      <c s="36" t="s">
        <v>55</v>
      </c>
      <c>
        <f>(M23*21)/100</f>
      </c>
      <c t="s">
        <v>28</v>
      </c>
    </row>
    <row r="24" spans="1:5" ht="12.75">
      <c r="A24" s="35" t="s">
        <v>56</v>
      </c>
      <c r="E24" s="39" t="s">
        <v>100</v>
      </c>
    </row>
    <row r="25" spans="1:5" ht="12.75">
      <c r="A25" s="35" t="s">
        <v>57</v>
      </c>
      <c r="E25" s="40" t="s">
        <v>5</v>
      </c>
    </row>
    <row r="26" spans="1:5" ht="12.75">
      <c r="A26" t="s">
        <v>58</v>
      </c>
      <c r="E26" s="39" t="s">
        <v>5</v>
      </c>
    </row>
    <row r="27" spans="1:16" ht="25.5">
      <c r="A27" t="s">
        <v>50</v>
      </c>
      <c s="34" t="s">
        <v>101</v>
      </c>
      <c s="34" t="s">
        <v>102</v>
      </c>
      <c s="35" t="s">
        <v>5</v>
      </c>
      <c s="6" t="s">
        <v>103</v>
      </c>
      <c s="36" t="s">
        <v>89</v>
      </c>
      <c s="37">
        <v>4</v>
      </c>
      <c s="36">
        <v>0</v>
      </c>
      <c s="36">
        <f>ROUND(G27*H27,6)</f>
      </c>
      <c r="L27" s="38">
        <v>0</v>
      </c>
      <c s="32">
        <f>ROUND(ROUND(L27,2)*ROUND(G27,3),2)</f>
      </c>
      <c s="36" t="s">
        <v>90</v>
      </c>
      <c>
        <f>(M27*21)/100</f>
      </c>
      <c t="s">
        <v>28</v>
      </c>
    </row>
    <row r="28" spans="1:5" ht="25.5">
      <c r="A28" s="35" t="s">
        <v>56</v>
      </c>
      <c r="E28" s="39" t="s">
        <v>103</v>
      </c>
    </row>
    <row r="29" spans="1:5" ht="12.75">
      <c r="A29" s="35" t="s">
        <v>57</v>
      </c>
      <c r="E29" s="40" t="s">
        <v>5</v>
      </c>
    </row>
    <row r="30" spans="1:5" ht="12.75">
      <c r="A30" t="s">
        <v>58</v>
      </c>
      <c r="E30" s="39" t="s">
        <v>5</v>
      </c>
    </row>
    <row r="31" spans="1:16" ht="12.75">
      <c r="A31" t="s">
        <v>50</v>
      </c>
      <c s="34" t="s">
        <v>27</v>
      </c>
      <c s="34" t="s">
        <v>104</v>
      </c>
      <c s="35" t="s">
        <v>5</v>
      </c>
      <c s="6" t="s">
        <v>105</v>
      </c>
      <c s="36" t="s">
        <v>89</v>
      </c>
      <c s="37">
        <v>2</v>
      </c>
      <c s="36">
        <v>0</v>
      </c>
      <c s="36">
        <f>ROUND(G31*H31,6)</f>
      </c>
      <c r="L31" s="38">
        <v>0</v>
      </c>
      <c s="32">
        <f>ROUND(ROUND(L31,2)*ROUND(G31,3),2)</f>
      </c>
      <c s="36" t="s">
        <v>55</v>
      </c>
      <c>
        <f>(M31*21)/100</f>
      </c>
      <c t="s">
        <v>28</v>
      </c>
    </row>
    <row r="32" spans="1:5" ht="12.75">
      <c r="A32" s="35" t="s">
        <v>56</v>
      </c>
      <c r="E32" s="39" t="s">
        <v>105</v>
      </c>
    </row>
    <row r="33" spans="1:5" ht="12.75">
      <c r="A33" s="35" t="s">
        <v>57</v>
      </c>
      <c r="E33" s="40" t="s">
        <v>5</v>
      </c>
    </row>
    <row r="34" spans="1:5" ht="12.75">
      <c r="A34" t="s">
        <v>58</v>
      </c>
      <c r="E34" s="39" t="s">
        <v>5</v>
      </c>
    </row>
    <row r="35" spans="1:16" ht="25.5">
      <c r="A35" t="s">
        <v>50</v>
      </c>
      <c s="34" t="s">
        <v>106</v>
      </c>
      <c s="34" t="s">
        <v>107</v>
      </c>
      <c s="35" t="s">
        <v>5</v>
      </c>
      <c s="6" t="s">
        <v>108</v>
      </c>
      <c s="36" t="s">
        <v>89</v>
      </c>
      <c s="37">
        <v>2</v>
      </c>
      <c s="36">
        <v>0</v>
      </c>
      <c s="36">
        <f>ROUND(G35*H35,6)</f>
      </c>
      <c r="L35" s="38">
        <v>0</v>
      </c>
      <c s="32">
        <f>ROUND(ROUND(L35,2)*ROUND(G35,3),2)</f>
      </c>
      <c s="36" t="s">
        <v>90</v>
      </c>
      <c>
        <f>(M35*21)/100</f>
      </c>
      <c t="s">
        <v>28</v>
      </c>
    </row>
    <row r="36" spans="1:5" ht="25.5">
      <c r="A36" s="35" t="s">
        <v>56</v>
      </c>
      <c r="E36" s="39" t="s">
        <v>108</v>
      </c>
    </row>
    <row r="37" spans="1:5" ht="12.75">
      <c r="A37" s="35" t="s">
        <v>57</v>
      </c>
      <c r="E37" s="40" t="s">
        <v>5</v>
      </c>
    </row>
    <row r="38" spans="1:5" ht="12.75">
      <c r="A38" t="s">
        <v>58</v>
      </c>
      <c r="E38" s="39" t="s">
        <v>5</v>
      </c>
    </row>
    <row r="39" spans="1:13" ht="12.75">
      <c r="A39" t="s">
        <v>47</v>
      </c>
      <c r="C39" s="31" t="s">
        <v>109</v>
      </c>
      <c r="E39" s="33" t="s">
        <v>110</v>
      </c>
      <c r="J39" s="32">
        <f>0</f>
      </c>
      <c s="32">
        <f>0</f>
      </c>
      <c s="32">
        <f>0+L40+L44</f>
      </c>
      <c s="32">
        <f>0+M40+M44</f>
      </c>
    </row>
    <row r="40" spans="1:16" ht="12.75">
      <c r="A40" t="s">
        <v>50</v>
      </c>
      <c s="34" t="s">
        <v>111</v>
      </c>
      <c s="34" t="s">
        <v>112</v>
      </c>
      <c s="35" t="s">
        <v>5</v>
      </c>
      <c s="6" t="s">
        <v>113</v>
      </c>
      <c s="36" t="s">
        <v>74</v>
      </c>
      <c s="37">
        <v>10</v>
      </c>
      <c s="36">
        <v>0</v>
      </c>
      <c s="36">
        <f>ROUND(G40*H40,6)</f>
      </c>
      <c r="L40" s="38">
        <v>0</v>
      </c>
      <c s="32">
        <f>ROUND(ROUND(L40,2)*ROUND(G40,3),2)</f>
      </c>
      <c s="36" t="s">
        <v>90</v>
      </c>
      <c>
        <f>(M40*21)/100</f>
      </c>
      <c t="s">
        <v>28</v>
      </c>
    </row>
    <row r="41" spans="1:5" ht="12.75">
      <c r="A41" s="35" t="s">
        <v>56</v>
      </c>
      <c r="E41" s="39" t="s">
        <v>113</v>
      </c>
    </row>
    <row r="42" spans="1:5" ht="12.75">
      <c r="A42" s="35" t="s">
        <v>57</v>
      </c>
      <c r="E42" s="40" t="s">
        <v>5</v>
      </c>
    </row>
    <row r="43" spans="1:5" ht="12.75">
      <c r="A43" t="s">
        <v>58</v>
      </c>
      <c r="E43" s="39" t="s">
        <v>5</v>
      </c>
    </row>
    <row r="44" spans="1:16" ht="12.75">
      <c r="A44" t="s">
        <v>50</v>
      </c>
      <c s="34" t="s">
        <v>114</v>
      </c>
      <c s="34" t="s">
        <v>115</v>
      </c>
      <c s="35" t="s">
        <v>5</v>
      </c>
      <c s="6" t="s">
        <v>116</v>
      </c>
      <c s="36" t="s">
        <v>74</v>
      </c>
      <c s="37">
        <v>12</v>
      </c>
      <c s="36">
        <v>0</v>
      </c>
      <c s="36">
        <f>ROUND(G44*H44,6)</f>
      </c>
      <c r="L44" s="38">
        <v>0</v>
      </c>
      <c s="32">
        <f>ROUND(ROUND(L44,2)*ROUND(G44,3),2)</f>
      </c>
      <c s="36" t="s">
        <v>55</v>
      </c>
      <c>
        <f>(M44*21)/100</f>
      </c>
      <c t="s">
        <v>28</v>
      </c>
    </row>
    <row r="45" spans="1:5" ht="12.75">
      <c r="A45" s="35" t="s">
        <v>56</v>
      </c>
      <c r="E45" s="39" t="s">
        <v>116</v>
      </c>
    </row>
    <row r="46" spans="1:5" ht="25.5">
      <c r="A46" s="35" t="s">
        <v>57</v>
      </c>
      <c r="E46" s="40" t="s">
        <v>117</v>
      </c>
    </row>
    <row r="47" spans="1:5" ht="12.75">
      <c r="A47" t="s">
        <v>58</v>
      </c>
      <c r="E47" s="39" t="s">
        <v>5</v>
      </c>
    </row>
    <row r="48" spans="1:13" ht="12.75">
      <c r="A48" t="s">
        <v>47</v>
      </c>
      <c r="C48" s="31" t="s">
        <v>118</v>
      </c>
      <c r="E48" s="33" t="s">
        <v>119</v>
      </c>
      <c r="J48" s="32">
        <f>0</f>
      </c>
      <c s="32">
        <f>0</f>
      </c>
      <c s="32">
        <f>0+L49+L53+L57+L61+L65+L69+L73+L77+L81+L85+L89+L93+L97+L101+L105+L109+L113+L117+L121+L125</f>
      </c>
      <c s="32">
        <f>0+M49+M53+M57+M61+M65+M69+M73+M77+M81+M85+M89+M93+M97+M101+M105+M109+M113+M117+M121+M125</f>
      </c>
    </row>
    <row r="49" spans="1:16" ht="12.75">
      <c r="A49" t="s">
        <v>50</v>
      </c>
      <c s="34" t="s">
        <v>120</v>
      </c>
      <c s="34" t="s">
        <v>121</v>
      </c>
      <c s="35" t="s">
        <v>5</v>
      </c>
      <c s="6" t="s">
        <v>122</v>
      </c>
      <c s="36" t="s">
        <v>74</v>
      </c>
      <c s="37">
        <v>84</v>
      </c>
      <c s="36">
        <v>0.00194</v>
      </c>
      <c s="36">
        <f>ROUND(G49*H49,6)</f>
      </c>
      <c r="L49" s="38">
        <v>0</v>
      </c>
      <c s="32">
        <f>ROUND(ROUND(L49,2)*ROUND(G49,3),2)</f>
      </c>
      <c s="36" t="s">
        <v>90</v>
      </c>
      <c>
        <f>(M49*21)/100</f>
      </c>
      <c t="s">
        <v>28</v>
      </c>
    </row>
    <row r="50" spans="1:5" ht="12.75">
      <c r="A50" s="35" t="s">
        <v>56</v>
      </c>
      <c r="E50" s="39" t="s">
        <v>122</v>
      </c>
    </row>
    <row r="51" spans="1:5" ht="25.5">
      <c r="A51" s="35" t="s">
        <v>57</v>
      </c>
      <c r="E51" s="40" t="s">
        <v>123</v>
      </c>
    </row>
    <row r="52" spans="1:5" ht="12.75">
      <c r="A52" t="s">
        <v>58</v>
      </c>
      <c r="E52" s="39" t="s">
        <v>5</v>
      </c>
    </row>
    <row r="53" spans="1:16" ht="25.5">
      <c r="A53" t="s">
        <v>50</v>
      </c>
      <c s="34" t="s">
        <v>124</v>
      </c>
      <c s="34" t="s">
        <v>125</v>
      </c>
      <c s="35" t="s">
        <v>5</v>
      </c>
      <c s="6" t="s">
        <v>126</v>
      </c>
      <c s="36" t="s">
        <v>74</v>
      </c>
      <c s="37">
        <v>80</v>
      </c>
      <c s="36">
        <v>0</v>
      </c>
      <c s="36">
        <f>ROUND(G53*H53,6)</f>
      </c>
      <c r="L53" s="38">
        <v>0</v>
      </c>
      <c s="32">
        <f>ROUND(ROUND(L53,2)*ROUND(G53,3),2)</f>
      </c>
      <c s="36" t="s">
        <v>90</v>
      </c>
      <c>
        <f>(M53*21)/100</f>
      </c>
      <c t="s">
        <v>28</v>
      </c>
    </row>
    <row r="54" spans="1:5" ht="25.5">
      <c r="A54" s="35" t="s">
        <v>56</v>
      </c>
      <c r="E54" s="39" t="s">
        <v>126</v>
      </c>
    </row>
    <row r="55" spans="1:5" ht="12.75">
      <c r="A55" s="35" t="s">
        <v>57</v>
      </c>
      <c r="E55" s="40" t="s">
        <v>5</v>
      </c>
    </row>
    <row r="56" spans="1:5" ht="12.75">
      <c r="A56" t="s">
        <v>58</v>
      </c>
      <c r="E56" s="39" t="s">
        <v>5</v>
      </c>
    </row>
    <row r="57" spans="1:16" ht="12.75">
      <c r="A57" t="s">
        <v>50</v>
      </c>
      <c s="34" t="s">
        <v>127</v>
      </c>
      <c s="34" t="s">
        <v>128</v>
      </c>
      <c s="35" t="s">
        <v>5</v>
      </c>
      <c s="6" t="s">
        <v>129</v>
      </c>
      <c s="36" t="s">
        <v>74</v>
      </c>
      <c s="37">
        <v>84</v>
      </c>
      <c s="36">
        <v>0.00033</v>
      </c>
      <c s="36">
        <f>ROUND(G57*H57,6)</f>
      </c>
      <c r="L57" s="38">
        <v>0</v>
      </c>
      <c s="32">
        <f>ROUND(ROUND(L57,2)*ROUND(G57,3),2)</f>
      </c>
      <c s="36" t="s">
        <v>90</v>
      </c>
      <c>
        <f>(M57*21)/100</f>
      </c>
      <c t="s">
        <v>28</v>
      </c>
    </row>
    <row r="58" spans="1:5" ht="12.75">
      <c r="A58" s="35" t="s">
        <v>56</v>
      </c>
      <c r="E58" s="39" t="s">
        <v>129</v>
      </c>
    </row>
    <row r="59" spans="1:5" ht="25.5">
      <c r="A59" s="35" t="s">
        <v>57</v>
      </c>
      <c r="E59" s="40" t="s">
        <v>123</v>
      </c>
    </row>
    <row r="60" spans="1:5" ht="12.75">
      <c r="A60" t="s">
        <v>58</v>
      </c>
      <c r="E60" s="39" t="s">
        <v>5</v>
      </c>
    </row>
    <row r="61" spans="1:16" ht="25.5">
      <c r="A61" t="s">
        <v>50</v>
      </c>
      <c s="34" t="s">
        <v>130</v>
      </c>
      <c s="34" t="s">
        <v>131</v>
      </c>
      <c s="35" t="s">
        <v>5</v>
      </c>
      <c s="6" t="s">
        <v>132</v>
      </c>
      <c s="36" t="s">
        <v>74</v>
      </c>
      <c s="37">
        <v>80</v>
      </c>
      <c s="36">
        <v>0</v>
      </c>
      <c s="36">
        <f>ROUND(G61*H61,6)</f>
      </c>
      <c r="L61" s="38">
        <v>0</v>
      </c>
      <c s="32">
        <f>ROUND(ROUND(L61,2)*ROUND(G61,3),2)</f>
      </c>
      <c s="36" t="s">
        <v>90</v>
      </c>
      <c>
        <f>(M61*21)/100</f>
      </c>
      <c t="s">
        <v>28</v>
      </c>
    </row>
    <row r="62" spans="1:5" ht="25.5">
      <c r="A62" s="35" t="s">
        <v>56</v>
      </c>
      <c r="E62" s="39" t="s">
        <v>132</v>
      </c>
    </row>
    <row r="63" spans="1:5" ht="12.75">
      <c r="A63" s="35" t="s">
        <v>57</v>
      </c>
      <c r="E63" s="40" t="s">
        <v>5</v>
      </c>
    </row>
    <row r="64" spans="1:5" ht="12.75">
      <c r="A64" t="s">
        <v>58</v>
      </c>
      <c r="E64" s="39" t="s">
        <v>5</v>
      </c>
    </row>
    <row r="65" spans="1:16" ht="12.75">
      <c r="A65" t="s">
        <v>50</v>
      </c>
      <c s="34" t="s">
        <v>133</v>
      </c>
      <c s="34" t="s">
        <v>134</v>
      </c>
      <c s="35" t="s">
        <v>5</v>
      </c>
      <c s="6" t="s">
        <v>135</v>
      </c>
      <c s="36" t="s">
        <v>89</v>
      </c>
      <c s="37">
        <v>4</v>
      </c>
      <c s="36">
        <v>0.00032</v>
      </c>
      <c s="36">
        <f>ROUND(G65*H65,6)</f>
      </c>
      <c r="L65" s="38">
        <v>0</v>
      </c>
      <c s="32">
        <f>ROUND(ROUND(L65,2)*ROUND(G65,3),2)</f>
      </c>
      <c s="36" t="s">
        <v>90</v>
      </c>
      <c>
        <f>(M65*21)/100</f>
      </c>
      <c t="s">
        <v>28</v>
      </c>
    </row>
    <row r="66" spans="1:5" ht="12.75">
      <c r="A66" s="35" t="s">
        <v>56</v>
      </c>
      <c r="E66" s="39" t="s">
        <v>135</v>
      </c>
    </row>
    <row r="67" spans="1:5" ht="12.75">
      <c r="A67" s="35" t="s">
        <v>57</v>
      </c>
      <c r="E67" s="40" t="s">
        <v>5</v>
      </c>
    </row>
    <row r="68" spans="1:5" ht="12.75">
      <c r="A68" t="s">
        <v>58</v>
      </c>
      <c r="E68" s="39" t="s">
        <v>5</v>
      </c>
    </row>
    <row r="69" spans="1:16" ht="25.5">
      <c r="A69" t="s">
        <v>50</v>
      </c>
      <c s="34" t="s">
        <v>136</v>
      </c>
      <c s="34" t="s">
        <v>137</v>
      </c>
      <c s="35" t="s">
        <v>5</v>
      </c>
      <c s="6" t="s">
        <v>138</v>
      </c>
      <c s="36" t="s">
        <v>89</v>
      </c>
      <c s="37">
        <v>4</v>
      </c>
      <c s="36">
        <v>0</v>
      </c>
      <c s="36">
        <f>ROUND(G69*H69,6)</f>
      </c>
      <c r="L69" s="38">
        <v>0</v>
      </c>
      <c s="32">
        <f>ROUND(ROUND(L69,2)*ROUND(G69,3),2)</f>
      </c>
      <c s="36" t="s">
        <v>90</v>
      </c>
      <c>
        <f>(M69*21)/100</f>
      </c>
      <c t="s">
        <v>28</v>
      </c>
    </row>
    <row r="70" spans="1:5" ht="25.5">
      <c r="A70" s="35" t="s">
        <v>56</v>
      </c>
      <c r="E70" s="39" t="s">
        <v>138</v>
      </c>
    </row>
    <row r="71" spans="1:5" ht="12.75">
      <c r="A71" s="35" t="s">
        <v>57</v>
      </c>
      <c r="E71" s="40" t="s">
        <v>5</v>
      </c>
    </row>
    <row r="72" spans="1:5" ht="12.75">
      <c r="A72" t="s">
        <v>58</v>
      </c>
      <c r="E72" s="39" t="s">
        <v>5</v>
      </c>
    </row>
    <row r="73" spans="1:16" ht="12.75">
      <c r="A73" t="s">
        <v>50</v>
      </c>
      <c s="34" t="s">
        <v>139</v>
      </c>
      <c s="34" t="s">
        <v>140</v>
      </c>
      <c s="35" t="s">
        <v>5</v>
      </c>
      <c s="6" t="s">
        <v>141</v>
      </c>
      <c s="36" t="s">
        <v>89</v>
      </c>
      <c s="37">
        <v>2</v>
      </c>
      <c s="36">
        <v>0.0005</v>
      </c>
      <c s="36">
        <f>ROUND(G73*H73,6)</f>
      </c>
      <c r="L73" s="38">
        <v>0</v>
      </c>
      <c s="32">
        <f>ROUND(ROUND(L73,2)*ROUND(G73,3),2)</f>
      </c>
      <c s="36" t="s">
        <v>90</v>
      </c>
      <c>
        <f>(M73*21)/100</f>
      </c>
      <c t="s">
        <v>28</v>
      </c>
    </row>
    <row r="74" spans="1:5" ht="12.75">
      <c r="A74" s="35" t="s">
        <v>56</v>
      </c>
      <c r="E74" s="39" t="s">
        <v>141</v>
      </c>
    </row>
    <row r="75" spans="1:5" ht="12.75">
      <c r="A75" s="35" t="s">
        <v>57</v>
      </c>
      <c r="E75" s="40" t="s">
        <v>5</v>
      </c>
    </row>
    <row r="76" spans="1:5" ht="12.75">
      <c r="A76" t="s">
        <v>58</v>
      </c>
      <c r="E76" s="39" t="s">
        <v>5</v>
      </c>
    </row>
    <row r="77" spans="1:16" ht="12.75">
      <c r="A77" t="s">
        <v>50</v>
      </c>
      <c s="34" t="s">
        <v>142</v>
      </c>
      <c s="34" t="s">
        <v>143</v>
      </c>
      <c s="35" t="s">
        <v>5</v>
      </c>
      <c s="6" t="s">
        <v>144</v>
      </c>
      <c s="36" t="s">
        <v>89</v>
      </c>
      <c s="37">
        <v>2</v>
      </c>
      <c s="36">
        <v>0</v>
      </c>
      <c s="36">
        <f>ROUND(G77*H77,6)</f>
      </c>
      <c r="L77" s="38">
        <v>0</v>
      </c>
      <c s="32">
        <f>ROUND(ROUND(L77,2)*ROUND(G77,3),2)</f>
      </c>
      <c s="36" t="s">
        <v>90</v>
      </c>
      <c>
        <f>(M77*21)/100</f>
      </c>
      <c t="s">
        <v>28</v>
      </c>
    </row>
    <row r="78" spans="1:5" ht="12.75">
      <c r="A78" s="35" t="s">
        <v>56</v>
      </c>
      <c r="E78" s="39" t="s">
        <v>144</v>
      </c>
    </row>
    <row r="79" spans="1:5" ht="12.75">
      <c r="A79" s="35" t="s">
        <v>57</v>
      </c>
      <c r="E79" s="40" t="s">
        <v>5</v>
      </c>
    </row>
    <row r="80" spans="1:5" ht="12.75">
      <c r="A80" t="s">
        <v>58</v>
      </c>
      <c r="E80" s="39" t="s">
        <v>5</v>
      </c>
    </row>
    <row r="81" spans="1:16" ht="12.75">
      <c r="A81" t="s">
        <v>50</v>
      </c>
      <c s="34" t="s">
        <v>145</v>
      </c>
      <c s="34" t="s">
        <v>146</v>
      </c>
      <c s="35" t="s">
        <v>5</v>
      </c>
      <c s="6" t="s">
        <v>147</v>
      </c>
      <c s="36" t="s">
        <v>74</v>
      </c>
      <c s="37">
        <v>168</v>
      </c>
      <c s="36">
        <v>0.0011</v>
      </c>
      <c s="36">
        <f>ROUND(G81*H81,6)</f>
      </c>
      <c r="L81" s="38">
        <v>0</v>
      </c>
      <c s="32">
        <f>ROUND(ROUND(L81,2)*ROUND(G81,3),2)</f>
      </c>
      <c s="36" t="s">
        <v>90</v>
      </c>
      <c>
        <f>(M81*21)/100</f>
      </c>
      <c t="s">
        <v>28</v>
      </c>
    </row>
    <row r="82" spans="1:5" ht="12.75">
      <c r="A82" s="35" t="s">
        <v>56</v>
      </c>
      <c r="E82" s="39" t="s">
        <v>147</v>
      </c>
    </row>
    <row r="83" spans="1:5" ht="25.5">
      <c r="A83" s="35" t="s">
        <v>57</v>
      </c>
      <c r="E83" s="40" t="s">
        <v>148</v>
      </c>
    </row>
    <row r="84" spans="1:5" ht="12.75">
      <c r="A84" t="s">
        <v>58</v>
      </c>
      <c r="E84" s="39" t="s">
        <v>5</v>
      </c>
    </row>
    <row r="85" spans="1:16" ht="25.5">
      <c r="A85" t="s">
        <v>50</v>
      </c>
      <c s="34" t="s">
        <v>149</v>
      </c>
      <c s="34" t="s">
        <v>150</v>
      </c>
      <c s="35" t="s">
        <v>5</v>
      </c>
      <c s="6" t="s">
        <v>151</v>
      </c>
      <c s="36" t="s">
        <v>74</v>
      </c>
      <c s="37">
        <v>160</v>
      </c>
      <c s="36">
        <v>0</v>
      </c>
      <c s="36">
        <f>ROUND(G85*H85,6)</f>
      </c>
      <c r="L85" s="38">
        <v>0</v>
      </c>
      <c s="32">
        <f>ROUND(ROUND(L85,2)*ROUND(G85,3),2)</f>
      </c>
      <c s="36" t="s">
        <v>90</v>
      </c>
      <c>
        <f>(M85*21)/100</f>
      </c>
      <c t="s">
        <v>28</v>
      </c>
    </row>
    <row r="86" spans="1:5" ht="25.5">
      <c r="A86" s="35" t="s">
        <v>56</v>
      </c>
      <c r="E86" s="39" t="s">
        <v>151</v>
      </c>
    </row>
    <row r="87" spans="1:5" ht="12.75">
      <c r="A87" s="35" t="s">
        <v>57</v>
      </c>
      <c r="E87" s="40" t="s">
        <v>5</v>
      </c>
    </row>
    <row r="88" spans="1:5" ht="12.75">
      <c r="A88" t="s">
        <v>58</v>
      </c>
      <c r="E88" s="39" t="s">
        <v>5</v>
      </c>
    </row>
    <row r="89" spans="1:16" ht="12.75">
      <c r="A89" t="s">
        <v>50</v>
      </c>
      <c s="34" t="s">
        <v>152</v>
      </c>
      <c s="34" t="s">
        <v>153</v>
      </c>
      <c s="35" t="s">
        <v>5</v>
      </c>
      <c s="6" t="s">
        <v>154</v>
      </c>
      <c s="36" t="s">
        <v>89</v>
      </c>
      <c s="37">
        <v>1</v>
      </c>
      <c s="36">
        <v>0.00023</v>
      </c>
      <c s="36">
        <f>ROUND(G89*H89,6)</f>
      </c>
      <c r="L89" s="38">
        <v>0</v>
      </c>
      <c s="32">
        <f>ROUND(ROUND(L89,2)*ROUND(G89,3),2)</f>
      </c>
      <c s="36" t="s">
        <v>90</v>
      </c>
      <c>
        <f>(M89*21)/100</f>
      </c>
      <c t="s">
        <v>28</v>
      </c>
    </row>
    <row r="90" spans="1:5" ht="12.75">
      <c r="A90" s="35" t="s">
        <v>56</v>
      </c>
      <c r="E90" s="39" t="s">
        <v>154</v>
      </c>
    </row>
    <row r="91" spans="1:5" ht="12.75">
      <c r="A91" s="35" t="s">
        <v>57</v>
      </c>
      <c r="E91" s="40" t="s">
        <v>5</v>
      </c>
    </row>
    <row r="92" spans="1:5" ht="12.75">
      <c r="A92" t="s">
        <v>58</v>
      </c>
      <c r="E92" s="39" t="s">
        <v>5</v>
      </c>
    </row>
    <row r="93" spans="1:16" ht="25.5">
      <c r="A93" t="s">
        <v>50</v>
      </c>
      <c s="34" t="s">
        <v>155</v>
      </c>
      <c s="34" t="s">
        <v>156</v>
      </c>
      <c s="35" t="s">
        <v>5</v>
      </c>
      <c s="6" t="s">
        <v>157</v>
      </c>
      <c s="36" t="s">
        <v>89</v>
      </c>
      <c s="37">
        <v>1</v>
      </c>
      <c s="36">
        <v>0</v>
      </c>
      <c s="36">
        <f>ROUND(G93*H93,6)</f>
      </c>
      <c r="L93" s="38">
        <v>0</v>
      </c>
      <c s="32">
        <f>ROUND(ROUND(L93,2)*ROUND(G93,3),2)</f>
      </c>
      <c s="36" t="s">
        <v>90</v>
      </c>
      <c>
        <f>(M93*21)/100</f>
      </c>
      <c t="s">
        <v>28</v>
      </c>
    </row>
    <row r="94" spans="1:5" ht="38.25">
      <c r="A94" s="35" t="s">
        <v>56</v>
      </c>
      <c r="E94" s="39" t="s">
        <v>158</v>
      </c>
    </row>
    <row r="95" spans="1:5" ht="12.75">
      <c r="A95" s="35" t="s">
        <v>57</v>
      </c>
      <c r="E95" s="40" t="s">
        <v>5</v>
      </c>
    </row>
    <row r="96" spans="1:5" ht="12.75">
      <c r="A96" t="s">
        <v>58</v>
      </c>
      <c r="E96" s="39" t="s">
        <v>5</v>
      </c>
    </row>
    <row r="97" spans="1:16" ht="25.5">
      <c r="A97" t="s">
        <v>50</v>
      </c>
      <c s="34" t="s">
        <v>159</v>
      </c>
      <c s="34" t="s">
        <v>160</v>
      </c>
      <c s="35" t="s">
        <v>5</v>
      </c>
      <c s="6" t="s">
        <v>161</v>
      </c>
      <c s="36" t="s">
        <v>89</v>
      </c>
      <c s="37">
        <v>1</v>
      </c>
      <c s="36">
        <v>0</v>
      </c>
      <c s="36">
        <f>ROUND(G97*H97,6)</f>
      </c>
      <c r="L97" s="38">
        <v>0</v>
      </c>
      <c s="32">
        <f>ROUND(ROUND(L97,2)*ROUND(G97,3),2)</f>
      </c>
      <c s="36" t="s">
        <v>90</v>
      </c>
      <c>
        <f>(M97*21)/100</f>
      </c>
      <c t="s">
        <v>28</v>
      </c>
    </row>
    <row r="98" spans="1:5" ht="25.5">
      <c r="A98" s="35" t="s">
        <v>56</v>
      </c>
      <c r="E98" s="39" t="s">
        <v>161</v>
      </c>
    </row>
    <row r="99" spans="1:5" ht="12.75">
      <c r="A99" s="35" t="s">
        <v>57</v>
      </c>
      <c r="E99" s="40" t="s">
        <v>5</v>
      </c>
    </row>
    <row r="100" spans="1:5" ht="12.75">
      <c r="A100" t="s">
        <v>58</v>
      </c>
      <c r="E100" s="39" t="s">
        <v>5</v>
      </c>
    </row>
    <row r="101" spans="1:16" ht="12.75">
      <c r="A101" t="s">
        <v>50</v>
      </c>
      <c s="34" t="s">
        <v>162</v>
      </c>
      <c s="34" t="s">
        <v>163</v>
      </c>
      <c s="35" t="s">
        <v>5</v>
      </c>
      <c s="6" t="s">
        <v>164</v>
      </c>
      <c s="36" t="s">
        <v>74</v>
      </c>
      <c s="37">
        <v>40</v>
      </c>
      <c s="36">
        <v>0</v>
      </c>
      <c s="36">
        <f>ROUND(G101*H101,6)</f>
      </c>
      <c r="L101" s="38">
        <v>0</v>
      </c>
      <c s="32">
        <f>ROUND(ROUND(L101,2)*ROUND(G101,3),2)</f>
      </c>
      <c s="36" t="s">
        <v>55</v>
      </c>
      <c>
        <f>(M101*21)/100</f>
      </c>
      <c t="s">
        <v>28</v>
      </c>
    </row>
    <row r="102" spans="1:5" ht="12.75">
      <c r="A102" s="35" t="s">
        <v>56</v>
      </c>
      <c r="E102" s="39" t="s">
        <v>164</v>
      </c>
    </row>
    <row r="103" spans="1:5" ht="12.75">
      <c r="A103" s="35" t="s">
        <v>57</v>
      </c>
      <c r="E103" s="40" t="s">
        <v>5</v>
      </c>
    </row>
    <row r="104" spans="1:5" ht="12.75">
      <c r="A104" t="s">
        <v>58</v>
      </c>
      <c r="E104" s="39" t="s">
        <v>5</v>
      </c>
    </row>
    <row r="105" spans="1:16" ht="25.5">
      <c r="A105" t="s">
        <v>50</v>
      </c>
      <c s="34" t="s">
        <v>165</v>
      </c>
      <c s="34" t="s">
        <v>166</v>
      </c>
      <c s="35" t="s">
        <v>5</v>
      </c>
      <c s="6" t="s">
        <v>167</v>
      </c>
      <c s="36" t="s">
        <v>74</v>
      </c>
      <c s="37">
        <v>40</v>
      </c>
      <c s="36">
        <v>0</v>
      </c>
      <c s="36">
        <f>ROUND(G105*H105,6)</f>
      </c>
      <c r="L105" s="38">
        <v>0</v>
      </c>
      <c s="32">
        <f>ROUND(ROUND(L105,2)*ROUND(G105,3),2)</f>
      </c>
      <c s="36" t="s">
        <v>90</v>
      </c>
      <c>
        <f>(M105*21)/100</f>
      </c>
      <c t="s">
        <v>28</v>
      </c>
    </row>
    <row r="106" spans="1:5" ht="25.5">
      <c r="A106" s="35" t="s">
        <v>56</v>
      </c>
      <c r="E106" s="39" t="s">
        <v>167</v>
      </c>
    </row>
    <row r="107" spans="1:5" ht="12.75">
      <c r="A107" s="35" t="s">
        <v>57</v>
      </c>
      <c r="E107" s="40" t="s">
        <v>5</v>
      </c>
    </row>
    <row r="108" spans="1:5" ht="12.75">
      <c r="A108" t="s">
        <v>58</v>
      </c>
      <c r="E108" s="39" t="s">
        <v>5</v>
      </c>
    </row>
    <row r="109" spans="1:16" ht="25.5">
      <c r="A109" t="s">
        <v>50</v>
      </c>
      <c s="34" t="s">
        <v>168</v>
      </c>
      <c s="34" t="s">
        <v>169</v>
      </c>
      <c s="35" t="s">
        <v>5</v>
      </c>
      <c s="6" t="s">
        <v>170</v>
      </c>
      <c s="36" t="s">
        <v>74</v>
      </c>
      <c s="37">
        <v>40</v>
      </c>
      <c s="36">
        <v>0</v>
      </c>
      <c s="36">
        <f>ROUND(G109*H109,6)</f>
      </c>
      <c r="L109" s="38">
        <v>0</v>
      </c>
      <c s="32">
        <f>ROUND(ROUND(L109,2)*ROUND(G109,3),2)</f>
      </c>
      <c s="36" t="s">
        <v>90</v>
      </c>
      <c>
        <f>(M109*21)/100</f>
      </c>
      <c t="s">
        <v>28</v>
      </c>
    </row>
    <row r="110" spans="1:5" ht="25.5">
      <c r="A110" s="35" t="s">
        <v>56</v>
      </c>
      <c r="E110" s="39" t="s">
        <v>170</v>
      </c>
    </row>
    <row r="111" spans="1:5" ht="12.75">
      <c r="A111" s="35" t="s">
        <v>57</v>
      </c>
      <c r="E111" s="40" t="s">
        <v>5</v>
      </c>
    </row>
    <row r="112" spans="1:5" ht="12.75">
      <c r="A112" t="s">
        <v>58</v>
      </c>
      <c r="E112" s="39" t="s">
        <v>5</v>
      </c>
    </row>
    <row r="113" spans="1:16" ht="12.75">
      <c r="A113" t="s">
        <v>50</v>
      </c>
      <c s="34" t="s">
        <v>171</v>
      </c>
      <c s="34" t="s">
        <v>172</v>
      </c>
      <c s="35" t="s">
        <v>5</v>
      </c>
      <c s="6" t="s">
        <v>173</v>
      </c>
      <c s="36" t="s">
        <v>89</v>
      </c>
      <c s="37">
        <v>520</v>
      </c>
      <c s="36">
        <v>7E-05</v>
      </c>
      <c s="36">
        <f>ROUND(G113*H113,6)</f>
      </c>
      <c r="L113" s="38">
        <v>0</v>
      </c>
      <c s="32">
        <f>ROUND(ROUND(L113,2)*ROUND(G113,3),2)</f>
      </c>
      <c s="36" t="s">
        <v>90</v>
      </c>
      <c>
        <f>(M113*21)/100</f>
      </c>
      <c t="s">
        <v>28</v>
      </c>
    </row>
    <row r="114" spans="1:5" ht="12.75">
      <c r="A114" s="35" t="s">
        <v>56</v>
      </c>
      <c r="E114" s="39" t="s">
        <v>173</v>
      </c>
    </row>
    <row r="115" spans="1:5" ht="12.75">
      <c r="A115" s="35" t="s">
        <v>57</v>
      </c>
      <c r="E115" s="40" t="s">
        <v>5</v>
      </c>
    </row>
    <row r="116" spans="1:5" ht="12.75">
      <c r="A116" t="s">
        <v>58</v>
      </c>
      <c r="E116" s="39" t="s">
        <v>5</v>
      </c>
    </row>
    <row r="117" spans="1:16" ht="25.5">
      <c r="A117" t="s">
        <v>50</v>
      </c>
      <c s="34" t="s">
        <v>174</v>
      </c>
      <c s="34" t="s">
        <v>175</v>
      </c>
      <c s="35" t="s">
        <v>5</v>
      </c>
      <c s="6" t="s">
        <v>176</v>
      </c>
      <c s="36" t="s">
        <v>89</v>
      </c>
      <c s="37">
        <v>520</v>
      </c>
      <c s="36">
        <v>0</v>
      </c>
      <c s="36">
        <f>ROUND(G117*H117,6)</f>
      </c>
      <c r="L117" s="38">
        <v>0</v>
      </c>
      <c s="32">
        <f>ROUND(ROUND(L117,2)*ROUND(G117,3),2)</f>
      </c>
      <c s="36" t="s">
        <v>90</v>
      </c>
      <c>
        <f>(M117*21)/100</f>
      </c>
      <c t="s">
        <v>28</v>
      </c>
    </row>
    <row r="118" spans="1:5" ht="25.5">
      <c r="A118" s="35" t="s">
        <v>56</v>
      </c>
      <c r="E118" s="39" t="s">
        <v>176</v>
      </c>
    </row>
    <row r="119" spans="1:5" ht="12.75">
      <c r="A119" s="35" t="s">
        <v>57</v>
      </c>
      <c r="E119" s="40" t="s">
        <v>5</v>
      </c>
    </row>
    <row r="120" spans="1:5" ht="12.75">
      <c r="A120" t="s">
        <v>58</v>
      </c>
      <c r="E120" s="39" t="s">
        <v>5</v>
      </c>
    </row>
    <row r="121" spans="1:16" ht="12.75">
      <c r="A121" t="s">
        <v>50</v>
      </c>
      <c s="34" t="s">
        <v>177</v>
      </c>
      <c s="34" t="s">
        <v>178</v>
      </c>
      <c s="35" t="s">
        <v>5</v>
      </c>
      <c s="6" t="s">
        <v>179</v>
      </c>
      <c s="36" t="s">
        <v>180</v>
      </c>
      <c s="37">
        <v>90</v>
      </c>
      <c s="36">
        <v>0</v>
      </c>
      <c s="36">
        <f>ROUND(G121*H121,6)</f>
      </c>
      <c r="L121" s="38">
        <v>0</v>
      </c>
      <c s="32">
        <f>ROUND(ROUND(L121,2)*ROUND(G121,3),2)</f>
      </c>
      <c s="36" t="s">
        <v>55</v>
      </c>
      <c>
        <f>(M121*21)/100</f>
      </c>
      <c t="s">
        <v>28</v>
      </c>
    </row>
    <row r="122" spans="1:5" ht="12.75">
      <c r="A122" s="35" t="s">
        <v>56</v>
      </c>
      <c r="E122" s="39" t="s">
        <v>179</v>
      </c>
    </row>
    <row r="123" spans="1:5" ht="12.75">
      <c r="A123" s="35" t="s">
        <v>57</v>
      </c>
      <c r="E123" s="40" t="s">
        <v>5</v>
      </c>
    </row>
    <row r="124" spans="1:5" ht="12.75">
      <c r="A124" t="s">
        <v>58</v>
      </c>
      <c r="E124" s="39" t="s">
        <v>5</v>
      </c>
    </row>
    <row r="125" spans="1:16" ht="12.75">
      <c r="A125" t="s">
        <v>50</v>
      </c>
      <c s="34" t="s">
        <v>181</v>
      </c>
      <c s="34" t="s">
        <v>182</v>
      </c>
      <c s="35" t="s">
        <v>5</v>
      </c>
      <c s="6" t="s">
        <v>183</v>
      </c>
      <c s="36" t="s">
        <v>184</v>
      </c>
      <c s="37">
        <v>22</v>
      </c>
      <c s="36">
        <v>0</v>
      </c>
      <c s="36">
        <f>ROUND(G125*H125,6)</f>
      </c>
      <c r="L125" s="38">
        <v>0</v>
      </c>
      <c s="32">
        <f>ROUND(ROUND(L125,2)*ROUND(G125,3),2)</f>
      </c>
      <c s="36" t="s">
        <v>90</v>
      </c>
      <c>
        <f>(M125*21)/100</f>
      </c>
      <c t="s">
        <v>28</v>
      </c>
    </row>
    <row r="126" spans="1:5" ht="12.75">
      <c r="A126" s="35" t="s">
        <v>56</v>
      </c>
      <c r="E126" s="39" t="s">
        <v>183</v>
      </c>
    </row>
    <row r="127" spans="1:5" ht="12.75">
      <c r="A127" s="35" t="s">
        <v>57</v>
      </c>
      <c r="E127" s="40" t="s">
        <v>5</v>
      </c>
    </row>
    <row r="128" spans="1:5" ht="12.75">
      <c r="A128" t="s">
        <v>58</v>
      </c>
      <c r="E128" s="39" t="s">
        <v>5</v>
      </c>
    </row>
    <row r="129" spans="1:13" ht="12.75">
      <c r="A129" t="s">
        <v>47</v>
      </c>
      <c r="C129" s="31" t="s">
        <v>185</v>
      </c>
      <c r="E129" s="33" t="s">
        <v>186</v>
      </c>
      <c r="J129" s="32">
        <f>0</f>
      </c>
      <c s="32">
        <f>0</f>
      </c>
      <c s="32">
        <f>0+L130+L134+L138+L142+L146+L150+L154+L158+L162+L166+L170+L174+L178+L182+L186</f>
      </c>
      <c s="32">
        <f>0+M130+M134+M138+M142+M146+M150+M154+M158+M162+M166+M170+M174+M178+M182+M186</f>
      </c>
    </row>
    <row r="130" spans="1:16" ht="12.75">
      <c r="A130" t="s">
        <v>50</v>
      </c>
      <c s="34" t="s">
        <v>187</v>
      </c>
      <c s="34" t="s">
        <v>188</v>
      </c>
      <c s="35" t="s">
        <v>5</v>
      </c>
      <c s="6" t="s">
        <v>189</v>
      </c>
      <c s="36" t="s">
        <v>74</v>
      </c>
      <c s="37">
        <v>199.5</v>
      </c>
      <c s="36">
        <v>0</v>
      </c>
      <c s="36">
        <f>ROUND(G130*H130,6)</f>
      </c>
      <c r="L130" s="38">
        <v>0</v>
      </c>
      <c s="32">
        <f>ROUND(ROUND(L130,2)*ROUND(G130,3),2)</f>
      </c>
      <c s="36" t="s">
        <v>55</v>
      </c>
      <c>
        <f>(M130*21)/100</f>
      </c>
      <c t="s">
        <v>28</v>
      </c>
    </row>
    <row r="131" spans="1:5" ht="12.75">
      <c r="A131" s="35" t="s">
        <v>56</v>
      </c>
      <c r="E131" s="39" t="s">
        <v>189</v>
      </c>
    </row>
    <row r="132" spans="1:5" ht="25.5">
      <c r="A132" s="35" t="s">
        <v>57</v>
      </c>
      <c r="E132" s="40" t="s">
        <v>190</v>
      </c>
    </row>
    <row r="133" spans="1:5" ht="12.75">
      <c r="A133" t="s">
        <v>58</v>
      </c>
      <c r="E133" s="39" t="s">
        <v>5</v>
      </c>
    </row>
    <row r="134" spans="1:16" ht="25.5">
      <c r="A134" t="s">
        <v>50</v>
      </c>
      <c s="34" t="s">
        <v>191</v>
      </c>
      <c s="34" t="s">
        <v>192</v>
      </c>
      <c s="35" t="s">
        <v>5</v>
      </c>
      <c s="6" t="s">
        <v>193</v>
      </c>
      <c s="36" t="s">
        <v>74</v>
      </c>
      <c s="37">
        <v>190</v>
      </c>
      <c s="36">
        <v>0</v>
      </c>
      <c s="36">
        <f>ROUND(G134*H134,6)</f>
      </c>
      <c r="L134" s="38">
        <v>0</v>
      </c>
      <c s="32">
        <f>ROUND(ROUND(L134,2)*ROUND(G134,3),2)</f>
      </c>
      <c s="36" t="s">
        <v>90</v>
      </c>
      <c>
        <f>(M134*21)/100</f>
      </c>
      <c t="s">
        <v>28</v>
      </c>
    </row>
    <row r="135" spans="1:5" ht="25.5">
      <c r="A135" s="35" t="s">
        <v>56</v>
      </c>
      <c r="E135" s="39" t="s">
        <v>193</v>
      </c>
    </row>
    <row r="136" spans="1:5" ht="12.75">
      <c r="A136" s="35" t="s">
        <v>57</v>
      </c>
      <c r="E136" s="40" t="s">
        <v>5</v>
      </c>
    </row>
    <row r="137" spans="1:5" ht="12.75">
      <c r="A137" t="s">
        <v>58</v>
      </c>
      <c r="E137" s="39" t="s">
        <v>5</v>
      </c>
    </row>
    <row r="138" spans="1:16" ht="12.75">
      <c r="A138" t="s">
        <v>50</v>
      </c>
      <c s="34" t="s">
        <v>194</v>
      </c>
      <c s="34" t="s">
        <v>195</v>
      </c>
      <c s="35" t="s">
        <v>5</v>
      </c>
      <c s="6" t="s">
        <v>196</v>
      </c>
      <c s="36" t="s">
        <v>74</v>
      </c>
      <c s="37">
        <v>147</v>
      </c>
      <c s="36">
        <v>0.2</v>
      </c>
      <c s="36">
        <f>ROUND(G138*H138,6)</f>
      </c>
      <c r="L138" s="38">
        <v>0</v>
      </c>
      <c s="32">
        <f>ROUND(ROUND(L138,2)*ROUND(G138,3),2)</f>
      </c>
      <c s="36" t="s">
        <v>90</v>
      </c>
      <c>
        <f>(M138*21)/100</f>
      </c>
      <c t="s">
        <v>28</v>
      </c>
    </row>
    <row r="139" spans="1:5" ht="12.75">
      <c r="A139" s="35" t="s">
        <v>56</v>
      </c>
      <c r="E139" s="39" t="s">
        <v>196</v>
      </c>
    </row>
    <row r="140" spans="1:5" ht="25.5">
      <c r="A140" s="35" t="s">
        <v>57</v>
      </c>
      <c r="E140" s="40" t="s">
        <v>197</v>
      </c>
    </row>
    <row r="141" spans="1:5" ht="12.75">
      <c r="A141" t="s">
        <v>58</v>
      </c>
      <c r="E141" s="39" t="s">
        <v>5</v>
      </c>
    </row>
    <row r="142" spans="1:16" ht="25.5">
      <c r="A142" t="s">
        <v>50</v>
      </c>
      <c s="34" t="s">
        <v>198</v>
      </c>
      <c s="34" t="s">
        <v>199</v>
      </c>
      <c s="35" t="s">
        <v>5</v>
      </c>
      <c s="6" t="s">
        <v>200</v>
      </c>
      <c s="36" t="s">
        <v>74</v>
      </c>
      <c s="37">
        <v>140</v>
      </c>
      <c s="36">
        <v>0</v>
      </c>
      <c s="36">
        <f>ROUND(G142*H142,6)</f>
      </c>
      <c r="L142" s="38">
        <v>0</v>
      </c>
      <c s="32">
        <f>ROUND(ROUND(L142,2)*ROUND(G142,3),2)</f>
      </c>
      <c s="36" t="s">
        <v>90</v>
      </c>
      <c>
        <f>(M142*21)/100</f>
      </c>
      <c t="s">
        <v>28</v>
      </c>
    </row>
    <row r="143" spans="1:5" ht="25.5">
      <c r="A143" s="35" t="s">
        <v>56</v>
      </c>
      <c r="E143" s="39" t="s">
        <v>200</v>
      </c>
    </row>
    <row r="144" spans="1:5" ht="12.75">
      <c r="A144" s="35" t="s">
        <v>57</v>
      </c>
      <c r="E144" s="40" t="s">
        <v>5</v>
      </c>
    </row>
    <row r="145" spans="1:5" ht="12.75">
      <c r="A145" t="s">
        <v>58</v>
      </c>
      <c r="E145" s="39" t="s">
        <v>5</v>
      </c>
    </row>
    <row r="146" spans="1:16" ht="12.75">
      <c r="A146" t="s">
        <v>50</v>
      </c>
      <c s="34" t="s">
        <v>201</v>
      </c>
      <c s="34" t="s">
        <v>202</v>
      </c>
      <c s="35" t="s">
        <v>5</v>
      </c>
      <c s="6" t="s">
        <v>203</v>
      </c>
      <c s="36" t="s">
        <v>74</v>
      </c>
      <c s="37">
        <v>304.5</v>
      </c>
      <c s="36">
        <v>0.00025</v>
      </c>
      <c s="36">
        <f>ROUND(G146*H146,6)</f>
      </c>
      <c r="L146" s="38">
        <v>0</v>
      </c>
      <c s="32">
        <f>ROUND(ROUND(L146,2)*ROUND(G146,3),2)</f>
      </c>
      <c s="36" t="s">
        <v>90</v>
      </c>
      <c>
        <f>(M146*21)/100</f>
      </c>
      <c t="s">
        <v>28</v>
      </c>
    </row>
    <row r="147" spans="1:5" ht="12.75">
      <c r="A147" s="35" t="s">
        <v>56</v>
      </c>
      <c r="E147" s="39" t="s">
        <v>203</v>
      </c>
    </row>
    <row r="148" spans="1:5" ht="25.5">
      <c r="A148" s="35" t="s">
        <v>57</v>
      </c>
      <c r="E148" s="40" t="s">
        <v>204</v>
      </c>
    </row>
    <row r="149" spans="1:5" ht="12.75">
      <c r="A149" t="s">
        <v>58</v>
      </c>
      <c r="E149" s="39" t="s">
        <v>5</v>
      </c>
    </row>
    <row r="150" spans="1:16" ht="12.75">
      <c r="A150" t="s">
        <v>50</v>
      </c>
      <c s="34" t="s">
        <v>205</v>
      </c>
      <c s="34" t="s">
        <v>206</v>
      </c>
      <c s="35" t="s">
        <v>5</v>
      </c>
      <c s="6" t="s">
        <v>207</v>
      </c>
      <c s="36" t="s">
        <v>74</v>
      </c>
      <c s="37">
        <v>577.5</v>
      </c>
      <c s="36">
        <v>0.53</v>
      </c>
      <c s="36">
        <f>ROUND(G150*H150,6)</f>
      </c>
      <c r="L150" s="38">
        <v>0</v>
      </c>
      <c s="32">
        <f>ROUND(ROUND(L150,2)*ROUND(G150,3),2)</f>
      </c>
      <c s="36" t="s">
        <v>90</v>
      </c>
      <c>
        <f>(M150*21)/100</f>
      </c>
      <c t="s">
        <v>28</v>
      </c>
    </row>
    <row r="151" spans="1:5" ht="12.75">
      <c r="A151" s="35" t="s">
        <v>56</v>
      </c>
      <c r="E151" s="39" t="s">
        <v>207</v>
      </c>
    </row>
    <row r="152" spans="1:5" ht="25.5">
      <c r="A152" s="35" t="s">
        <v>57</v>
      </c>
      <c r="E152" s="40" t="s">
        <v>208</v>
      </c>
    </row>
    <row r="153" spans="1:5" ht="12.75">
      <c r="A153" t="s">
        <v>58</v>
      </c>
      <c r="E153" s="39" t="s">
        <v>5</v>
      </c>
    </row>
    <row r="154" spans="1:16" ht="25.5">
      <c r="A154" t="s">
        <v>50</v>
      </c>
      <c s="34" t="s">
        <v>209</v>
      </c>
      <c s="34" t="s">
        <v>210</v>
      </c>
      <c s="35" t="s">
        <v>5</v>
      </c>
      <c s="6" t="s">
        <v>211</v>
      </c>
      <c s="36" t="s">
        <v>74</v>
      </c>
      <c s="37">
        <v>840</v>
      </c>
      <c s="36">
        <v>0</v>
      </c>
      <c s="36">
        <f>ROUND(G154*H154,6)</f>
      </c>
      <c r="L154" s="38">
        <v>0</v>
      </c>
      <c s="32">
        <f>ROUND(ROUND(L154,2)*ROUND(G154,3),2)</f>
      </c>
      <c s="36" t="s">
        <v>90</v>
      </c>
      <c>
        <f>(M154*21)/100</f>
      </c>
      <c t="s">
        <v>28</v>
      </c>
    </row>
    <row r="155" spans="1:5" ht="25.5">
      <c r="A155" s="35" t="s">
        <v>56</v>
      </c>
      <c r="E155" s="39" t="s">
        <v>211</v>
      </c>
    </row>
    <row r="156" spans="1:5" ht="12.75">
      <c r="A156" s="35" t="s">
        <v>57</v>
      </c>
      <c r="E156" s="40" t="s">
        <v>5</v>
      </c>
    </row>
    <row r="157" spans="1:5" ht="12.75">
      <c r="A157" t="s">
        <v>58</v>
      </c>
      <c r="E157" s="39" t="s">
        <v>5</v>
      </c>
    </row>
    <row r="158" spans="1:16" ht="12.75">
      <c r="A158" t="s">
        <v>50</v>
      </c>
      <c s="34" t="s">
        <v>212</v>
      </c>
      <c s="34" t="s">
        <v>213</v>
      </c>
      <c s="35" t="s">
        <v>5</v>
      </c>
      <c s="6" t="s">
        <v>214</v>
      </c>
      <c s="36" t="s">
        <v>74</v>
      </c>
      <c s="37">
        <v>52.5</v>
      </c>
      <c s="36">
        <v>0.77</v>
      </c>
      <c s="36">
        <f>ROUND(G158*H158,6)</f>
      </c>
      <c r="L158" s="38">
        <v>0</v>
      </c>
      <c s="32">
        <f>ROUND(ROUND(L158,2)*ROUND(G158,3),2)</f>
      </c>
      <c s="36" t="s">
        <v>90</v>
      </c>
      <c>
        <f>(M158*21)/100</f>
      </c>
      <c t="s">
        <v>28</v>
      </c>
    </row>
    <row r="159" spans="1:5" ht="12.75">
      <c r="A159" s="35" t="s">
        <v>56</v>
      </c>
      <c r="E159" s="39" t="s">
        <v>214</v>
      </c>
    </row>
    <row r="160" spans="1:5" ht="25.5">
      <c r="A160" s="35" t="s">
        <v>57</v>
      </c>
      <c r="E160" s="40" t="s">
        <v>215</v>
      </c>
    </row>
    <row r="161" spans="1:5" ht="12.75">
      <c r="A161" t="s">
        <v>58</v>
      </c>
      <c r="E161" s="39" t="s">
        <v>5</v>
      </c>
    </row>
    <row r="162" spans="1:16" ht="25.5">
      <c r="A162" t="s">
        <v>50</v>
      </c>
      <c s="34" t="s">
        <v>216</v>
      </c>
      <c s="34" t="s">
        <v>217</v>
      </c>
      <c s="35" t="s">
        <v>5</v>
      </c>
      <c s="6" t="s">
        <v>218</v>
      </c>
      <c s="36" t="s">
        <v>74</v>
      </c>
      <c s="37">
        <v>50</v>
      </c>
      <c s="36">
        <v>0</v>
      </c>
      <c s="36">
        <f>ROUND(G162*H162,6)</f>
      </c>
      <c r="L162" s="38">
        <v>0</v>
      </c>
      <c s="32">
        <f>ROUND(ROUND(L162,2)*ROUND(G162,3),2)</f>
      </c>
      <c s="36" t="s">
        <v>90</v>
      </c>
      <c>
        <f>(M162*21)/100</f>
      </c>
      <c t="s">
        <v>28</v>
      </c>
    </row>
    <row r="163" spans="1:5" ht="25.5">
      <c r="A163" s="35" t="s">
        <v>56</v>
      </c>
      <c r="E163" s="39" t="s">
        <v>218</v>
      </c>
    </row>
    <row r="164" spans="1:5" ht="12.75">
      <c r="A164" s="35" t="s">
        <v>57</v>
      </c>
      <c r="E164" s="40" t="s">
        <v>5</v>
      </c>
    </row>
    <row r="165" spans="1:5" ht="12.75">
      <c r="A165" t="s">
        <v>58</v>
      </c>
      <c r="E165" s="39" t="s">
        <v>5</v>
      </c>
    </row>
    <row r="166" spans="1:16" ht="12.75">
      <c r="A166" t="s">
        <v>50</v>
      </c>
      <c s="34" t="s">
        <v>219</v>
      </c>
      <c s="34" t="s">
        <v>220</v>
      </c>
      <c s="35" t="s">
        <v>5</v>
      </c>
      <c s="6" t="s">
        <v>221</v>
      </c>
      <c s="36" t="s">
        <v>74</v>
      </c>
      <c s="37">
        <v>78.75</v>
      </c>
      <c s="36">
        <v>0.00191</v>
      </c>
      <c s="36">
        <f>ROUND(G166*H166,6)</f>
      </c>
      <c r="L166" s="38">
        <v>0</v>
      </c>
      <c s="32">
        <f>ROUND(ROUND(L166,2)*ROUND(G166,3),2)</f>
      </c>
      <c s="36" t="s">
        <v>90</v>
      </c>
      <c>
        <f>(M166*21)/100</f>
      </c>
      <c t="s">
        <v>28</v>
      </c>
    </row>
    <row r="167" spans="1:5" ht="12.75">
      <c r="A167" s="35" t="s">
        <v>56</v>
      </c>
      <c r="E167" s="39" t="s">
        <v>221</v>
      </c>
    </row>
    <row r="168" spans="1:5" ht="25.5">
      <c r="A168" s="35" t="s">
        <v>57</v>
      </c>
      <c r="E168" s="40" t="s">
        <v>222</v>
      </c>
    </row>
    <row r="169" spans="1:5" ht="12.75">
      <c r="A169" t="s">
        <v>58</v>
      </c>
      <c r="E169" s="39" t="s">
        <v>5</v>
      </c>
    </row>
    <row r="170" spans="1:16" ht="25.5">
      <c r="A170" t="s">
        <v>50</v>
      </c>
      <c s="34" t="s">
        <v>223</v>
      </c>
      <c s="34" t="s">
        <v>224</v>
      </c>
      <c s="35" t="s">
        <v>5</v>
      </c>
      <c s="6" t="s">
        <v>225</v>
      </c>
      <c s="36" t="s">
        <v>74</v>
      </c>
      <c s="37">
        <v>75</v>
      </c>
      <c s="36">
        <v>0</v>
      </c>
      <c s="36">
        <f>ROUND(G170*H170,6)</f>
      </c>
      <c r="L170" s="38">
        <v>0</v>
      </c>
      <c s="32">
        <f>ROUND(ROUND(L170,2)*ROUND(G170,3),2)</f>
      </c>
      <c s="36" t="s">
        <v>90</v>
      </c>
      <c>
        <f>(M170*21)/100</f>
      </c>
      <c t="s">
        <v>28</v>
      </c>
    </row>
    <row r="171" spans="1:5" ht="25.5">
      <c r="A171" s="35" t="s">
        <v>56</v>
      </c>
      <c r="E171" s="39" t="s">
        <v>225</v>
      </c>
    </row>
    <row r="172" spans="1:5" ht="12.75">
      <c r="A172" s="35" t="s">
        <v>57</v>
      </c>
      <c r="E172" s="40" t="s">
        <v>5</v>
      </c>
    </row>
    <row r="173" spans="1:5" ht="12.75">
      <c r="A173" t="s">
        <v>58</v>
      </c>
      <c r="E173" s="39" t="s">
        <v>5</v>
      </c>
    </row>
    <row r="174" spans="1:16" ht="12.75">
      <c r="A174" t="s">
        <v>50</v>
      </c>
      <c s="34" t="s">
        <v>226</v>
      </c>
      <c s="34" t="s">
        <v>227</v>
      </c>
      <c s="35" t="s">
        <v>5</v>
      </c>
      <c s="6" t="s">
        <v>228</v>
      </c>
      <c s="36" t="s">
        <v>74</v>
      </c>
      <c s="37">
        <v>21</v>
      </c>
      <c s="36">
        <v>0</v>
      </c>
      <c s="36">
        <f>ROUND(G174*H174,6)</f>
      </c>
      <c r="L174" s="38">
        <v>0</v>
      </c>
      <c s="32">
        <f>ROUND(ROUND(L174,2)*ROUND(G174,3),2)</f>
      </c>
      <c s="36" t="s">
        <v>55</v>
      </c>
      <c>
        <f>(M174*21)/100</f>
      </c>
      <c t="s">
        <v>28</v>
      </c>
    </row>
    <row r="175" spans="1:5" ht="12.75">
      <c r="A175" s="35" t="s">
        <v>56</v>
      </c>
      <c r="E175" s="39" t="s">
        <v>228</v>
      </c>
    </row>
    <row r="176" spans="1:5" ht="25.5">
      <c r="A176" s="35" t="s">
        <v>57</v>
      </c>
      <c r="E176" s="40" t="s">
        <v>229</v>
      </c>
    </row>
    <row r="177" spans="1:5" ht="12.75">
      <c r="A177" t="s">
        <v>58</v>
      </c>
      <c r="E177" s="39" t="s">
        <v>5</v>
      </c>
    </row>
    <row r="178" spans="1:16" ht="38.25">
      <c r="A178" t="s">
        <v>50</v>
      </c>
      <c s="34" t="s">
        <v>230</v>
      </c>
      <c s="34" t="s">
        <v>231</v>
      </c>
      <c s="35" t="s">
        <v>5</v>
      </c>
      <c s="6" t="s">
        <v>232</v>
      </c>
      <c s="36" t="s">
        <v>74</v>
      </c>
      <c s="37">
        <v>20</v>
      </c>
      <c s="36">
        <v>0</v>
      </c>
      <c s="36">
        <f>ROUND(G178*H178,6)</f>
      </c>
      <c r="L178" s="38">
        <v>0</v>
      </c>
      <c s="32">
        <f>ROUND(ROUND(L178,2)*ROUND(G178,3),2)</f>
      </c>
      <c s="36" t="s">
        <v>90</v>
      </c>
      <c>
        <f>(M178*21)/100</f>
      </c>
      <c t="s">
        <v>28</v>
      </c>
    </row>
    <row r="179" spans="1:5" ht="38.25">
      <c r="A179" s="35" t="s">
        <v>56</v>
      </c>
      <c r="E179" s="39" t="s">
        <v>233</v>
      </c>
    </row>
    <row r="180" spans="1:5" ht="12.75">
      <c r="A180" s="35" t="s">
        <v>57</v>
      </c>
      <c r="E180" s="40" t="s">
        <v>5</v>
      </c>
    </row>
    <row r="181" spans="1:5" ht="12.75">
      <c r="A181" t="s">
        <v>58</v>
      </c>
      <c r="E181" s="39" t="s">
        <v>5</v>
      </c>
    </row>
    <row r="182" spans="1:16" ht="12.75">
      <c r="A182" t="s">
        <v>50</v>
      </c>
      <c s="34" t="s">
        <v>234</v>
      </c>
      <c s="34" t="s">
        <v>235</v>
      </c>
      <c s="35" t="s">
        <v>5</v>
      </c>
      <c s="6" t="s">
        <v>236</v>
      </c>
      <c s="36" t="s">
        <v>74</v>
      </c>
      <c s="37">
        <v>63</v>
      </c>
      <c s="36">
        <v>0.01</v>
      </c>
      <c s="36">
        <f>ROUND(G182*H182,6)</f>
      </c>
      <c r="L182" s="38">
        <v>0</v>
      </c>
      <c s="32">
        <f>ROUND(ROUND(L182,2)*ROUND(G182,3),2)</f>
      </c>
      <c s="36" t="s">
        <v>90</v>
      </c>
      <c>
        <f>(M182*21)/100</f>
      </c>
      <c t="s">
        <v>28</v>
      </c>
    </row>
    <row r="183" spans="1:5" ht="12.75">
      <c r="A183" s="35" t="s">
        <v>56</v>
      </c>
      <c r="E183" s="39" t="s">
        <v>236</v>
      </c>
    </row>
    <row r="184" spans="1:5" ht="25.5">
      <c r="A184" s="35" t="s">
        <v>57</v>
      </c>
      <c r="E184" s="40" t="s">
        <v>237</v>
      </c>
    </row>
    <row r="185" spans="1:5" ht="12.75">
      <c r="A185" t="s">
        <v>58</v>
      </c>
      <c r="E185" s="39" t="s">
        <v>5</v>
      </c>
    </row>
    <row r="186" spans="1:16" ht="25.5">
      <c r="A186" t="s">
        <v>50</v>
      </c>
      <c s="34" t="s">
        <v>238</v>
      </c>
      <c s="34" t="s">
        <v>239</v>
      </c>
      <c s="35" t="s">
        <v>5</v>
      </c>
      <c s="6" t="s">
        <v>240</v>
      </c>
      <c s="36" t="s">
        <v>74</v>
      </c>
      <c s="37">
        <v>60</v>
      </c>
      <c s="36">
        <v>0</v>
      </c>
      <c s="36">
        <f>ROUND(G186*H186,6)</f>
      </c>
      <c r="L186" s="38">
        <v>0</v>
      </c>
      <c s="32">
        <f>ROUND(ROUND(L186,2)*ROUND(G186,3),2)</f>
      </c>
      <c s="36" t="s">
        <v>90</v>
      </c>
      <c>
        <f>(M186*21)/100</f>
      </c>
      <c t="s">
        <v>28</v>
      </c>
    </row>
    <row r="187" spans="1:5" ht="25.5">
      <c r="A187" s="35" t="s">
        <v>56</v>
      </c>
      <c r="E187" s="39" t="s">
        <v>240</v>
      </c>
    </row>
    <row r="188" spans="1:5" ht="12.75">
      <c r="A188" s="35" t="s">
        <v>57</v>
      </c>
      <c r="E188" s="40" t="s">
        <v>5</v>
      </c>
    </row>
    <row r="189" spans="1:5" ht="12.75">
      <c r="A189" t="s">
        <v>58</v>
      </c>
      <c r="E189" s="39" t="s">
        <v>5</v>
      </c>
    </row>
    <row r="190" spans="1:13" ht="12.75">
      <c r="A190" t="s">
        <v>47</v>
      </c>
      <c r="C190" s="31" t="s">
        <v>241</v>
      </c>
      <c r="E190" s="33" t="s">
        <v>242</v>
      </c>
      <c r="J190" s="32">
        <f>0</f>
      </c>
      <c s="32">
        <f>0</f>
      </c>
      <c s="32">
        <f>0+L191+L195+L199+L203+L207+L211+L215+L219+L223</f>
      </c>
      <c s="32">
        <f>0+M191+M195+M199+M203+M207+M211+M215+M219+M223</f>
      </c>
    </row>
    <row r="191" spans="1:16" ht="12.75">
      <c r="A191" t="s">
        <v>50</v>
      </c>
      <c s="34" t="s">
        <v>243</v>
      </c>
      <c s="34" t="s">
        <v>244</v>
      </c>
      <c s="35" t="s">
        <v>5</v>
      </c>
      <c s="6" t="s">
        <v>245</v>
      </c>
      <c s="36" t="s">
        <v>89</v>
      </c>
      <c s="37">
        <v>4</v>
      </c>
      <c s="36">
        <v>0</v>
      </c>
      <c s="36">
        <f>ROUND(G191*H191,6)</f>
      </c>
      <c r="L191" s="38">
        <v>0</v>
      </c>
      <c s="32">
        <f>ROUND(ROUND(L191,2)*ROUND(G191,3),2)</f>
      </c>
      <c s="36" t="s">
        <v>90</v>
      </c>
      <c>
        <f>(M191*21)/100</f>
      </c>
      <c t="s">
        <v>28</v>
      </c>
    </row>
    <row r="192" spans="1:5" ht="12.75">
      <c r="A192" s="35" t="s">
        <v>56</v>
      </c>
      <c r="E192" s="39" t="s">
        <v>245</v>
      </c>
    </row>
    <row r="193" spans="1:5" ht="12.75">
      <c r="A193" s="35" t="s">
        <v>57</v>
      </c>
      <c r="E193" s="40" t="s">
        <v>5</v>
      </c>
    </row>
    <row r="194" spans="1:5" ht="12.75">
      <c r="A194" t="s">
        <v>58</v>
      </c>
      <c r="E194" s="39" t="s">
        <v>5</v>
      </c>
    </row>
    <row r="195" spans="1:16" ht="12.75">
      <c r="A195" t="s">
        <v>50</v>
      </c>
      <c s="34" t="s">
        <v>246</v>
      </c>
      <c s="34" t="s">
        <v>247</v>
      </c>
      <c s="35" t="s">
        <v>5</v>
      </c>
      <c s="6" t="s">
        <v>248</v>
      </c>
      <c s="36" t="s">
        <v>89</v>
      </c>
      <c s="37">
        <v>12</v>
      </c>
      <c s="36">
        <v>0</v>
      </c>
      <c s="36">
        <f>ROUND(G195*H195,6)</f>
      </c>
      <c r="L195" s="38">
        <v>0</v>
      </c>
      <c s="32">
        <f>ROUND(ROUND(L195,2)*ROUND(G195,3),2)</f>
      </c>
      <c s="36" t="s">
        <v>90</v>
      </c>
      <c>
        <f>(M195*21)/100</f>
      </c>
      <c t="s">
        <v>28</v>
      </c>
    </row>
    <row r="196" spans="1:5" ht="12.75">
      <c r="A196" s="35" t="s">
        <v>56</v>
      </c>
      <c r="E196" s="39" t="s">
        <v>248</v>
      </c>
    </row>
    <row r="197" spans="1:5" ht="12.75">
      <c r="A197" s="35" t="s">
        <v>57</v>
      </c>
      <c r="E197" s="40" t="s">
        <v>5</v>
      </c>
    </row>
    <row r="198" spans="1:5" ht="12.75">
      <c r="A198" t="s">
        <v>58</v>
      </c>
      <c r="E198" s="39" t="s">
        <v>5</v>
      </c>
    </row>
    <row r="199" spans="1:16" ht="12.75">
      <c r="A199" t="s">
        <v>50</v>
      </c>
      <c s="34" t="s">
        <v>249</v>
      </c>
      <c s="34" t="s">
        <v>250</v>
      </c>
      <c s="35" t="s">
        <v>5</v>
      </c>
      <c s="6" t="s">
        <v>251</v>
      </c>
      <c s="36" t="s">
        <v>89</v>
      </c>
      <c s="37">
        <v>10</v>
      </c>
      <c s="36">
        <v>0</v>
      </c>
      <c s="36">
        <f>ROUND(G199*H199,6)</f>
      </c>
      <c r="L199" s="38">
        <v>0</v>
      </c>
      <c s="32">
        <f>ROUND(ROUND(L199,2)*ROUND(G199,3),2)</f>
      </c>
      <c s="36" t="s">
        <v>90</v>
      </c>
      <c>
        <f>(M199*21)/100</f>
      </c>
      <c t="s">
        <v>28</v>
      </c>
    </row>
    <row r="200" spans="1:5" ht="12.75">
      <c r="A200" s="35" t="s">
        <v>56</v>
      </c>
      <c r="E200" s="39" t="s">
        <v>251</v>
      </c>
    </row>
    <row r="201" spans="1:5" ht="12.75">
      <c r="A201" s="35" t="s">
        <v>57</v>
      </c>
      <c r="E201" s="40" t="s">
        <v>5</v>
      </c>
    </row>
    <row r="202" spans="1:5" ht="12.75">
      <c r="A202" t="s">
        <v>58</v>
      </c>
      <c r="E202" s="39" t="s">
        <v>5</v>
      </c>
    </row>
    <row r="203" spans="1:16" ht="12.75">
      <c r="A203" t="s">
        <v>50</v>
      </c>
      <c s="34" t="s">
        <v>252</v>
      </c>
      <c s="34" t="s">
        <v>253</v>
      </c>
      <c s="35" t="s">
        <v>5</v>
      </c>
      <c s="6" t="s">
        <v>254</v>
      </c>
      <c s="36" t="s">
        <v>89</v>
      </c>
      <c s="37">
        <v>2</v>
      </c>
      <c s="36">
        <v>0</v>
      </c>
      <c s="36">
        <f>ROUND(G203*H203,6)</f>
      </c>
      <c r="L203" s="38">
        <v>0</v>
      </c>
      <c s="32">
        <f>ROUND(ROUND(L203,2)*ROUND(G203,3),2)</f>
      </c>
      <c s="36" t="s">
        <v>90</v>
      </c>
      <c>
        <f>(M203*21)/100</f>
      </c>
      <c t="s">
        <v>28</v>
      </c>
    </row>
    <row r="204" spans="1:5" ht="12.75">
      <c r="A204" s="35" t="s">
        <v>56</v>
      </c>
      <c r="E204" s="39" t="s">
        <v>254</v>
      </c>
    </row>
    <row r="205" spans="1:5" ht="12.75">
      <c r="A205" s="35" t="s">
        <v>57</v>
      </c>
      <c r="E205" s="40" t="s">
        <v>5</v>
      </c>
    </row>
    <row r="206" spans="1:5" ht="12.75">
      <c r="A206" t="s">
        <v>58</v>
      </c>
      <c r="E206" s="39" t="s">
        <v>5</v>
      </c>
    </row>
    <row r="207" spans="1:16" ht="25.5">
      <c r="A207" t="s">
        <v>50</v>
      </c>
      <c s="34" t="s">
        <v>255</v>
      </c>
      <c s="34" t="s">
        <v>256</v>
      </c>
      <c s="35" t="s">
        <v>5</v>
      </c>
      <c s="6" t="s">
        <v>257</v>
      </c>
      <c s="36" t="s">
        <v>89</v>
      </c>
      <c s="37">
        <v>2</v>
      </c>
      <c s="36">
        <v>0</v>
      </c>
      <c s="36">
        <f>ROUND(G207*H207,6)</f>
      </c>
      <c r="L207" s="38">
        <v>0</v>
      </c>
      <c s="32">
        <f>ROUND(ROUND(L207,2)*ROUND(G207,3),2)</f>
      </c>
      <c s="36" t="s">
        <v>90</v>
      </c>
      <c>
        <f>(M207*21)/100</f>
      </c>
      <c t="s">
        <v>28</v>
      </c>
    </row>
    <row r="208" spans="1:5" ht="25.5">
      <c r="A208" s="35" t="s">
        <v>56</v>
      </c>
      <c r="E208" s="39" t="s">
        <v>257</v>
      </c>
    </row>
    <row r="209" spans="1:5" ht="12.75">
      <c r="A209" s="35" t="s">
        <v>57</v>
      </c>
      <c r="E209" s="40" t="s">
        <v>5</v>
      </c>
    </row>
    <row r="210" spans="1:5" ht="12.75">
      <c r="A210" t="s">
        <v>58</v>
      </c>
      <c r="E210" s="39" t="s">
        <v>5</v>
      </c>
    </row>
    <row r="211" spans="1:16" ht="12.75">
      <c r="A211" t="s">
        <v>50</v>
      </c>
      <c s="34" t="s">
        <v>258</v>
      </c>
      <c s="34" t="s">
        <v>259</v>
      </c>
      <c s="35" t="s">
        <v>5</v>
      </c>
      <c s="6" t="s">
        <v>260</v>
      </c>
      <c s="36" t="s">
        <v>89</v>
      </c>
      <c s="37">
        <v>10</v>
      </c>
      <c s="36">
        <v>0</v>
      </c>
      <c s="36">
        <f>ROUND(G211*H211,6)</f>
      </c>
      <c r="L211" s="38">
        <v>0</v>
      </c>
      <c s="32">
        <f>ROUND(ROUND(L211,2)*ROUND(G211,3),2)</f>
      </c>
      <c s="36" t="s">
        <v>90</v>
      </c>
      <c>
        <f>(M211*21)/100</f>
      </c>
      <c t="s">
        <v>28</v>
      </c>
    </row>
    <row r="212" spans="1:5" ht="12.75">
      <c r="A212" s="35" t="s">
        <v>56</v>
      </c>
      <c r="E212" s="39" t="s">
        <v>260</v>
      </c>
    </row>
    <row r="213" spans="1:5" ht="12.75">
      <c r="A213" s="35" t="s">
        <v>57</v>
      </c>
      <c r="E213" s="40" t="s">
        <v>5</v>
      </c>
    </row>
    <row r="214" spans="1:5" ht="12.75">
      <c r="A214" t="s">
        <v>58</v>
      </c>
      <c r="E214" s="39" t="s">
        <v>5</v>
      </c>
    </row>
    <row r="215" spans="1:16" ht="12.75">
      <c r="A215" t="s">
        <v>50</v>
      </c>
      <c s="34" t="s">
        <v>261</v>
      </c>
      <c s="34" t="s">
        <v>262</v>
      </c>
      <c s="35" t="s">
        <v>5</v>
      </c>
      <c s="6" t="s">
        <v>263</v>
      </c>
      <c s="36" t="s">
        <v>89</v>
      </c>
      <c s="37">
        <v>12</v>
      </c>
      <c s="36">
        <v>0</v>
      </c>
      <c s="36">
        <f>ROUND(G215*H215,6)</f>
      </c>
      <c r="L215" s="38">
        <v>0</v>
      </c>
      <c s="32">
        <f>ROUND(ROUND(L215,2)*ROUND(G215,3),2)</f>
      </c>
      <c s="36" t="s">
        <v>90</v>
      </c>
      <c>
        <f>(M215*21)/100</f>
      </c>
      <c t="s">
        <v>28</v>
      </c>
    </row>
    <row r="216" spans="1:5" ht="12.75">
      <c r="A216" s="35" t="s">
        <v>56</v>
      </c>
      <c r="E216" s="39" t="s">
        <v>263</v>
      </c>
    </row>
    <row r="217" spans="1:5" ht="12.75">
      <c r="A217" s="35" t="s">
        <v>57</v>
      </c>
      <c r="E217" s="40" t="s">
        <v>5</v>
      </c>
    </row>
    <row r="218" spans="1:5" ht="12.75">
      <c r="A218" t="s">
        <v>58</v>
      </c>
      <c r="E218" s="39" t="s">
        <v>5</v>
      </c>
    </row>
    <row r="219" spans="1:16" ht="12.75">
      <c r="A219" t="s">
        <v>50</v>
      </c>
      <c s="34" t="s">
        <v>264</v>
      </c>
      <c s="34" t="s">
        <v>265</v>
      </c>
      <c s="35" t="s">
        <v>5</v>
      </c>
      <c s="6" t="s">
        <v>266</v>
      </c>
      <c s="36" t="s">
        <v>89</v>
      </c>
      <c s="37">
        <v>2</v>
      </c>
      <c s="36">
        <v>0</v>
      </c>
      <c s="36">
        <f>ROUND(G219*H219,6)</f>
      </c>
      <c r="L219" s="38">
        <v>0</v>
      </c>
      <c s="32">
        <f>ROUND(ROUND(L219,2)*ROUND(G219,3),2)</f>
      </c>
      <c s="36" t="s">
        <v>90</v>
      </c>
      <c>
        <f>(M219*21)/100</f>
      </c>
      <c t="s">
        <v>28</v>
      </c>
    </row>
    <row r="220" spans="1:5" ht="12.75">
      <c r="A220" s="35" t="s">
        <v>56</v>
      </c>
      <c r="E220" s="39" t="s">
        <v>266</v>
      </c>
    </row>
    <row r="221" spans="1:5" ht="12.75">
      <c r="A221" s="35" t="s">
        <v>57</v>
      </c>
      <c r="E221" s="40" t="s">
        <v>5</v>
      </c>
    </row>
    <row r="222" spans="1:5" ht="12.75">
      <c r="A222" t="s">
        <v>58</v>
      </c>
      <c r="E222" s="39" t="s">
        <v>5</v>
      </c>
    </row>
    <row r="223" spans="1:16" ht="12.75">
      <c r="A223" t="s">
        <v>50</v>
      </c>
      <c s="34" t="s">
        <v>267</v>
      </c>
      <c s="34" t="s">
        <v>268</v>
      </c>
      <c s="35" t="s">
        <v>5</v>
      </c>
      <c s="6" t="s">
        <v>269</v>
      </c>
      <c s="36" t="s">
        <v>89</v>
      </c>
      <c s="37">
        <v>4</v>
      </c>
      <c s="36">
        <v>0</v>
      </c>
      <c s="36">
        <f>ROUND(G223*H223,6)</f>
      </c>
      <c r="L223" s="38">
        <v>0</v>
      </c>
      <c s="32">
        <f>ROUND(ROUND(L223,2)*ROUND(G223,3),2)</f>
      </c>
      <c s="36" t="s">
        <v>90</v>
      </c>
      <c>
        <f>(M223*21)/100</f>
      </c>
      <c t="s">
        <v>28</v>
      </c>
    </row>
    <row r="224" spans="1:5" ht="12.75">
      <c r="A224" s="35" t="s">
        <v>56</v>
      </c>
      <c r="E224" s="39" t="s">
        <v>269</v>
      </c>
    </row>
    <row r="225" spans="1:5" ht="12.75">
      <c r="A225" s="35" t="s">
        <v>57</v>
      </c>
      <c r="E225" s="40" t="s">
        <v>5</v>
      </c>
    </row>
    <row r="226" spans="1:5" ht="12.75">
      <c r="A226" t="s">
        <v>58</v>
      </c>
      <c r="E226" s="39" t="s">
        <v>5</v>
      </c>
    </row>
    <row r="227" spans="1:13" ht="12.75">
      <c r="A227" t="s">
        <v>47</v>
      </c>
      <c r="C227" s="31" t="s">
        <v>270</v>
      </c>
      <c r="E227" s="33" t="s">
        <v>271</v>
      </c>
      <c r="J227" s="32">
        <f>0</f>
      </c>
      <c s="32">
        <f>0</f>
      </c>
      <c s="32">
        <f>0+L228+L232</f>
      </c>
      <c s="32">
        <f>0+M228+M232</f>
      </c>
    </row>
    <row r="228" spans="1:16" ht="12.75">
      <c r="A228" t="s">
        <v>50</v>
      </c>
      <c s="34" t="s">
        <v>272</v>
      </c>
      <c s="34" t="s">
        <v>273</v>
      </c>
      <c s="35" t="s">
        <v>5</v>
      </c>
      <c s="6" t="s">
        <v>274</v>
      </c>
      <c s="36" t="s">
        <v>89</v>
      </c>
      <c s="37">
        <v>2</v>
      </c>
      <c s="36">
        <v>0</v>
      </c>
      <c s="36">
        <f>ROUND(G228*H228,6)</f>
      </c>
      <c r="L228" s="38">
        <v>0</v>
      </c>
      <c s="32">
        <f>ROUND(ROUND(L228,2)*ROUND(G228,3),2)</f>
      </c>
      <c s="36" t="s">
        <v>55</v>
      </c>
      <c>
        <f>(M228*21)/100</f>
      </c>
      <c t="s">
        <v>28</v>
      </c>
    </row>
    <row r="229" spans="1:5" ht="12.75">
      <c r="A229" s="35" t="s">
        <v>56</v>
      </c>
      <c r="E229" s="39" t="s">
        <v>274</v>
      </c>
    </row>
    <row r="230" spans="1:5" ht="12.75">
      <c r="A230" s="35" t="s">
        <v>57</v>
      </c>
      <c r="E230" s="40" t="s">
        <v>5</v>
      </c>
    </row>
    <row r="231" spans="1:5" ht="12.75">
      <c r="A231" t="s">
        <v>58</v>
      </c>
      <c r="E231" s="39" t="s">
        <v>5</v>
      </c>
    </row>
    <row r="232" spans="1:16" ht="25.5">
      <c r="A232" t="s">
        <v>50</v>
      </c>
      <c s="34" t="s">
        <v>275</v>
      </c>
      <c s="34" t="s">
        <v>276</v>
      </c>
      <c s="35" t="s">
        <v>5</v>
      </c>
      <c s="6" t="s">
        <v>277</v>
      </c>
      <c s="36" t="s">
        <v>89</v>
      </c>
      <c s="37">
        <v>2</v>
      </c>
      <c s="36">
        <v>0</v>
      </c>
      <c s="36">
        <f>ROUND(G232*H232,6)</f>
      </c>
      <c r="L232" s="38">
        <v>0</v>
      </c>
      <c s="32">
        <f>ROUND(ROUND(L232,2)*ROUND(G232,3),2)</f>
      </c>
      <c s="36" t="s">
        <v>90</v>
      </c>
      <c>
        <f>(M232*21)/100</f>
      </c>
      <c t="s">
        <v>28</v>
      </c>
    </row>
    <row r="233" spans="1:5" ht="25.5">
      <c r="A233" s="35" t="s">
        <v>56</v>
      </c>
      <c r="E233" s="39" t="s">
        <v>277</v>
      </c>
    </row>
    <row r="234" spans="1:5" ht="12.75">
      <c r="A234" s="35" t="s">
        <v>57</v>
      </c>
      <c r="E234" s="40" t="s">
        <v>5</v>
      </c>
    </row>
    <row r="235" spans="1:5" ht="12.75">
      <c r="A235" t="s">
        <v>58</v>
      </c>
      <c r="E235" s="39" t="s">
        <v>5</v>
      </c>
    </row>
    <row r="236" spans="1:13" ht="12.75">
      <c r="A236" t="s">
        <v>47</v>
      </c>
      <c r="C236" s="31" t="s">
        <v>278</v>
      </c>
      <c r="E236" s="33" t="s">
        <v>279</v>
      </c>
      <c r="J236" s="32">
        <f>0</f>
      </c>
      <c s="32">
        <f>0</f>
      </c>
      <c s="32">
        <f>0+L237+L241+L245</f>
      </c>
      <c s="32">
        <f>0+M237+M241+M245</f>
      </c>
    </row>
    <row r="237" spans="1:16" ht="12.75">
      <c r="A237" t="s">
        <v>50</v>
      </c>
      <c s="34" t="s">
        <v>280</v>
      </c>
      <c s="34" t="s">
        <v>281</v>
      </c>
      <c s="35" t="s">
        <v>5</v>
      </c>
      <c s="6" t="s">
        <v>282</v>
      </c>
      <c s="36" t="s">
        <v>283</v>
      </c>
      <c s="37">
        <v>180</v>
      </c>
      <c s="36">
        <v>0</v>
      </c>
      <c s="36">
        <f>ROUND(G237*H237,6)</f>
      </c>
      <c r="L237" s="38">
        <v>0</v>
      </c>
      <c s="32">
        <f>ROUND(ROUND(L237,2)*ROUND(G237,3),2)</f>
      </c>
      <c s="36" t="s">
        <v>55</v>
      </c>
      <c>
        <f>(M237*21)/100</f>
      </c>
      <c t="s">
        <v>28</v>
      </c>
    </row>
    <row r="238" spans="1:5" ht="12.75">
      <c r="A238" s="35" t="s">
        <v>56</v>
      </c>
      <c r="E238" s="39" t="s">
        <v>282</v>
      </c>
    </row>
    <row r="239" spans="1:5" ht="12.75">
      <c r="A239" s="35" t="s">
        <v>57</v>
      </c>
      <c r="E239" s="40" t="s">
        <v>5</v>
      </c>
    </row>
    <row r="240" spans="1:5" ht="12.75">
      <c r="A240" t="s">
        <v>58</v>
      </c>
      <c r="E240" s="39" t="s">
        <v>5</v>
      </c>
    </row>
    <row r="241" spans="1:16" ht="25.5">
      <c r="A241" t="s">
        <v>50</v>
      </c>
      <c s="34" t="s">
        <v>284</v>
      </c>
      <c s="34" t="s">
        <v>285</v>
      </c>
      <c s="35" t="s">
        <v>5</v>
      </c>
      <c s="6" t="s">
        <v>286</v>
      </c>
      <c s="36" t="s">
        <v>283</v>
      </c>
      <c s="37">
        <v>180</v>
      </c>
      <c s="36">
        <v>0</v>
      </c>
      <c s="36">
        <f>ROUND(G241*H241,6)</f>
      </c>
      <c r="L241" s="38">
        <v>0</v>
      </c>
      <c s="32">
        <f>ROUND(ROUND(L241,2)*ROUND(G241,3),2)</f>
      </c>
      <c s="36" t="s">
        <v>90</v>
      </c>
      <c>
        <f>(M241*21)/100</f>
      </c>
      <c t="s">
        <v>28</v>
      </c>
    </row>
    <row r="242" spans="1:5" ht="25.5">
      <c r="A242" s="35" t="s">
        <v>56</v>
      </c>
      <c r="E242" s="39" t="s">
        <v>286</v>
      </c>
    </row>
    <row r="243" spans="1:5" ht="12.75">
      <c r="A243" s="35" t="s">
        <v>57</v>
      </c>
      <c r="E243" s="40" t="s">
        <v>5</v>
      </c>
    </row>
    <row r="244" spans="1:5" ht="12.75">
      <c r="A244" t="s">
        <v>58</v>
      </c>
      <c r="E244" s="39" t="s">
        <v>5</v>
      </c>
    </row>
    <row r="245" spans="1:16" ht="12.75">
      <c r="A245" t="s">
        <v>50</v>
      </c>
      <c s="34" t="s">
        <v>287</v>
      </c>
      <c s="34" t="s">
        <v>288</v>
      </c>
      <c s="35" t="s">
        <v>5</v>
      </c>
      <c s="6" t="s">
        <v>289</v>
      </c>
      <c s="36" t="s">
        <v>290</v>
      </c>
      <c s="37">
        <v>1</v>
      </c>
      <c s="36">
        <v>0</v>
      </c>
      <c s="36">
        <f>ROUND(G245*H245,6)</f>
      </c>
      <c r="L245" s="38">
        <v>0</v>
      </c>
      <c s="32">
        <f>ROUND(ROUND(L245,2)*ROUND(G245,3),2)</f>
      </c>
      <c s="36" t="s">
        <v>291</v>
      </c>
      <c>
        <f>(M245*21)/100</f>
      </c>
      <c t="s">
        <v>28</v>
      </c>
    </row>
    <row r="246" spans="1:5" ht="12.75">
      <c r="A246" s="35" t="s">
        <v>56</v>
      </c>
      <c r="E246" s="39" t="s">
        <v>289</v>
      </c>
    </row>
    <row r="247" spans="1:5" ht="12.75">
      <c r="A247" s="35" t="s">
        <v>57</v>
      </c>
      <c r="E247" s="40" t="s">
        <v>5</v>
      </c>
    </row>
    <row r="248" spans="1:5" ht="12.75">
      <c r="A248" t="s">
        <v>58</v>
      </c>
      <c r="E2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4381</v>
      </c>
      <c s="41">
        <f>Rekapitulace!C59</f>
      </c>
      <c s="20" t="s">
        <v>0</v>
      </c>
      <c t="s">
        <v>23</v>
      </c>
      <c t="s">
        <v>28</v>
      </c>
    </row>
    <row r="4" spans="1:16" ht="32" customHeight="1">
      <c r="A4" s="24" t="s">
        <v>20</v>
      </c>
      <c s="25" t="s">
        <v>29</v>
      </c>
      <c s="27" t="s">
        <v>4381</v>
      </c>
      <c r="E4" s="26" t="s">
        <v>4382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4385</v>
      </c>
      <c r="E8" s="30" t="s">
        <v>4384</v>
      </c>
      <c r="J8" s="29">
        <f>0+J9+J18</f>
      </c>
      <c s="29">
        <f>0+K9+K18</f>
      </c>
      <c s="29">
        <f>0+L9+L18</f>
      </c>
      <c s="29">
        <f>0+M9+M18</f>
      </c>
    </row>
    <row r="9" spans="1:13" ht="12.75">
      <c r="A9" t="s">
        <v>47</v>
      </c>
      <c r="C9" s="31" t="s">
        <v>85</v>
      </c>
      <c r="E9" s="33" t="s">
        <v>86</v>
      </c>
      <c r="J9" s="32">
        <f>0</f>
      </c>
      <c s="32">
        <f>0</f>
      </c>
      <c s="32">
        <f>0+L10+L14</f>
      </c>
      <c s="32">
        <f>0+M10+M14</f>
      </c>
    </row>
    <row r="10" spans="1:16" ht="12.75">
      <c r="A10" t="s">
        <v>50</v>
      </c>
      <c s="34" t="s">
        <v>51</v>
      </c>
      <c s="34" t="s">
        <v>2103</v>
      </c>
      <c s="35" t="s">
        <v>5</v>
      </c>
      <c s="6" t="s">
        <v>2104</v>
      </c>
      <c s="36" t="s">
        <v>89</v>
      </c>
      <c s="37">
        <v>1</v>
      </c>
      <c s="36">
        <v>0</v>
      </c>
      <c s="36">
        <f>ROUND(G10*H10,6)</f>
      </c>
      <c r="L10" s="38">
        <v>0</v>
      </c>
      <c s="32">
        <f>ROUND(ROUND(L10,2)*ROUND(G10,3),2)</f>
      </c>
      <c s="36" t="s">
        <v>90</v>
      </c>
      <c>
        <f>(M10*21)/100</f>
      </c>
      <c t="s">
        <v>28</v>
      </c>
    </row>
    <row r="11" spans="1:5" ht="12.75">
      <c r="A11" s="35" t="s">
        <v>56</v>
      </c>
      <c r="E11" s="39" t="s">
        <v>2104</v>
      </c>
    </row>
    <row r="12" spans="1:5" ht="12.75">
      <c r="A12" s="35" t="s">
        <v>57</v>
      </c>
      <c r="E12" s="40" t="s">
        <v>5</v>
      </c>
    </row>
    <row r="13" spans="1:5" ht="12.75">
      <c r="A13" t="s">
        <v>58</v>
      </c>
      <c r="E13" s="39" t="s">
        <v>5</v>
      </c>
    </row>
    <row r="14" spans="1:16" ht="25.5">
      <c r="A14" t="s">
        <v>50</v>
      </c>
      <c s="34" t="s">
        <v>28</v>
      </c>
      <c s="34" t="s">
        <v>2001</v>
      </c>
      <c s="35" t="s">
        <v>5</v>
      </c>
      <c s="6" t="s">
        <v>2002</v>
      </c>
      <c s="36" t="s">
        <v>89</v>
      </c>
      <c s="37">
        <v>1</v>
      </c>
      <c s="36">
        <v>0</v>
      </c>
      <c s="36">
        <f>ROUND(G14*H14,6)</f>
      </c>
      <c r="L14" s="38">
        <v>0</v>
      </c>
      <c s="32">
        <f>ROUND(ROUND(L14,2)*ROUND(G14,3),2)</f>
      </c>
      <c s="36" t="s">
        <v>90</v>
      </c>
      <c>
        <f>(M14*21)/100</f>
      </c>
      <c t="s">
        <v>28</v>
      </c>
    </row>
    <row r="15" spans="1:5" ht="25.5">
      <c r="A15" s="35" t="s">
        <v>56</v>
      </c>
      <c r="E15" s="39" t="s">
        <v>2002</v>
      </c>
    </row>
    <row r="16" spans="1:5" ht="12.75">
      <c r="A16" s="35" t="s">
        <v>57</v>
      </c>
      <c r="E16" s="40" t="s">
        <v>5</v>
      </c>
    </row>
    <row r="17" spans="1:5" ht="12.75">
      <c r="A17" t="s">
        <v>58</v>
      </c>
      <c r="E17" s="39" t="s">
        <v>5</v>
      </c>
    </row>
    <row r="18" spans="1:13" ht="12.75">
      <c r="A18" t="s">
        <v>47</v>
      </c>
      <c r="C18" s="31" t="s">
        <v>118</v>
      </c>
      <c r="E18" s="33" t="s">
        <v>119</v>
      </c>
      <c r="J18" s="32">
        <f>0</f>
      </c>
      <c s="32">
        <f>0</f>
      </c>
      <c s="32">
        <f>0+L19+L23+L27+L31+L35+L39+L43+L47+L51+L55</f>
      </c>
      <c s="32">
        <f>0+M19+M23+M27+M31+M35+M39+M43+M47+M51+M55</f>
      </c>
    </row>
    <row r="19" spans="1:16" ht="12.75">
      <c r="A19" t="s">
        <v>50</v>
      </c>
      <c s="34" t="s">
        <v>26</v>
      </c>
      <c s="34" t="s">
        <v>2192</v>
      </c>
      <c s="35" t="s">
        <v>5</v>
      </c>
      <c s="6" t="s">
        <v>2193</v>
      </c>
      <c s="36" t="s">
        <v>283</v>
      </c>
      <c s="37">
        <v>366</v>
      </c>
      <c s="36">
        <v>0.001</v>
      </c>
      <c s="36">
        <f>ROUND(G19*H19,6)</f>
      </c>
      <c r="L19" s="38">
        <v>0</v>
      </c>
      <c s="32">
        <f>ROUND(ROUND(L19,2)*ROUND(G19,3),2)</f>
      </c>
      <c s="36" t="s">
        <v>90</v>
      </c>
      <c>
        <f>(M19*21)/100</f>
      </c>
      <c t="s">
        <v>28</v>
      </c>
    </row>
    <row r="20" spans="1:5" ht="12.75">
      <c r="A20" s="35" t="s">
        <v>56</v>
      </c>
      <c r="E20" s="39" t="s">
        <v>2193</v>
      </c>
    </row>
    <row r="21" spans="1:5" ht="25.5">
      <c r="A21" s="35" t="s">
        <v>57</v>
      </c>
      <c r="E21" s="40" t="s">
        <v>4386</v>
      </c>
    </row>
    <row r="22" spans="1:5" ht="12.75">
      <c r="A22" t="s">
        <v>58</v>
      </c>
      <c r="E22" s="39" t="s">
        <v>5</v>
      </c>
    </row>
    <row r="23" spans="1:16" ht="25.5">
      <c r="A23" t="s">
        <v>50</v>
      </c>
      <c s="34" t="s">
        <v>79</v>
      </c>
      <c s="34" t="s">
        <v>2195</v>
      </c>
      <c s="35" t="s">
        <v>5</v>
      </c>
      <c s="6" t="s">
        <v>2196</v>
      </c>
      <c s="36" t="s">
        <v>74</v>
      </c>
      <c s="37">
        <v>305</v>
      </c>
      <c s="36">
        <v>0</v>
      </c>
      <c s="36">
        <f>ROUND(G23*H23,6)</f>
      </c>
      <c r="L23" s="38">
        <v>0</v>
      </c>
      <c s="32">
        <f>ROUND(ROUND(L23,2)*ROUND(G23,3),2)</f>
      </c>
      <c s="36" t="s">
        <v>90</v>
      </c>
      <c>
        <f>(M23*21)/100</f>
      </c>
      <c t="s">
        <v>28</v>
      </c>
    </row>
    <row r="24" spans="1:5" ht="25.5">
      <c r="A24" s="35" t="s">
        <v>56</v>
      </c>
      <c r="E24" s="39" t="s">
        <v>2196</v>
      </c>
    </row>
    <row r="25" spans="1:5" ht="12.75">
      <c r="A25" s="35" t="s">
        <v>57</v>
      </c>
      <c r="E25" s="40" t="s">
        <v>5</v>
      </c>
    </row>
    <row r="26" spans="1:5" ht="12.75">
      <c r="A26" t="s">
        <v>58</v>
      </c>
      <c r="E26" s="39" t="s">
        <v>5</v>
      </c>
    </row>
    <row r="27" spans="1:16" ht="12.75">
      <c r="A27" t="s">
        <v>50</v>
      </c>
      <c s="34" t="s">
        <v>101</v>
      </c>
      <c s="34" t="s">
        <v>4387</v>
      </c>
      <c s="35" t="s">
        <v>5</v>
      </c>
      <c s="6" t="s">
        <v>2198</v>
      </c>
      <c s="36" t="s">
        <v>89</v>
      </c>
      <c s="37">
        <v>20</v>
      </c>
      <c s="36">
        <v>0</v>
      </c>
      <c s="36">
        <f>ROUND(G27*H27,6)</f>
      </c>
      <c r="L27" s="38">
        <v>0</v>
      </c>
      <c s="32">
        <f>ROUND(ROUND(L27,2)*ROUND(G27,3),2)</f>
      </c>
      <c s="36" t="s">
        <v>55</v>
      </c>
      <c>
        <f>(M27*21)/100</f>
      </c>
      <c t="s">
        <v>28</v>
      </c>
    </row>
    <row r="28" spans="1:5" ht="12.75">
      <c r="A28" s="35" t="s">
        <v>56</v>
      </c>
      <c r="E28" s="39" t="s">
        <v>2198</v>
      </c>
    </row>
    <row r="29" spans="1:5" ht="12.75">
      <c r="A29" s="35" t="s">
        <v>57</v>
      </c>
      <c r="E29" s="40" t="s">
        <v>5</v>
      </c>
    </row>
    <row r="30" spans="1:5" ht="12.75">
      <c r="A30" t="s">
        <v>58</v>
      </c>
      <c r="E30" s="39" t="s">
        <v>5</v>
      </c>
    </row>
    <row r="31" spans="1:16" ht="12.75">
      <c r="A31" t="s">
        <v>50</v>
      </c>
      <c s="34" t="s">
        <v>27</v>
      </c>
      <c s="34" t="s">
        <v>2203</v>
      </c>
      <c s="35" t="s">
        <v>5</v>
      </c>
      <c s="6" t="s">
        <v>2204</v>
      </c>
      <c s="36" t="s">
        <v>89</v>
      </c>
      <c s="37">
        <v>20</v>
      </c>
      <c s="36">
        <v>0</v>
      </c>
      <c s="36">
        <f>ROUND(G31*H31,6)</f>
      </c>
      <c r="L31" s="38">
        <v>0</v>
      </c>
      <c s="32">
        <f>ROUND(ROUND(L31,2)*ROUND(G31,3),2)</f>
      </c>
      <c s="36" t="s">
        <v>90</v>
      </c>
      <c>
        <f>(M31*21)/100</f>
      </c>
      <c t="s">
        <v>28</v>
      </c>
    </row>
    <row r="32" spans="1:5" ht="12.75">
      <c r="A32" s="35" t="s">
        <v>56</v>
      </c>
      <c r="E32" s="39" t="s">
        <v>2204</v>
      </c>
    </row>
    <row r="33" spans="1:5" ht="12.75">
      <c r="A33" s="35" t="s">
        <v>57</v>
      </c>
      <c r="E33" s="40" t="s">
        <v>5</v>
      </c>
    </row>
    <row r="34" spans="1:5" ht="12.75">
      <c r="A34" t="s">
        <v>58</v>
      </c>
      <c r="E34" s="39" t="s">
        <v>5</v>
      </c>
    </row>
    <row r="35" spans="1:16" ht="25.5">
      <c r="A35" t="s">
        <v>50</v>
      </c>
      <c s="34" t="s">
        <v>106</v>
      </c>
      <c s="34" t="s">
        <v>4388</v>
      </c>
      <c s="35" t="s">
        <v>5</v>
      </c>
      <c s="6" t="s">
        <v>2215</v>
      </c>
      <c s="36" t="s">
        <v>89</v>
      </c>
      <c s="37">
        <v>44</v>
      </c>
      <c s="36">
        <v>0</v>
      </c>
      <c s="36">
        <f>ROUND(G35*H35,6)</f>
      </c>
      <c r="L35" s="38">
        <v>0</v>
      </c>
      <c s="32">
        <f>ROUND(ROUND(L35,2)*ROUND(G35,3),2)</f>
      </c>
      <c s="36" t="s">
        <v>55</v>
      </c>
      <c>
        <f>(M35*21)/100</f>
      </c>
      <c t="s">
        <v>28</v>
      </c>
    </row>
    <row r="36" spans="1:5" ht="25.5">
      <c r="A36" s="35" t="s">
        <v>56</v>
      </c>
      <c r="E36" s="39" t="s">
        <v>2215</v>
      </c>
    </row>
    <row r="37" spans="1:5" ht="12.75">
      <c r="A37" s="35" t="s">
        <v>57</v>
      </c>
      <c r="E37" s="40" t="s">
        <v>5</v>
      </c>
    </row>
    <row r="38" spans="1:5" ht="12.75">
      <c r="A38" t="s">
        <v>58</v>
      </c>
      <c r="E38" s="39" t="s">
        <v>5</v>
      </c>
    </row>
    <row r="39" spans="1:16" ht="12.75">
      <c r="A39" t="s">
        <v>50</v>
      </c>
      <c s="34" t="s">
        <v>111</v>
      </c>
      <c s="34" t="s">
        <v>2216</v>
      </c>
      <c s="35" t="s">
        <v>5</v>
      </c>
      <c s="6" t="s">
        <v>2217</v>
      </c>
      <c s="36" t="s">
        <v>283</v>
      </c>
      <c s="37">
        <v>82500</v>
      </c>
      <c s="36">
        <v>0.001</v>
      </c>
      <c s="36">
        <f>ROUND(G39*H39,6)</f>
      </c>
      <c r="L39" s="38">
        <v>0</v>
      </c>
      <c s="32">
        <f>ROUND(ROUND(L39,2)*ROUND(G39,3),2)</f>
      </c>
      <c s="36" t="s">
        <v>90</v>
      </c>
      <c>
        <f>(M39*21)/100</f>
      </c>
      <c t="s">
        <v>28</v>
      </c>
    </row>
    <row r="40" spans="1:5" ht="12.75">
      <c r="A40" s="35" t="s">
        <v>56</v>
      </c>
      <c r="E40" s="39" t="s">
        <v>2217</v>
      </c>
    </row>
    <row r="41" spans="1:5" ht="12.75">
      <c r="A41" s="35" t="s">
        <v>57</v>
      </c>
      <c r="E41" s="40" t="s">
        <v>5</v>
      </c>
    </row>
    <row r="42" spans="1:5" ht="12.75">
      <c r="A42" t="s">
        <v>58</v>
      </c>
      <c r="E42" s="39" t="s">
        <v>5</v>
      </c>
    </row>
    <row r="43" spans="1:16" ht="25.5">
      <c r="A43" t="s">
        <v>50</v>
      </c>
      <c s="34" t="s">
        <v>114</v>
      </c>
      <c s="34" t="s">
        <v>2218</v>
      </c>
      <c s="35" t="s">
        <v>5</v>
      </c>
      <c s="6" t="s">
        <v>2219</v>
      </c>
      <c s="36" t="s">
        <v>401</v>
      </c>
      <c s="37">
        <v>56.375</v>
      </c>
      <c s="36">
        <v>0</v>
      </c>
      <c s="36">
        <f>ROUND(G43*H43,6)</f>
      </c>
      <c r="L43" s="38">
        <v>0</v>
      </c>
      <c s="32">
        <f>ROUND(ROUND(L43,2)*ROUND(G43,3),2)</f>
      </c>
      <c s="36" t="s">
        <v>90</v>
      </c>
      <c>
        <f>(M43*21)/100</f>
      </c>
      <c t="s">
        <v>28</v>
      </c>
    </row>
    <row r="44" spans="1:5" ht="25.5">
      <c r="A44" s="35" t="s">
        <v>56</v>
      </c>
      <c r="E44" s="39" t="s">
        <v>2219</v>
      </c>
    </row>
    <row r="45" spans="1:5" ht="38.25">
      <c r="A45" s="35" t="s">
        <v>57</v>
      </c>
      <c r="E45" s="40" t="s">
        <v>4389</v>
      </c>
    </row>
    <row r="46" spans="1:5" ht="12.75">
      <c r="A46" t="s">
        <v>58</v>
      </c>
      <c r="E46" s="39" t="s">
        <v>5</v>
      </c>
    </row>
    <row r="47" spans="1:16" ht="12.75">
      <c r="A47" t="s">
        <v>50</v>
      </c>
      <c s="34" t="s">
        <v>120</v>
      </c>
      <c s="34" t="s">
        <v>1832</v>
      </c>
      <c s="35" t="s">
        <v>5</v>
      </c>
      <c s="6" t="s">
        <v>4390</v>
      </c>
      <c s="36" t="s">
        <v>401</v>
      </c>
      <c s="37">
        <v>55</v>
      </c>
      <c s="36">
        <v>0</v>
      </c>
      <c s="36">
        <f>ROUND(G47*H47,6)</f>
      </c>
      <c r="L47" s="38">
        <v>0</v>
      </c>
      <c s="32">
        <f>ROUND(ROUND(L47,2)*ROUND(G47,3),2)</f>
      </c>
      <c s="36" t="s">
        <v>55</v>
      </c>
      <c>
        <f>(M47*21)/100</f>
      </c>
      <c t="s">
        <v>28</v>
      </c>
    </row>
    <row r="48" spans="1:5" ht="12.75">
      <c r="A48" s="35" t="s">
        <v>56</v>
      </c>
      <c r="E48" s="39" t="s">
        <v>4390</v>
      </c>
    </row>
    <row r="49" spans="1:5" ht="12.75">
      <c r="A49" s="35" t="s">
        <v>57</v>
      </c>
      <c r="E49" s="40" t="s">
        <v>5</v>
      </c>
    </row>
    <row r="50" spans="1:5" ht="12.75">
      <c r="A50" t="s">
        <v>58</v>
      </c>
      <c r="E50" s="39" t="s">
        <v>5</v>
      </c>
    </row>
    <row r="51" spans="1:16" ht="25.5">
      <c r="A51" t="s">
        <v>50</v>
      </c>
      <c s="34" t="s">
        <v>124</v>
      </c>
      <c s="34" t="s">
        <v>4391</v>
      </c>
      <c s="35" t="s">
        <v>5</v>
      </c>
      <c s="6" t="s">
        <v>2213</v>
      </c>
      <c s="36" t="s">
        <v>74</v>
      </c>
      <c s="37">
        <v>1</v>
      </c>
      <c s="36">
        <v>0</v>
      </c>
      <c s="36">
        <f>ROUND(G51*H51,6)</f>
      </c>
      <c r="L51" s="38">
        <v>0</v>
      </c>
      <c s="32">
        <f>ROUND(ROUND(L51,2)*ROUND(G51,3),2)</f>
      </c>
      <c s="36" t="s">
        <v>291</v>
      </c>
      <c>
        <f>(M51*21)/100</f>
      </c>
      <c t="s">
        <v>28</v>
      </c>
    </row>
    <row r="52" spans="1:5" ht="25.5">
      <c r="A52" s="35" t="s">
        <v>56</v>
      </c>
      <c r="E52" s="39" t="s">
        <v>2213</v>
      </c>
    </row>
    <row r="53" spans="1:5" ht="12.75">
      <c r="A53" s="35" t="s">
        <v>57</v>
      </c>
      <c r="E53" s="40" t="s">
        <v>5</v>
      </c>
    </row>
    <row r="54" spans="1:5" ht="12.75">
      <c r="A54" t="s">
        <v>58</v>
      </c>
      <c r="E54" s="39" t="s">
        <v>5</v>
      </c>
    </row>
    <row r="55" spans="1:16" ht="12.75">
      <c r="A55" t="s">
        <v>50</v>
      </c>
      <c s="34" t="s">
        <v>127</v>
      </c>
      <c s="34" t="s">
        <v>1842</v>
      </c>
      <c s="35" t="s">
        <v>5</v>
      </c>
      <c s="6" t="s">
        <v>289</v>
      </c>
      <c s="36" t="s">
        <v>290</v>
      </c>
      <c s="37">
        <v>1</v>
      </c>
      <c s="36">
        <v>0</v>
      </c>
      <c s="36">
        <f>ROUND(G55*H55,6)</f>
      </c>
      <c r="L55" s="38">
        <v>0</v>
      </c>
      <c s="32">
        <f>ROUND(ROUND(L55,2)*ROUND(G55,3),2)</f>
      </c>
      <c s="36" t="s">
        <v>55</v>
      </c>
      <c>
        <f>(M55*21)/100</f>
      </c>
      <c t="s">
        <v>28</v>
      </c>
    </row>
    <row r="56" spans="1:5" ht="12.75">
      <c r="A56" s="35" t="s">
        <v>56</v>
      </c>
      <c r="E56" s="39" t="s">
        <v>289</v>
      </c>
    </row>
    <row r="57" spans="1:5" ht="12.75">
      <c r="A57" s="35" t="s">
        <v>57</v>
      </c>
      <c r="E57" s="40" t="s">
        <v>5</v>
      </c>
    </row>
    <row r="58" spans="1:5" ht="12.75">
      <c r="A58" t="s">
        <v>58</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1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4381</v>
      </c>
      <c s="41">
        <f>Rekapitulace!C59</f>
      </c>
      <c s="20" t="s">
        <v>0</v>
      </c>
      <c t="s">
        <v>23</v>
      </c>
      <c t="s">
        <v>28</v>
      </c>
    </row>
    <row r="4" spans="1:16" ht="32" customHeight="1">
      <c r="A4" s="24" t="s">
        <v>20</v>
      </c>
      <c s="25" t="s">
        <v>29</v>
      </c>
      <c s="27" t="s">
        <v>4381</v>
      </c>
      <c r="E4" s="26" t="s">
        <v>4382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COUNTIFS(L8:L178,"=0",A8:A178,"P")+COUNTIFS(L8:L178,"",A8:A178,"P")+SUM(Q8:Q178)</f>
      </c>
    </row>
    <row r="8" spans="1:13" ht="12.75">
      <c r="A8" t="s">
        <v>45</v>
      </c>
      <c r="C8" s="28" t="s">
        <v>4394</v>
      </c>
      <c r="E8" s="30" t="s">
        <v>4393</v>
      </c>
      <c r="J8" s="29">
        <f>0+J9</f>
      </c>
      <c s="29">
        <f>0+K9</f>
      </c>
      <c s="29">
        <f>0+L9</f>
      </c>
      <c s="29">
        <f>0+M9</f>
      </c>
    </row>
    <row r="9" spans="1:13" ht="12.75">
      <c r="A9" t="s">
        <v>47</v>
      </c>
      <c r="C9" s="31" t="s">
        <v>2232</v>
      </c>
      <c r="E9" s="33" t="s">
        <v>4393</v>
      </c>
      <c r="J9" s="32">
        <f>0</f>
      </c>
      <c s="32">
        <f>0</f>
      </c>
      <c s="32">
        <f>0+L10+L14+L18+L22+L26+L30+L34+L38+L42+L46+L50+L54+L58+L62+L66+L70+L74+L78+L82+L86+L90+L94+L98+L102+L106+L110+L114+L118+L122+L126+L130+L134+L138+L142+L146+L150+L154+L158+L162+L166+L170+L174+L178</f>
      </c>
      <c s="32">
        <f>0+M10+M14+M18+M22+M26+M30+M34+M38+M42+M46+M50+M54+M58+M62+M66+M70+M74+M78+M82+M86+M90+M94+M98+M102+M106+M110+M114+M118+M122+M126+M130+M134+M138+M142+M146+M150+M154+M158+M162+M166+M170+M174+M178</f>
      </c>
    </row>
    <row r="10" spans="1:16" ht="12.75">
      <c r="A10" t="s">
        <v>50</v>
      </c>
      <c s="34" t="s">
        <v>51</v>
      </c>
      <c s="34" t="s">
        <v>4395</v>
      </c>
      <c s="35" t="s">
        <v>5</v>
      </c>
      <c s="6" t="s">
        <v>4396</v>
      </c>
      <c s="36" t="s">
        <v>89</v>
      </c>
      <c s="37">
        <v>20</v>
      </c>
      <c s="36">
        <v>0</v>
      </c>
      <c s="36">
        <f>ROUND(G10*H10,6)</f>
      </c>
      <c r="L10" s="38">
        <v>0</v>
      </c>
      <c s="32">
        <f>ROUND(ROUND(L10,2)*ROUND(G10,3),2)</f>
      </c>
      <c s="36" t="s">
        <v>2236</v>
      </c>
      <c>
        <f>(M10*21)/100</f>
      </c>
      <c t="s">
        <v>28</v>
      </c>
    </row>
    <row r="11" spans="1:5" ht="12.75">
      <c r="A11" s="35" t="s">
        <v>56</v>
      </c>
      <c r="E11" s="39" t="s">
        <v>4396</v>
      </c>
    </row>
    <row r="12" spans="1:5" ht="12.75">
      <c r="A12" s="35" t="s">
        <v>57</v>
      </c>
      <c r="E12" s="40" t="s">
        <v>5</v>
      </c>
    </row>
    <row r="13" spans="1:5" ht="12.75">
      <c r="A13" t="s">
        <v>58</v>
      </c>
      <c r="E13" s="39" t="s">
        <v>5</v>
      </c>
    </row>
    <row r="14" spans="1:16" ht="12.75">
      <c r="A14" t="s">
        <v>50</v>
      </c>
      <c s="34" t="s">
        <v>28</v>
      </c>
      <c s="34" t="s">
        <v>4397</v>
      </c>
      <c s="35" t="s">
        <v>5</v>
      </c>
      <c s="6" t="s">
        <v>4398</v>
      </c>
      <c s="36" t="s">
        <v>89</v>
      </c>
      <c s="37">
        <v>20</v>
      </c>
      <c s="36">
        <v>0</v>
      </c>
      <c s="36">
        <f>ROUND(G14*H14,6)</f>
      </c>
      <c r="L14" s="38">
        <v>0</v>
      </c>
      <c s="32">
        <f>ROUND(ROUND(L14,2)*ROUND(G14,3),2)</f>
      </c>
      <c s="36" t="s">
        <v>2236</v>
      </c>
      <c>
        <f>(M14*21)/100</f>
      </c>
      <c t="s">
        <v>28</v>
      </c>
    </row>
    <row r="15" spans="1:5" ht="12.75">
      <c r="A15" s="35" t="s">
        <v>56</v>
      </c>
      <c r="E15" s="39" t="s">
        <v>4398</v>
      </c>
    </row>
    <row r="16" spans="1:5" ht="12.75">
      <c r="A16" s="35" t="s">
        <v>57</v>
      </c>
      <c r="E16" s="40" t="s">
        <v>5</v>
      </c>
    </row>
    <row r="17" spans="1:5" ht="12.75">
      <c r="A17" t="s">
        <v>58</v>
      </c>
      <c r="E17" s="39" t="s">
        <v>5</v>
      </c>
    </row>
    <row r="18" spans="1:16" ht="12.75">
      <c r="A18" t="s">
        <v>50</v>
      </c>
      <c s="34" t="s">
        <v>26</v>
      </c>
      <c s="34" t="s">
        <v>4399</v>
      </c>
      <c s="35" t="s">
        <v>5</v>
      </c>
      <c s="6" t="s">
        <v>4400</v>
      </c>
      <c s="36" t="s">
        <v>89</v>
      </c>
      <c s="37">
        <v>20</v>
      </c>
      <c s="36">
        <v>0</v>
      </c>
      <c s="36">
        <f>ROUND(G18*H18,6)</f>
      </c>
      <c r="L18" s="38">
        <v>0</v>
      </c>
      <c s="32">
        <f>ROUND(ROUND(L18,2)*ROUND(G18,3),2)</f>
      </c>
      <c s="36" t="s">
        <v>2236</v>
      </c>
      <c>
        <f>(M18*21)/100</f>
      </c>
      <c t="s">
        <v>28</v>
      </c>
    </row>
    <row r="19" spans="1:5" ht="12.75">
      <c r="A19" s="35" t="s">
        <v>56</v>
      </c>
      <c r="E19" s="39" t="s">
        <v>4400</v>
      </c>
    </row>
    <row r="20" spans="1:5" ht="12.75">
      <c r="A20" s="35" t="s">
        <v>57</v>
      </c>
      <c r="E20" s="40" t="s">
        <v>5</v>
      </c>
    </row>
    <row r="21" spans="1:5" ht="12.75">
      <c r="A21" t="s">
        <v>58</v>
      </c>
      <c r="E21" s="39" t="s">
        <v>5</v>
      </c>
    </row>
    <row r="22" spans="1:16" ht="25.5">
      <c r="A22" t="s">
        <v>50</v>
      </c>
      <c s="34" t="s">
        <v>79</v>
      </c>
      <c s="34" t="s">
        <v>4401</v>
      </c>
      <c s="35" t="s">
        <v>5</v>
      </c>
      <c s="6" t="s">
        <v>4402</v>
      </c>
      <c s="36" t="s">
        <v>89</v>
      </c>
      <c s="37">
        <v>1</v>
      </c>
      <c s="36">
        <v>0</v>
      </c>
      <c s="36">
        <f>ROUND(G22*H22,6)</f>
      </c>
      <c r="L22" s="38">
        <v>0</v>
      </c>
      <c s="32">
        <f>ROUND(ROUND(L22,2)*ROUND(G22,3),2)</f>
      </c>
      <c s="36" t="s">
        <v>2236</v>
      </c>
      <c>
        <f>(M22*21)/100</f>
      </c>
      <c t="s">
        <v>28</v>
      </c>
    </row>
    <row r="23" spans="1:5" ht="25.5">
      <c r="A23" s="35" t="s">
        <v>56</v>
      </c>
      <c r="E23" s="39" t="s">
        <v>4402</v>
      </c>
    </row>
    <row r="24" spans="1:5" ht="12.75">
      <c r="A24" s="35" t="s">
        <v>57</v>
      </c>
      <c r="E24" s="40" t="s">
        <v>5</v>
      </c>
    </row>
    <row r="25" spans="1:5" ht="12.75">
      <c r="A25" t="s">
        <v>58</v>
      </c>
      <c r="E25" s="39" t="s">
        <v>5</v>
      </c>
    </row>
    <row r="26" spans="1:16" ht="12.75">
      <c r="A26" t="s">
        <v>50</v>
      </c>
      <c s="34" t="s">
        <v>101</v>
      </c>
      <c s="34" t="s">
        <v>4403</v>
      </c>
      <c s="35" t="s">
        <v>5</v>
      </c>
      <c s="6" t="s">
        <v>4404</v>
      </c>
      <c s="36" t="s">
        <v>89</v>
      </c>
      <c s="37">
        <v>1</v>
      </c>
      <c s="36">
        <v>0</v>
      </c>
      <c s="36">
        <f>ROUND(G26*H26,6)</f>
      </c>
      <c r="L26" s="38">
        <v>0</v>
      </c>
      <c s="32">
        <f>ROUND(ROUND(L26,2)*ROUND(G26,3),2)</f>
      </c>
      <c s="36" t="s">
        <v>2236</v>
      </c>
      <c>
        <f>(M26*21)/100</f>
      </c>
      <c t="s">
        <v>28</v>
      </c>
    </row>
    <row r="27" spans="1:5" ht="12.75">
      <c r="A27" s="35" t="s">
        <v>56</v>
      </c>
      <c r="E27" s="39" t="s">
        <v>4404</v>
      </c>
    </row>
    <row r="28" spans="1:5" ht="12.75">
      <c r="A28" s="35" t="s">
        <v>57</v>
      </c>
      <c r="E28" s="40" t="s">
        <v>5</v>
      </c>
    </row>
    <row r="29" spans="1:5" ht="12.75">
      <c r="A29" t="s">
        <v>58</v>
      </c>
      <c r="E29" s="39" t="s">
        <v>5</v>
      </c>
    </row>
    <row r="30" spans="1:16" ht="12.75">
      <c r="A30" t="s">
        <v>50</v>
      </c>
      <c s="34" t="s">
        <v>27</v>
      </c>
      <c s="34" t="s">
        <v>4405</v>
      </c>
      <c s="35" t="s">
        <v>5</v>
      </c>
      <c s="6" t="s">
        <v>4406</v>
      </c>
      <c s="36" t="s">
        <v>89</v>
      </c>
      <c s="37">
        <v>1</v>
      </c>
      <c s="36">
        <v>0</v>
      </c>
      <c s="36">
        <f>ROUND(G30*H30,6)</f>
      </c>
      <c r="L30" s="38">
        <v>0</v>
      </c>
      <c s="32">
        <f>ROUND(ROUND(L30,2)*ROUND(G30,3),2)</f>
      </c>
      <c s="36" t="s">
        <v>2236</v>
      </c>
      <c>
        <f>(M30*21)/100</f>
      </c>
      <c t="s">
        <v>28</v>
      </c>
    </row>
    <row r="31" spans="1:5" ht="12.75">
      <c r="A31" s="35" t="s">
        <v>56</v>
      </c>
      <c r="E31" s="39" t="s">
        <v>4406</v>
      </c>
    </row>
    <row r="32" spans="1:5" ht="12.75">
      <c r="A32" s="35" t="s">
        <v>57</v>
      </c>
      <c r="E32" s="40" t="s">
        <v>5</v>
      </c>
    </row>
    <row r="33" spans="1:5" ht="12.75">
      <c r="A33" t="s">
        <v>58</v>
      </c>
      <c r="E33" s="39" t="s">
        <v>5</v>
      </c>
    </row>
    <row r="34" spans="1:16" ht="25.5">
      <c r="A34" t="s">
        <v>50</v>
      </c>
      <c s="34" t="s">
        <v>106</v>
      </c>
      <c s="34" t="s">
        <v>4407</v>
      </c>
      <c s="35" t="s">
        <v>5</v>
      </c>
      <c s="6" t="s">
        <v>4408</v>
      </c>
      <c s="36" t="s">
        <v>89</v>
      </c>
      <c s="37">
        <v>1</v>
      </c>
      <c s="36">
        <v>0</v>
      </c>
      <c s="36">
        <f>ROUND(G34*H34,6)</f>
      </c>
      <c r="L34" s="38">
        <v>0</v>
      </c>
      <c s="32">
        <f>ROUND(ROUND(L34,2)*ROUND(G34,3),2)</f>
      </c>
      <c s="36" t="s">
        <v>2236</v>
      </c>
      <c>
        <f>(M34*21)/100</f>
      </c>
      <c t="s">
        <v>28</v>
      </c>
    </row>
    <row r="35" spans="1:5" ht="25.5">
      <c r="A35" s="35" t="s">
        <v>56</v>
      </c>
      <c r="E35" s="39" t="s">
        <v>4408</v>
      </c>
    </row>
    <row r="36" spans="1:5" ht="12.75">
      <c r="A36" s="35" t="s">
        <v>57</v>
      </c>
      <c r="E36" s="40" t="s">
        <v>5</v>
      </c>
    </row>
    <row r="37" spans="1:5" ht="12.75">
      <c r="A37" t="s">
        <v>58</v>
      </c>
      <c r="E37" s="39" t="s">
        <v>5</v>
      </c>
    </row>
    <row r="38" spans="1:16" ht="12.75">
      <c r="A38" t="s">
        <v>50</v>
      </c>
      <c s="34" t="s">
        <v>111</v>
      </c>
      <c s="34" t="s">
        <v>4409</v>
      </c>
      <c s="35" t="s">
        <v>5</v>
      </c>
      <c s="6" t="s">
        <v>4410</v>
      </c>
      <c s="36" t="s">
        <v>89</v>
      </c>
      <c s="37">
        <v>1</v>
      </c>
      <c s="36">
        <v>0</v>
      </c>
      <c s="36">
        <f>ROUND(G38*H38,6)</f>
      </c>
      <c r="L38" s="38">
        <v>0</v>
      </c>
      <c s="32">
        <f>ROUND(ROUND(L38,2)*ROUND(G38,3),2)</f>
      </c>
      <c s="36" t="s">
        <v>2236</v>
      </c>
      <c>
        <f>(M38*21)/100</f>
      </c>
      <c t="s">
        <v>28</v>
      </c>
    </row>
    <row r="39" spans="1:5" ht="12.75">
      <c r="A39" s="35" t="s">
        <v>56</v>
      </c>
      <c r="E39" s="39" t="s">
        <v>4410</v>
      </c>
    </row>
    <row r="40" spans="1:5" ht="12.75">
      <c r="A40" s="35" t="s">
        <v>57</v>
      </c>
      <c r="E40" s="40" t="s">
        <v>5</v>
      </c>
    </row>
    <row r="41" spans="1:5" ht="12.75">
      <c r="A41" t="s">
        <v>58</v>
      </c>
      <c r="E41" s="39" t="s">
        <v>5</v>
      </c>
    </row>
    <row r="42" spans="1:16" ht="12.75">
      <c r="A42" t="s">
        <v>50</v>
      </c>
      <c s="34" t="s">
        <v>114</v>
      </c>
      <c s="34" t="s">
        <v>4411</v>
      </c>
      <c s="35" t="s">
        <v>5</v>
      </c>
      <c s="6" t="s">
        <v>4412</v>
      </c>
      <c s="36" t="s">
        <v>89</v>
      </c>
      <c s="37">
        <v>20</v>
      </c>
      <c s="36">
        <v>0</v>
      </c>
      <c s="36">
        <f>ROUND(G42*H42,6)</f>
      </c>
      <c r="L42" s="38">
        <v>0</v>
      </c>
      <c s="32">
        <f>ROUND(ROUND(L42,2)*ROUND(G42,3),2)</f>
      </c>
      <c s="36" t="s">
        <v>2236</v>
      </c>
      <c>
        <f>(M42*21)/100</f>
      </c>
      <c t="s">
        <v>28</v>
      </c>
    </row>
    <row r="43" spans="1:5" ht="12.75">
      <c r="A43" s="35" t="s">
        <v>56</v>
      </c>
      <c r="E43" s="39" t="s">
        <v>4412</v>
      </c>
    </row>
    <row r="44" spans="1:5" ht="12.75">
      <c r="A44" s="35" t="s">
        <v>57</v>
      </c>
      <c r="E44" s="40" t="s">
        <v>5</v>
      </c>
    </row>
    <row r="45" spans="1:5" ht="12.75">
      <c r="A45" t="s">
        <v>58</v>
      </c>
      <c r="E45" s="39" t="s">
        <v>5</v>
      </c>
    </row>
    <row r="46" spans="1:16" ht="12.75">
      <c r="A46" t="s">
        <v>50</v>
      </c>
      <c s="34" t="s">
        <v>120</v>
      </c>
      <c s="34" t="s">
        <v>4413</v>
      </c>
      <c s="35" t="s">
        <v>5</v>
      </c>
      <c s="6" t="s">
        <v>4414</v>
      </c>
      <c s="36" t="s">
        <v>89</v>
      </c>
      <c s="37">
        <v>20</v>
      </c>
      <c s="36">
        <v>0</v>
      </c>
      <c s="36">
        <f>ROUND(G46*H46,6)</f>
      </c>
      <c r="L46" s="38">
        <v>0</v>
      </c>
      <c s="32">
        <f>ROUND(ROUND(L46,2)*ROUND(G46,3),2)</f>
      </c>
      <c s="36" t="s">
        <v>2236</v>
      </c>
      <c>
        <f>(M46*21)/100</f>
      </c>
      <c t="s">
        <v>28</v>
      </c>
    </row>
    <row r="47" spans="1:5" ht="12.75">
      <c r="A47" s="35" t="s">
        <v>56</v>
      </c>
      <c r="E47" s="39" t="s">
        <v>4414</v>
      </c>
    </row>
    <row r="48" spans="1:5" ht="12.75">
      <c r="A48" s="35" t="s">
        <v>57</v>
      </c>
      <c r="E48" s="40" t="s">
        <v>5</v>
      </c>
    </row>
    <row r="49" spans="1:5" ht="12.75">
      <c r="A49" t="s">
        <v>58</v>
      </c>
      <c r="E49" s="39" t="s">
        <v>5</v>
      </c>
    </row>
    <row r="50" spans="1:16" ht="12.75">
      <c r="A50" t="s">
        <v>50</v>
      </c>
      <c s="34" t="s">
        <v>124</v>
      </c>
      <c s="34" t="s">
        <v>4415</v>
      </c>
      <c s="35" t="s">
        <v>5</v>
      </c>
      <c s="6" t="s">
        <v>4416</v>
      </c>
      <c s="36" t="s">
        <v>89</v>
      </c>
      <c s="37">
        <v>40</v>
      </c>
      <c s="36">
        <v>0</v>
      </c>
      <c s="36">
        <f>ROUND(G50*H50,6)</f>
      </c>
      <c r="L50" s="38">
        <v>0</v>
      </c>
      <c s="32">
        <f>ROUND(ROUND(L50,2)*ROUND(G50,3),2)</f>
      </c>
      <c s="36" t="s">
        <v>2236</v>
      </c>
      <c>
        <f>(M50*21)/100</f>
      </c>
      <c t="s">
        <v>28</v>
      </c>
    </row>
    <row r="51" spans="1:5" ht="12.75">
      <c r="A51" s="35" t="s">
        <v>56</v>
      </c>
      <c r="E51" s="39" t="s">
        <v>4416</v>
      </c>
    </row>
    <row r="52" spans="1:5" ht="12.75">
      <c r="A52" s="35" t="s">
        <v>57</v>
      </c>
      <c r="E52" s="40" t="s">
        <v>5</v>
      </c>
    </row>
    <row r="53" spans="1:5" ht="12.75">
      <c r="A53" t="s">
        <v>58</v>
      </c>
      <c r="E53" s="39" t="s">
        <v>5</v>
      </c>
    </row>
    <row r="54" spans="1:16" ht="12.75">
      <c r="A54" t="s">
        <v>50</v>
      </c>
      <c s="34" t="s">
        <v>127</v>
      </c>
      <c s="34" t="s">
        <v>4417</v>
      </c>
      <c s="35" t="s">
        <v>5</v>
      </c>
      <c s="6" t="s">
        <v>4418</v>
      </c>
      <c s="36" t="s">
        <v>89</v>
      </c>
      <c s="37">
        <v>20</v>
      </c>
      <c s="36">
        <v>0</v>
      </c>
      <c s="36">
        <f>ROUND(G54*H54,6)</f>
      </c>
      <c r="L54" s="38">
        <v>0</v>
      </c>
      <c s="32">
        <f>ROUND(ROUND(L54,2)*ROUND(G54,3),2)</f>
      </c>
      <c s="36" t="s">
        <v>2236</v>
      </c>
      <c>
        <f>(M54*21)/100</f>
      </c>
      <c t="s">
        <v>28</v>
      </c>
    </row>
    <row r="55" spans="1:5" ht="12.75">
      <c r="A55" s="35" t="s">
        <v>56</v>
      </c>
      <c r="E55" s="39" t="s">
        <v>4418</v>
      </c>
    </row>
    <row r="56" spans="1:5" ht="12.75">
      <c r="A56" s="35" t="s">
        <v>57</v>
      </c>
      <c r="E56" s="40" t="s">
        <v>5</v>
      </c>
    </row>
    <row r="57" spans="1:5" ht="12.75">
      <c r="A57" t="s">
        <v>58</v>
      </c>
      <c r="E57" s="39" t="s">
        <v>5</v>
      </c>
    </row>
    <row r="58" spans="1:16" ht="12.75">
      <c r="A58" t="s">
        <v>50</v>
      </c>
      <c s="34" t="s">
        <v>130</v>
      </c>
      <c s="34" t="s">
        <v>4419</v>
      </c>
      <c s="35" t="s">
        <v>5</v>
      </c>
      <c s="6" t="s">
        <v>4420</v>
      </c>
      <c s="36" t="s">
        <v>54</v>
      </c>
      <c s="37">
        <v>1</v>
      </c>
      <c s="36">
        <v>0</v>
      </c>
      <c s="36">
        <f>ROUND(G58*H58,6)</f>
      </c>
      <c r="L58" s="38">
        <v>0</v>
      </c>
      <c s="32">
        <f>ROUND(ROUND(L58,2)*ROUND(G58,3),2)</f>
      </c>
      <c s="36" t="s">
        <v>2236</v>
      </c>
      <c>
        <f>(M58*21)/100</f>
      </c>
      <c t="s">
        <v>28</v>
      </c>
    </row>
    <row r="59" spans="1:5" ht="12.75">
      <c r="A59" s="35" t="s">
        <v>56</v>
      </c>
      <c r="E59" s="39" t="s">
        <v>4420</v>
      </c>
    </row>
    <row r="60" spans="1:5" ht="12.75">
      <c r="A60" s="35" t="s">
        <v>57</v>
      </c>
      <c r="E60" s="40" t="s">
        <v>5</v>
      </c>
    </row>
    <row r="61" spans="1:5" ht="12.75">
      <c r="A61" t="s">
        <v>58</v>
      </c>
      <c r="E61" s="39" t="s">
        <v>5</v>
      </c>
    </row>
    <row r="62" spans="1:16" ht="25.5">
      <c r="A62" t="s">
        <v>50</v>
      </c>
      <c s="34" t="s">
        <v>133</v>
      </c>
      <c s="34" t="s">
        <v>4421</v>
      </c>
      <c s="35" t="s">
        <v>5</v>
      </c>
      <c s="6" t="s">
        <v>4422</v>
      </c>
      <c s="36" t="s">
        <v>184</v>
      </c>
      <c s="37">
        <v>8</v>
      </c>
      <c s="36">
        <v>0</v>
      </c>
      <c s="36">
        <f>ROUND(G62*H62,6)</f>
      </c>
      <c r="L62" s="38">
        <v>0</v>
      </c>
      <c s="32">
        <f>ROUND(ROUND(L62,2)*ROUND(G62,3),2)</f>
      </c>
      <c s="36" t="s">
        <v>2236</v>
      </c>
      <c>
        <f>(M62*21)/100</f>
      </c>
      <c t="s">
        <v>28</v>
      </c>
    </row>
    <row r="63" spans="1:5" ht="25.5">
      <c r="A63" s="35" t="s">
        <v>56</v>
      </c>
      <c r="E63" s="39" t="s">
        <v>4422</v>
      </c>
    </row>
    <row r="64" spans="1:5" ht="12.75">
      <c r="A64" s="35" t="s">
        <v>57</v>
      </c>
      <c r="E64" s="40" t="s">
        <v>5</v>
      </c>
    </row>
    <row r="65" spans="1:5" ht="12.75">
      <c r="A65" t="s">
        <v>58</v>
      </c>
      <c r="E65" s="39" t="s">
        <v>5</v>
      </c>
    </row>
    <row r="66" spans="1:16" ht="12.75">
      <c r="A66" t="s">
        <v>50</v>
      </c>
      <c s="34" t="s">
        <v>136</v>
      </c>
      <c s="34" t="s">
        <v>4423</v>
      </c>
      <c s="35" t="s">
        <v>5</v>
      </c>
      <c s="6" t="s">
        <v>4424</v>
      </c>
      <c s="36" t="s">
        <v>2297</v>
      </c>
      <c s="37">
        <v>10</v>
      </c>
      <c s="36">
        <v>0</v>
      </c>
      <c s="36">
        <f>ROUND(G66*H66,6)</f>
      </c>
      <c r="L66" s="38">
        <v>0</v>
      </c>
      <c s="32">
        <f>ROUND(ROUND(L66,2)*ROUND(G66,3),2)</f>
      </c>
      <c s="36" t="s">
        <v>2236</v>
      </c>
      <c>
        <f>(M66*21)/100</f>
      </c>
      <c t="s">
        <v>28</v>
      </c>
    </row>
    <row r="67" spans="1:5" ht="12.75">
      <c r="A67" s="35" t="s">
        <v>56</v>
      </c>
      <c r="E67" s="39" t="s">
        <v>4424</v>
      </c>
    </row>
    <row r="68" spans="1:5" ht="12.75">
      <c r="A68" s="35" t="s">
        <v>57</v>
      </c>
      <c r="E68" s="40" t="s">
        <v>5</v>
      </c>
    </row>
    <row r="69" spans="1:5" ht="12.75">
      <c r="A69" t="s">
        <v>58</v>
      </c>
      <c r="E69" s="39" t="s">
        <v>5</v>
      </c>
    </row>
    <row r="70" spans="1:16" ht="12.75">
      <c r="A70" t="s">
        <v>50</v>
      </c>
      <c s="34" t="s">
        <v>139</v>
      </c>
      <c s="34" t="s">
        <v>4425</v>
      </c>
      <c s="35" t="s">
        <v>5</v>
      </c>
      <c s="6" t="s">
        <v>4426</v>
      </c>
      <c s="36" t="s">
        <v>2297</v>
      </c>
      <c s="37">
        <v>10</v>
      </c>
      <c s="36">
        <v>0</v>
      </c>
      <c s="36">
        <f>ROUND(G70*H70,6)</f>
      </c>
      <c r="L70" s="38">
        <v>0</v>
      </c>
      <c s="32">
        <f>ROUND(ROUND(L70,2)*ROUND(G70,3),2)</f>
      </c>
      <c s="36" t="s">
        <v>2236</v>
      </c>
      <c>
        <f>(M70*21)/100</f>
      </c>
      <c t="s">
        <v>28</v>
      </c>
    </row>
    <row r="71" spans="1:5" ht="12.75">
      <c r="A71" s="35" t="s">
        <v>56</v>
      </c>
      <c r="E71" s="39" t="s">
        <v>4426</v>
      </c>
    </row>
    <row r="72" spans="1:5" ht="12.75">
      <c r="A72" s="35" t="s">
        <v>57</v>
      </c>
      <c r="E72" s="40" t="s">
        <v>5</v>
      </c>
    </row>
    <row r="73" spans="1:5" ht="12.75">
      <c r="A73" t="s">
        <v>58</v>
      </c>
      <c r="E73" s="39" t="s">
        <v>5</v>
      </c>
    </row>
    <row r="74" spans="1:16" ht="12.75">
      <c r="A74" t="s">
        <v>50</v>
      </c>
      <c s="34" t="s">
        <v>142</v>
      </c>
      <c s="34" t="s">
        <v>4427</v>
      </c>
      <c s="35" t="s">
        <v>5</v>
      </c>
      <c s="6" t="s">
        <v>4428</v>
      </c>
      <c s="36" t="s">
        <v>89</v>
      </c>
      <c s="37">
        <v>4</v>
      </c>
      <c s="36">
        <v>0</v>
      </c>
      <c s="36">
        <f>ROUND(G74*H74,6)</f>
      </c>
      <c r="L74" s="38">
        <v>0</v>
      </c>
      <c s="32">
        <f>ROUND(ROUND(L74,2)*ROUND(G74,3),2)</f>
      </c>
      <c s="36" t="s">
        <v>2236</v>
      </c>
      <c>
        <f>(M74*21)/100</f>
      </c>
      <c t="s">
        <v>28</v>
      </c>
    </row>
    <row r="75" spans="1:5" ht="12.75">
      <c r="A75" s="35" t="s">
        <v>56</v>
      </c>
      <c r="E75" s="39" t="s">
        <v>4428</v>
      </c>
    </row>
    <row r="76" spans="1:5" ht="12.75">
      <c r="A76" s="35" t="s">
        <v>57</v>
      </c>
      <c r="E76" s="40" t="s">
        <v>5</v>
      </c>
    </row>
    <row r="77" spans="1:5" ht="12.75">
      <c r="A77" t="s">
        <v>58</v>
      </c>
      <c r="E77" s="39" t="s">
        <v>5</v>
      </c>
    </row>
    <row r="78" spans="1:16" ht="12.75">
      <c r="A78" t="s">
        <v>50</v>
      </c>
      <c s="34" t="s">
        <v>145</v>
      </c>
      <c s="34" t="s">
        <v>4429</v>
      </c>
      <c s="35" t="s">
        <v>5</v>
      </c>
      <c s="6" t="s">
        <v>4430</v>
      </c>
      <c s="36" t="s">
        <v>89</v>
      </c>
      <c s="37">
        <v>4</v>
      </c>
      <c s="36">
        <v>0</v>
      </c>
      <c s="36">
        <f>ROUND(G78*H78,6)</f>
      </c>
      <c r="L78" s="38">
        <v>0</v>
      </c>
      <c s="32">
        <f>ROUND(ROUND(L78,2)*ROUND(G78,3),2)</f>
      </c>
      <c s="36" t="s">
        <v>2236</v>
      </c>
      <c>
        <f>(M78*21)/100</f>
      </c>
      <c t="s">
        <v>28</v>
      </c>
    </row>
    <row r="79" spans="1:5" ht="12.75">
      <c r="A79" s="35" t="s">
        <v>56</v>
      </c>
      <c r="E79" s="39" t="s">
        <v>4430</v>
      </c>
    </row>
    <row r="80" spans="1:5" ht="12.75">
      <c r="A80" s="35" t="s">
        <v>57</v>
      </c>
      <c r="E80" s="40" t="s">
        <v>5</v>
      </c>
    </row>
    <row r="81" spans="1:5" ht="12.75">
      <c r="A81" t="s">
        <v>58</v>
      </c>
      <c r="E81" s="39" t="s">
        <v>5</v>
      </c>
    </row>
    <row r="82" spans="1:16" ht="12.75">
      <c r="A82" t="s">
        <v>50</v>
      </c>
      <c s="34" t="s">
        <v>149</v>
      </c>
      <c s="34" t="s">
        <v>4431</v>
      </c>
      <c s="35" t="s">
        <v>5</v>
      </c>
      <c s="6" t="s">
        <v>4432</v>
      </c>
      <c s="36" t="s">
        <v>89</v>
      </c>
      <c s="37">
        <v>3</v>
      </c>
      <c s="36">
        <v>0</v>
      </c>
      <c s="36">
        <f>ROUND(G82*H82,6)</f>
      </c>
      <c r="L82" s="38">
        <v>0</v>
      </c>
      <c s="32">
        <f>ROUND(ROUND(L82,2)*ROUND(G82,3),2)</f>
      </c>
      <c s="36" t="s">
        <v>2236</v>
      </c>
      <c>
        <f>(M82*21)/100</f>
      </c>
      <c t="s">
        <v>28</v>
      </c>
    </row>
    <row r="83" spans="1:5" ht="12.75">
      <c r="A83" s="35" t="s">
        <v>56</v>
      </c>
      <c r="E83" s="39" t="s">
        <v>4432</v>
      </c>
    </row>
    <row r="84" spans="1:5" ht="12.75">
      <c r="A84" s="35" t="s">
        <v>57</v>
      </c>
      <c r="E84" s="40" t="s">
        <v>5</v>
      </c>
    </row>
    <row r="85" spans="1:5" ht="12.75">
      <c r="A85" t="s">
        <v>58</v>
      </c>
      <c r="E85" s="39" t="s">
        <v>5</v>
      </c>
    </row>
    <row r="86" spans="1:16" ht="12.75">
      <c r="A86" t="s">
        <v>50</v>
      </c>
      <c s="34" t="s">
        <v>152</v>
      </c>
      <c s="34" t="s">
        <v>4433</v>
      </c>
      <c s="35" t="s">
        <v>5</v>
      </c>
      <c s="6" t="s">
        <v>4434</v>
      </c>
      <c s="36" t="s">
        <v>89</v>
      </c>
      <c s="37">
        <v>3</v>
      </c>
      <c s="36">
        <v>0</v>
      </c>
      <c s="36">
        <f>ROUND(G86*H86,6)</f>
      </c>
      <c r="L86" s="38">
        <v>0</v>
      </c>
      <c s="32">
        <f>ROUND(ROUND(L86,2)*ROUND(G86,3),2)</f>
      </c>
      <c s="36" t="s">
        <v>2236</v>
      </c>
      <c>
        <f>(M86*21)/100</f>
      </c>
      <c t="s">
        <v>28</v>
      </c>
    </row>
    <row r="87" spans="1:5" ht="12.75">
      <c r="A87" s="35" t="s">
        <v>56</v>
      </c>
      <c r="E87" s="39" t="s">
        <v>4434</v>
      </c>
    </row>
    <row r="88" spans="1:5" ht="12.75">
      <c r="A88" s="35" t="s">
        <v>57</v>
      </c>
      <c r="E88" s="40" t="s">
        <v>5</v>
      </c>
    </row>
    <row r="89" spans="1:5" ht="12.75">
      <c r="A89" t="s">
        <v>58</v>
      </c>
      <c r="E89" s="39" t="s">
        <v>5</v>
      </c>
    </row>
    <row r="90" spans="1:16" ht="12.75">
      <c r="A90" t="s">
        <v>50</v>
      </c>
      <c s="34" t="s">
        <v>155</v>
      </c>
      <c s="34" t="s">
        <v>4435</v>
      </c>
      <c s="35" t="s">
        <v>5</v>
      </c>
      <c s="6" t="s">
        <v>4436</v>
      </c>
      <c s="36" t="s">
        <v>89</v>
      </c>
      <c s="37">
        <v>20</v>
      </c>
      <c s="36">
        <v>0</v>
      </c>
      <c s="36">
        <f>ROUND(G90*H90,6)</f>
      </c>
      <c r="L90" s="38">
        <v>0</v>
      </c>
      <c s="32">
        <f>ROUND(ROUND(L90,2)*ROUND(G90,3),2)</f>
      </c>
      <c s="36" t="s">
        <v>2236</v>
      </c>
      <c>
        <f>(M90*21)/100</f>
      </c>
      <c t="s">
        <v>28</v>
      </c>
    </row>
    <row r="91" spans="1:5" ht="12.75">
      <c r="A91" s="35" t="s">
        <v>56</v>
      </c>
      <c r="E91" s="39" t="s">
        <v>4436</v>
      </c>
    </row>
    <row r="92" spans="1:5" ht="12.75">
      <c r="A92" s="35" t="s">
        <v>57</v>
      </c>
      <c r="E92" s="40" t="s">
        <v>5</v>
      </c>
    </row>
    <row r="93" spans="1:5" ht="12.75">
      <c r="A93" t="s">
        <v>58</v>
      </c>
      <c r="E93" s="39" t="s">
        <v>5</v>
      </c>
    </row>
    <row r="94" spans="1:16" ht="12.75">
      <c r="A94" t="s">
        <v>50</v>
      </c>
      <c s="34" t="s">
        <v>159</v>
      </c>
      <c s="34" t="s">
        <v>4437</v>
      </c>
      <c s="35" t="s">
        <v>5</v>
      </c>
      <c s="6" t="s">
        <v>4438</v>
      </c>
      <c s="36" t="s">
        <v>89</v>
      </c>
      <c s="37">
        <v>20</v>
      </c>
      <c s="36">
        <v>0</v>
      </c>
      <c s="36">
        <f>ROUND(G94*H94,6)</f>
      </c>
      <c r="L94" s="38">
        <v>0</v>
      </c>
      <c s="32">
        <f>ROUND(ROUND(L94,2)*ROUND(G94,3),2)</f>
      </c>
      <c s="36" t="s">
        <v>2236</v>
      </c>
      <c>
        <f>(M94*21)/100</f>
      </c>
      <c t="s">
        <v>28</v>
      </c>
    </row>
    <row r="95" spans="1:5" ht="12.75">
      <c r="A95" s="35" t="s">
        <v>56</v>
      </c>
      <c r="E95" s="39" t="s">
        <v>4438</v>
      </c>
    </row>
    <row r="96" spans="1:5" ht="12.75">
      <c r="A96" s="35" t="s">
        <v>57</v>
      </c>
      <c r="E96" s="40" t="s">
        <v>5</v>
      </c>
    </row>
    <row r="97" spans="1:5" ht="12.75">
      <c r="A97" t="s">
        <v>58</v>
      </c>
      <c r="E97" s="39" t="s">
        <v>5</v>
      </c>
    </row>
    <row r="98" spans="1:16" ht="25.5">
      <c r="A98" t="s">
        <v>50</v>
      </c>
      <c s="34" t="s">
        <v>162</v>
      </c>
      <c s="34" t="s">
        <v>4439</v>
      </c>
      <c s="35" t="s">
        <v>5</v>
      </c>
      <c s="6" t="s">
        <v>4440</v>
      </c>
      <c s="36" t="s">
        <v>89</v>
      </c>
      <c s="37">
        <v>3</v>
      </c>
      <c s="36">
        <v>0</v>
      </c>
      <c s="36">
        <f>ROUND(G98*H98,6)</f>
      </c>
      <c r="L98" s="38">
        <v>0</v>
      </c>
      <c s="32">
        <f>ROUND(ROUND(L98,2)*ROUND(G98,3),2)</f>
      </c>
      <c s="36" t="s">
        <v>2236</v>
      </c>
      <c>
        <f>(M98*21)/100</f>
      </c>
      <c t="s">
        <v>28</v>
      </c>
    </row>
    <row r="99" spans="1:5" ht="25.5">
      <c r="A99" s="35" t="s">
        <v>56</v>
      </c>
      <c r="E99" s="39" t="s">
        <v>4440</v>
      </c>
    </row>
    <row r="100" spans="1:5" ht="12.75">
      <c r="A100" s="35" t="s">
        <v>57</v>
      </c>
      <c r="E100" s="40" t="s">
        <v>5</v>
      </c>
    </row>
    <row r="101" spans="1:5" ht="12.75">
      <c r="A101" t="s">
        <v>58</v>
      </c>
      <c r="E101" s="39" t="s">
        <v>5</v>
      </c>
    </row>
    <row r="102" spans="1:16" ht="12.75">
      <c r="A102" t="s">
        <v>50</v>
      </c>
      <c s="34" t="s">
        <v>165</v>
      </c>
      <c s="34" t="s">
        <v>4441</v>
      </c>
      <c s="35" t="s">
        <v>5</v>
      </c>
      <c s="6" t="s">
        <v>4442</v>
      </c>
      <c s="36" t="s">
        <v>89</v>
      </c>
      <c s="37">
        <v>3</v>
      </c>
      <c s="36">
        <v>0</v>
      </c>
      <c s="36">
        <f>ROUND(G102*H102,6)</f>
      </c>
      <c r="L102" s="38">
        <v>0</v>
      </c>
      <c s="32">
        <f>ROUND(ROUND(L102,2)*ROUND(G102,3),2)</f>
      </c>
      <c s="36" t="s">
        <v>2236</v>
      </c>
      <c>
        <f>(M102*21)/100</f>
      </c>
      <c t="s">
        <v>28</v>
      </c>
    </row>
    <row r="103" spans="1:5" ht="12.75">
      <c r="A103" s="35" t="s">
        <v>56</v>
      </c>
      <c r="E103" s="39" t="s">
        <v>4442</v>
      </c>
    </row>
    <row r="104" spans="1:5" ht="12.75">
      <c r="A104" s="35" t="s">
        <v>57</v>
      </c>
      <c r="E104" s="40" t="s">
        <v>5</v>
      </c>
    </row>
    <row r="105" spans="1:5" ht="12.75">
      <c r="A105" t="s">
        <v>58</v>
      </c>
      <c r="E105" s="39" t="s">
        <v>5</v>
      </c>
    </row>
    <row r="106" spans="1:16" ht="25.5">
      <c r="A106" t="s">
        <v>50</v>
      </c>
      <c s="34" t="s">
        <v>168</v>
      </c>
      <c s="34" t="s">
        <v>4443</v>
      </c>
      <c s="35" t="s">
        <v>5</v>
      </c>
      <c s="6" t="s">
        <v>4444</v>
      </c>
      <c s="36" t="s">
        <v>89</v>
      </c>
      <c s="37">
        <v>6</v>
      </c>
      <c s="36">
        <v>0</v>
      </c>
      <c s="36">
        <f>ROUND(G106*H106,6)</f>
      </c>
      <c r="L106" s="38">
        <v>0</v>
      </c>
      <c s="32">
        <f>ROUND(ROUND(L106,2)*ROUND(G106,3),2)</f>
      </c>
      <c s="36" t="s">
        <v>2236</v>
      </c>
      <c>
        <f>(M106*21)/100</f>
      </c>
      <c t="s">
        <v>28</v>
      </c>
    </row>
    <row r="107" spans="1:5" ht="25.5">
      <c r="A107" s="35" t="s">
        <v>56</v>
      </c>
      <c r="E107" s="39" t="s">
        <v>4444</v>
      </c>
    </row>
    <row r="108" spans="1:5" ht="12.75">
      <c r="A108" s="35" t="s">
        <v>57</v>
      </c>
      <c r="E108" s="40" t="s">
        <v>5</v>
      </c>
    </row>
    <row r="109" spans="1:5" ht="12.75">
      <c r="A109" t="s">
        <v>58</v>
      </c>
      <c r="E109" s="39" t="s">
        <v>5</v>
      </c>
    </row>
    <row r="110" spans="1:16" ht="12.75">
      <c r="A110" t="s">
        <v>50</v>
      </c>
      <c s="34" t="s">
        <v>171</v>
      </c>
      <c s="34" t="s">
        <v>4445</v>
      </c>
      <c s="35" t="s">
        <v>5</v>
      </c>
      <c s="6" t="s">
        <v>4446</v>
      </c>
      <c s="36" t="s">
        <v>89</v>
      </c>
      <c s="37">
        <v>6</v>
      </c>
      <c s="36">
        <v>0</v>
      </c>
      <c s="36">
        <f>ROUND(G110*H110,6)</f>
      </c>
      <c r="L110" s="38">
        <v>0</v>
      </c>
      <c s="32">
        <f>ROUND(ROUND(L110,2)*ROUND(G110,3),2)</f>
      </c>
      <c s="36" t="s">
        <v>2236</v>
      </c>
      <c>
        <f>(M110*21)/100</f>
      </c>
      <c t="s">
        <v>28</v>
      </c>
    </row>
    <row r="111" spans="1:5" ht="12.75">
      <c r="A111" s="35" t="s">
        <v>56</v>
      </c>
      <c r="E111" s="39" t="s">
        <v>4446</v>
      </c>
    </row>
    <row r="112" spans="1:5" ht="12.75">
      <c r="A112" s="35" t="s">
        <v>57</v>
      </c>
      <c r="E112" s="40" t="s">
        <v>5</v>
      </c>
    </row>
    <row r="113" spans="1:5" ht="12.75">
      <c r="A113" t="s">
        <v>58</v>
      </c>
      <c r="E113" s="39" t="s">
        <v>5</v>
      </c>
    </row>
    <row r="114" spans="1:16" ht="12.75">
      <c r="A114" t="s">
        <v>50</v>
      </c>
      <c s="34" t="s">
        <v>174</v>
      </c>
      <c s="34" t="s">
        <v>4447</v>
      </c>
      <c s="35" t="s">
        <v>5</v>
      </c>
      <c s="6" t="s">
        <v>4448</v>
      </c>
      <c s="36" t="s">
        <v>89</v>
      </c>
      <c s="37">
        <v>3</v>
      </c>
      <c s="36">
        <v>0</v>
      </c>
      <c s="36">
        <f>ROUND(G114*H114,6)</f>
      </c>
      <c r="L114" s="38">
        <v>0</v>
      </c>
      <c s="32">
        <f>ROUND(ROUND(L114,2)*ROUND(G114,3),2)</f>
      </c>
      <c s="36" t="s">
        <v>2236</v>
      </c>
      <c>
        <f>(M114*21)/100</f>
      </c>
      <c t="s">
        <v>28</v>
      </c>
    </row>
    <row r="115" spans="1:5" ht="12.75">
      <c r="A115" s="35" t="s">
        <v>56</v>
      </c>
      <c r="E115" s="39" t="s">
        <v>4448</v>
      </c>
    </row>
    <row r="116" spans="1:5" ht="12.75">
      <c r="A116" s="35" t="s">
        <v>57</v>
      </c>
      <c r="E116" s="40" t="s">
        <v>5</v>
      </c>
    </row>
    <row r="117" spans="1:5" ht="12.75">
      <c r="A117" t="s">
        <v>58</v>
      </c>
      <c r="E117" s="39" t="s">
        <v>5</v>
      </c>
    </row>
    <row r="118" spans="1:16" ht="12.75">
      <c r="A118" t="s">
        <v>50</v>
      </c>
      <c s="34" t="s">
        <v>177</v>
      </c>
      <c s="34" t="s">
        <v>4449</v>
      </c>
      <c s="35" t="s">
        <v>5</v>
      </c>
      <c s="6" t="s">
        <v>4450</v>
      </c>
      <c s="36" t="s">
        <v>89</v>
      </c>
      <c s="37">
        <v>3</v>
      </c>
      <c s="36">
        <v>0</v>
      </c>
      <c s="36">
        <f>ROUND(G118*H118,6)</f>
      </c>
      <c r="L118" s="38">
        <v>0</v>
      </c>
      <c s="32">
        <f>ROUND(ROUND(L118,2)*ROUND(G118,3),2)</f>
      </c>
      <c s="36" t="s">
        <v>2236</v>
      </c>
      <c>
        <f>(M118*21)/100</f>
      </c>
      <c t="s">
        <v>28</v>
      </c>
    </row>
    <row r="119" spans="1:5" ht="12.75">
      <c r="A119" s="35" t="s">
        <v>56</v>
      </c>
      <c r="E119" s="39" t="s">
        <v>4450</v>
      </c>
    </row>
    <row r="120" spans="1:5" ht="12.75">
      <c r="A120" s="35" t="s">
        <v>57</v>
      </c>
      <c r="E120" s="40" t="s">
        <v>5</v>
      </c>
    </row>
    <row r="121" spans="1:5" ht="12.75">
      <c r="A121" t="s">
        <v>58</v>
      </c>
      <c r="E121" s="39" t="s">
        <v>5</v>
      </c>
    </row>
    <row r="122" spans="1:16" ht="25.5">
      <c r="A122" t="s">
        <v>50</v>
      </c>
      <c s="34" t="s">
        <v>181</v>
      </c>
      <c s="34" t="s">
        <v>2291</v>
      </c>
      <c s="35" t="s">
        <v>5</v>
      </c>
      <c s="6" t="s">
        <v>2292</v>
      </c>
      <c s="36" t="s">
        <v>74</v>
      </c>
      <c s="37">
        <v>750</v>
      </c>
      <c s="36">
        <v>0</v>
      </c>
      <c s="36">
        <f>ROUND(G122*H122,6)</f>
      </c>
      <c r="L122" s="38">
        <v>0</v>
      </c>
      <c s="32">
        <f>ROUND(ROUND(L122,2)*ROUND(G122,3),2)</f>
      </c>
      <c s="36" t="s">
        <v>2236</v>
      </c>
      <c>
        <f>(M122*21)/100</f>
      </c>
      <c t="s">
        <v>28</v>
      </c>
    </row>
    <row r="123" spans="1:5" ht="25.5">
      <c r="A123" s="35" t="s">
        <v>56</v>
      </c>
      <c r="E123" s="39" t="s">
        <v>2292</v>
      </c>
    </row>
    <row r="124" spans="1:5" ht="12.75">
      <c r="A124" s="35" t="s">
        <v>57</v>
      </c>
      <c r="E124" s="40" t="s">
        <v>5</v>
      </c>
    </row>
    <row r="125" spans="1:5" ht="12.75">
      <c r="A125" t="s">
        <v>58</v>
      </c>
      <c r="E125" s="39" t="s">
        <v>5</v>
      </c>
    </row>
    <row r="126" spans="1:16" ht="25.5">
      <c r="A126" t="s">
        <v>50</v>
      </c>
      <c s="34" t="s">
        <v>187</v>
      </c>
      <c s="34" t="s">
        <v>4366</v>
      </c>
      <c s="35" t="s">
        <v>5</v>
      </c>
      <c s="6" t="s">
        <v>4367</v>
      </c>
      <c s="36" t="s">
        <v>74</v>
      </c>
      <c s="37">
        <v>500</v>
      </c>
      <c s="36">
        <v>0</v>
      </c>
      <c s="36">
        <f>ROUND(G126*H126,6)</f>
      </c>
      <c r="L126" s="38">
        <v>0</v>
      </c>
      <c s="32">
        <f>ROUND(ROUND(L126,2)*ROUND(G126,3),2)</f>
      </c>
      <c s="36" t="s">
        <v>2236</v>
      </c>
      <c>
        <f>(M126*21)/100</f>
      </c>
      <c t="s">
        <v>28</v>
      </c>
    </row>
    <row r="127" spans="1:5" ht="25.5">
      <c r="A127" s="35" t="s">
        <v>56</v>
      </c>
      <c r="E127" s="39" t="s">
        <v>4367</v>
      </c>
    </row>
    <row r="128" spans="1:5" ht="12.75">
      <c r="A128" s="35" t="s">
        <v>57</v>
      </c>
      <c r="E128" s="40" t="s">
        <v>5</v>
      </c>
    </row>
    <row r="129" spans="1:5" ht="12.75">
      <c r="A129" t="s">
        <v>58</v>
      </c>
      <c r="E129" s="39" t="s">
        <v>5</v>
      </c>
    </row>
    <row r="130" spans="1:16" ht="25.5">
      <c r="A130" t="s">
        <v>50</v>
      </c>
      <c s="34" t="s">
        <v>191</v>
      </c>
      <c s="34" t="s">
        <v>4370</v>
      </c>
      <c s="35" t="s">
        <v>5</v>
      </c>
      <c s="6" t="s">
        <v>4371</v>
      </c>
      <c s="36" t="s">
        <v>89</v>
      </c>
      <c s="37">
        <v>60</v>
      </c>
      <c s="36">
        <v>0</v>
      </c>
      <c s="36">
        <f>ROUND(G130*H130,6)</f>
      </c>
      <c r="L130" s="38">
        <v>0</v>
      </c>
      <c s="32">
        <f>ROUND(ROUND(L130,2)*ROUND(G130,3),2)</f>
      </c>
      <c s="36" t="s">
        <v>2236</v>
      </c>
      <c>
        <f>(M130*21)/100</f>
      </c>
      <c t="s">
        <v>28</v>
      </c>
    </row>
    <row r="131" spans="1:5" ht="25.5">
      <c r="A131" s="35" t="s">
        <v>56</v>
      </c>
      <c r="E131" s="39" t="s">
        <v>4371</v>
      </c>
    </row>
    <row r="132" spans="1:5" ht="12.75">
      <c r="A132" s="35" t="s">
        <v>57</v>
      </c>
      <c r="E132" s="40" t="s">
        <v>5</v>
      </c>
    </row>
    <row r="133" spans="1:5" ht="12.75">
      <c r="A133" t="s">
        <v>58</v>
      </c>
      <c r="E133" s="39" t="s">
        <v>5</v>
      </c>
    </row>
    <row r="134" spans="1:16" ht="12.75">
      <c r="A134" t="s">
        <v>50</v>
      </c>
      <c s="34" t="s">
        <v>194</v>
      </c>
      <c s="34" t="s">
        <v>2306</v>
      </c>
      <c s="35" t="s">
        <v>5</v>
      </c>
      <c s="6" t="s">
        <v>2307</v>
      </c>
      <c s="36" t="s">
        <v>89</v>
      </c>
      <c s="37">
        <v>40</v>
      </c>
      <c s="36">
        <v>0</v>
      </c>
      <c s="36">
        <f>ROUND(G134*H134,6)</f>
      </c>
      <c r="L134" s="38">
        <v>0</v>
      </c>
      <c s="32">
        <f>ROUND(ROUND(L134,2)*ROUND(G134,3),2)</f>
      </c>
      <c s="36" t="s">
        <v>2236</v>
      </c>
      <c>
        <f>(M134*21)/100</f>
      </c>
      <c t="s">
        <v>28</v>
      </c>
    </row>
    <row r="135" spans="1:5" ht="12.75">
      <c r="A135" s="35" t="s">
        <v>56</v>
      </c>
      <c r="E135" s="39" t="s">
        <v>2307</v>
      </c>
    </row>
    <row r="136" spans="1:5" ht="12.75">
      <c r="A136" s="35" t="s">
        <v>57</v>
      </c>
      <c r="E136" s="40" t="s">
        <v>5</v>
      </c>
    </row>
    <row r="137" spans="1:5" ht="12.75">
      <c r="A137" t="s">
        <v>58</v>
      </c>
      <c r="E137" s="39" t="s">
        <v>5</v>
      </c>
    </row>
    <row r="138" spans="1:16" ht="12.75">
      <c r="A138" t="s">
        <v>50</v>
      </c>
      <c s="34" t="s">
        <v>198</v>
      </c>
      <c s="34" t="s">
        <v>2308</v>
      </c>
      <c s="35" t="s">
        <v>5</v>
      </c>
      <c s="6" t="s">
        <v>2309</v>
      </c>
      <c s="36" t="s">
        <v>401</v>
      </c>
      <c s="37">
        <v>5</v>
      </c>
      <c s="36">
        <v>0</v>
      </c>
      <c s="36">
        <f>ROUND(G138*H138,6)</f>
      </c>
      <c r="L138" s="38">
        <v>0</v>
      </c>
      <c s="32">
        <f>ROUND(ROUND(L138,2)*ROUND(G138,3),2)</f>
      </c>
      <c s="36" t="s">
        <v>2236</v>
      </c>
      <c>
        <f>(M138*21)/100</f>
      </c>
      <c t="s">
        <v>28</v>
      </c>
    </row>
    <row r="139" spans="1:5" ht="12.75">
      <c r="A139" s="35" t="s">
        <v>56</v>
      </c>
      <c r="E139" s="39" t="s">
        <v>2309</v>
      </c>
    </row>
    <row r="140" spans="1:5" ht="12.75">
      <c r="A140" s="35" t="s">
        <v>57</v>
      </c>
      <c r="E140" s="40" t="s">
        <v>5</v>
      </c>
    </row>
    <row r="141" spans="1:5" ht="12.75">
      <c r="A141" t="s">
        <v>58</v>
      </c>
      <c r="E141" s="39" t="s">
        <v>5</v>
      </c>
    </row>
    <row r="142" spans="1:16" ht="12.75">
      <c r="A142" t="s">
        <v>50</v>
      </c>
      <c s="34" t="s">
        <v>201</v>
      </c>
      <c s="34" t="s">
        <v>2310</v>
      </c>
      <c s="35" t="s">
        <v>5</v>
      </c>
      <c s="6" t="s">
        <v>2311</v>
      </c>
      <c s="36" t="s">
        <v>184</v>
      </c>
      <c s="37">
        <v>8</v>
      </c>
      <c s="36">
        <v>0</v>
      </c>
      <c s="36">
        <f>ROUND(G142*H142,6)</f>
      </c>
      <c r="L142" s="38">
        <v>0</v>
      </c>
      <c s="32">
        <f>ROUND(ROUND(L142,2)*ROUND(G142,3),2)</f>
      </c>
      <c s="36" t="s">
        <v>2236</v>
      </c>
      <c>
        <f>(M142*21)/100</f>
      </c>
      <c t="s">
        <v>28</v>
      </c>
    </row>
    <row r="143" spans="1:5" ht="12.75">
      <c r="A143" s="35" t="s">
        <v>56</v>
      </c>
      <c r="E143" s="39" t="s">
        <v>2311</v>
      </c>
    </row>
    <row r="144" spans="1:5" ht="12.75">
      <c r="A144" s="35" t="s">
        <v>57</v>
      </c>
      <c r="E144" s="40" t="s">
        <v>5</v>
      </c>
    </row>
    <row r="145" spans="1:5" ht="12.75">
      <c r="A145" t="s">
        <v>58</v>
      </c>
      <c r="E145" s="39" t="s">
        <v>5</v>
      </c>
    </row>
    <row r="146" spans="1:16" ht="12.75">
      <c r="A146" t="s">
        <v>50</v>
      </c>
      <c s="34" t="s">
        <v>205</v>
      </c>
      <c s="34" t="s">
        <v>2312</v>
      </c>
      <c s="35" t="s">
        <v>5</v>
      </c>
      <c s="6" t="s">
        <v>2313</v>
      </c>
      <c s="36" t="s">
        <v>184</v>
      </c>
      <c s="37">
        <v>24</v>
      </c>
      <c s="36">
        <v>0</v>
      </c>
      <c s="36">
        <f>ROUND(G146*H146,6)</f>
      </c>
      <c r="L146" s="38">
        <v>0</v>
      </c>
      <c s="32">
        <f>ROUND(ROUND(L146,2)*ROUND(G146,3),2)</f>
      </c>
      <c s="36" t="s">
        <v>2236</v>
      </c>
      <c>
        <f>(M146*21)/100</f>
      </c>
      <c t="s">
        <v>28</v>
      </c>
    </row>
    <row r="147" spans="1:5" ht="12.75">
      <c r="A147" s="35" t="s">
        <v>56</v>
      </c>
      <c r="E147" s="39" t="s">
        <v>2313</v>
      </c>
    </row>
    <row r="148" spans="1:5" ht="12.75">
      <c r="A148" s="35" t="s">
        <v>57</v>
      </c>
      <c r="E148" s="40" t="s">
        <v>5</v>
      </c>
    </row>
    <row r="149" spans="1:5" ht="12.75">
      <c r="A149" t="s">
        <v>58</v>
      </c>
      <c r="E149" s="39" t="s">
        <v>5</v>
      </c>
    </row>
    <row r="150" spans="1:16" ht="12.75">
      <c r="A150" t="s">
        <v>50</v>
      </c>
      <c s="34" t="s">
        <v>209</v>
      </c>
      <c s="34" t="s">
        <v>2314</v>
      </c>
      <c s="35" t="s">
        <v>5</v>
      </c>
      <c s="6" t="s">
        <v>2315</v>
      </c>
      <c s="36" t="s">
        <v>184</v>
      </c>
      <c s="37">
        <v>48</v>
      </c>
      <c s="36">
        <v>0</v>
      </c>
      <c s="36">
        <f>ROUND(G150*H150,6)</f>
      </c>
      <c r="L150" s="38">
        <v>0</v>
      </c>
      <c s="32">
        <f>ROUND(ROUND(L150,2)*ROUND(G150,3),2)</f>
      </c>
      <c s="36" t="s">
        <v>2236</v>
      </c>
      <c>
        <f>(M150*21)/100</f>
      </c>
      <c t="s">
        <v>28</v>
      </c>
    </row>
    <row r="151" spans="1:5" ht="12.75">
      <c r="A151" s="35" t="s">
        <v>56</v>
      </c>
      <c r="E151" s="39" t="s">
        <v>2315</v>
      </c>
    </row>
    <row r="152" spans="1:5" ht="12.75">
      <c r="A152" s="35" t="s">
        <v>57</v>
      </c>
      <c r="E152" s="40" t="s">
        <v>5</v>
      </c>
    </row>
    <row r="153" spans="1:5" ht="12.75">
      <c r="A153" t="s">
        <v>58</v>
      </c>
      <c r="E153" s="39" t="s">
        <v>5</v>
      </c>
    </row>
    <row r="154" spans="1:16" ht="12.75">
      <c r="A154" t="s">
        <v>50</v>
      </c>
      <c s="34" t="s">
        <v>212</v>
      </c>
      <c s="34" t="s">
        <v>2316</v>
      </c>
      <c s="35" t="s">
        <v>5</v>
      </c>
      <c s="6" t="s">
        <v>2317</v>
      </c>
      <c s="36" t="s">
        <v>184</v>
      </c>
      <c s="37">
        <v>24</v>
      </c>
      <c s="36">
        <v>0</v>
      </c>
      <c s="36">
        <f>ROUND(G154*H154,6)</f>
      </c>
      <c r="L154" s="38">
        <v>0</v>
      </c>
      <c s="32">
        <f>ROUND(ROUND(L154,2)*ROUND(G154,3),2)</f>
      </c>
      <c s="36" t="s">
        <v>2236</v>
      </c>
      <c>
        <f>(M154*21)/100</f>
      </c>
      <c t="s">
        <v>28</v>
      </c>
    </row>
    <row r="155" spans="1:5" ht="12.75">
      <c r="A155" s="35" t="s">
        <v>56</v>
      </c>
      <c r="E155" s="39" t="s">
        <v>2317</v>
      </c>
    </row>
    <row r="156" spans="1:5" ht="12.75">
      <c r="A156" s="35" t="s">
        <v>57</v>
      </c>
      <c r="E156" s="40" t="s">
        <v>5</v>
      </c>
    </row>
    <row r="157" spans="1:5" ht="12.75">
      <c r="A157" t="s">
        <v>58</v>
      </c>
      <c r="E157" s="39" t="s">
        <v>5</v>
      </c>
    </row>
    <row r="158" spans="1:16" ht="12.75">
      <c r="A158" t="s">
        <v>50</v>
      </c>
      <c s="34" t="s">
        <v>216</v>
      </c>
      <c s="34" t="s">
        <v>2318</v>
      </c>
      <c s="35" t="s">
        <v>5</v>
      </c>
      <c s="6" t="s">
        <v>2319</v>
      </c>
      <c s="36" t="s">
        <v>423</v>
      </c>
      <c s="37">
        <v>1</v>
      </c>
      <c s="36">
        <v>0</v>
      </c>
      <c s="36">
        <f>ROUND(G158*H158,6)</f>
      </c>
      <c r="L158" s="38">
        <v>0</v>
      </c>
      <c s="32">
        <f>ROUND(ROUND(L158,2)*ROUND(G158,3),2)</f>
      </c>
      <c s="36" t="s">
        <v>2236</v>
      </c>
      <c>
        <f>(M158*21)/100</f>
      </c>
      <c t="s">
        <v>28</v>
      </c>
    </row>
    <row r="159" spans="1:5" ht="12.75">
      <c r="A159" s="35" t="s">
        <v>56</v>
      </c>
      <c r="E159" s="39" t="s">
        <v>2319</v>
      </c>
    </row>
    <row r="160" spans="1:5" ht="12.75">
      <c r="A160" s="35" t="s">
        <v>57</v>
      </c>
      <c r="E160" s="40" t="s">
        <v>5</v>
      </c>
    </row>
    <row r="161" spans="1:5" ht="12.75">
      <c r="A161" t="s">
        <v>58</v>
      </c>
      <c r="E161" s="39" t="s">
        <v>5</v>
      </c>
    </row>
    <row r="162" spans="1:16" ht="12.75">
      <c r="A162" t="s">
        <v>50</v>
      </c>
      <c s="34" t="s">
        <v>219</v>
      </c>
      <c s="34" t="s">
        <v>2320</v>
      </c>
      <c s="35" t="s">
        <v>5</v>
      </c>
      <c s="6" t="s">
        <v>2321</v>
      </c>
      <c s="36" t="s">
        <v>184</v>
      </c>
      <c s="37">
        <v>16</v>
      </c>
      <c s="36">
        <v>0</v>
      </c>
      <c s="36">
        <f>ROUND(G162*H162,6)</f>
      </c>
      <c r="L162" s="38">
        <v>0</v>
      </c>
      <c s="32">
        <f>ROUND(ROUND(L162,2)*ROUND(G162,3),2)</f>
      </c>
      <c s="36" t="s">
        <v>55</v>
      </c>
      <c>
        <f>(M162*21)/100</f>
      </c>
      <c t="s">
        <v>28</v>
      </c>
    </row>
    <row r="163" spans="1:5" ht="12.75">
      <c r="A163" s="35" t="s">
        <v>56</v>
      </c>
      <c r="E163" s="39" t="s">
        <v>2321</v>
      </c>
    </row>
    <row r="164" spans="1:5" ht="12.75">
      <c r="A164" s="35" t="s">
        <v>57</v>
      </c>
      <c r="E164" s="40" t="s">
        <v>5</v>
      </c>
    </row>
    <row r="165" spans="1:5" ht="12.75">
      <c r="A165" t="s">
        <v>58</v>
      </c>
      <c r="E165" s="39" t="s">
        <v>5</v>
      </c>
    </row>
    <row r="166" spans="1:16" ht="12.75">
      <c r="A166" t="s">
        <v>50</v>
      </c>
      <c s="34" t="s">
        <v>223</v>
      </c>
      <c s="34" t="s">
        <v>2322</v>
      </c>
      <c s="35" t="s">
        <v>5</v>
      </c>
      <c s="6" t="s">
        <v>2323</v>
      </c>
      <c s="36" t="s">
        <v>184</v>
      </c>
      <c s="37">
        <v>32</v>
      </c>
      <c s="36">
        <v>0</v>
      </c>
      <c s="36">
        <f>ROUND(G166*H166,6)</f>
      </c>
      <c r="L166" s="38">
        <v>0</v>
      </c>
      <c s="32">
        <f>ROUND(ROUND(L166,2)*ROUND(G166,3),2)</f>
      </c>
      <c s="36" t="s">
        <v>55</v>
      </c>
      <c>
        <f>(M166*21)/100</f>
      </c>
      <c t="s">
        <v>28</v>
      </c>
    </row>
    <row r="167" spans="1:5" ht="12.75">
      <c r="A167" s="35" t="s">
        <v>56</v>
      </c>
      <c r="E167" s="39" t="s">
        <v>2323</v>
      </c>
    </row>
    <row r="168" spans="1:5" ht="12.75">
      <c r="A168" s="35" t="s">
        <v>57</v>
      </c>
      <c r="E168" s="40" t="s">
        <v>5</v>
      </c>
    </row>
    <row r="169" spans="1:5" ht="12.75">
      <c r="A169" t="s">
        <v>58</v>
      </c>
      <c r="E169" s="39" t="s">
        <v>5</v>
      </c>
    </row>
    <row r="170" spans="1:16" ht="12.75">
      <c r="A170" t="s">
        <v>50</v>
      </c>
      <c s="34" t="s">
        <v>226</v>
      </c>
      <c s="34" t="s">
        <v>2324</v>
      </c>
      <c s="35" t="s">
        <v>5</v>
      </c>
      <c s="6" t="s">
        <v>2325</v>
      </c>
      <c s="36" t="s">
        <v>89</v>
      </c>
      <c s="37">
        <v>1</v>
      </c>
      <c s="36">
        <v>0</v>
      </c>
      <c s="36">
        <f>ROUND(G170*H170,6)</f>
      </c>
      <c r="L170" s="38">
        <v>0</v>
      </c>
      <c s="32">
        <f>ROUND(ROUND(L170,2)*ROUND(G170,3),2)</f>
      </c>
      <c s="36" t="s">
        <v>55</v>
      </c>
      <c>
        <f>(M170*21)/100</f>
      </c>
      <c t="s">
        <v>28</v>
      </c>
    </row>
    <row r="171" spans="1:5" ht="12.75">
      <c r="A171" s="35" t="s">
        <v>56</v>
      </c>
      <c r="E171" s="39" t="s">
        <v>2325</v>
      </c>
    </row>
    <row r="172" spans="1:5" ht="12.75">
      <c r="A172" s="35" t="s">
        <v>57</v>
      </c>
      <c r="E172" s="40" t="s">
        <v>5</v>
      </c>
    </row>
    <row r="173" spans="1:5" ht="12.75">
      <c r="A173" t="s">
        <v>58</v>
      </c>
      <c r="E173" s="39" t="s">
        <v>5</v>
      </c>
    </row>
    <row r="174" spans="1:16" ht="25.5">
      <c r="A174" t="s">
        <v>50</v>
      </c>
      <c s="34" t="s">
        <v>230</v>
      </c>
      <c s="34" t="s">
        <v>2326</v>
      </c>
      <c s="35" t="s">
        <v>5</v>
      </c>
      <c s="6" t="s">
        <v>2327</v>
      </c>
      <c s="36" t="s">
        <v>54</v>
      </c>
      <c s="37">
        <v>1</v>
      </c>
      <c s="36">
        <v>0</v>
      </c>
      <c s="36">
        <f>ROUND(G174*H174,6)</f>
      </c>
      <c r="L174" s="38">
        <v>0</v>
      </c>
      <c s="32">
        <f>ROUND(ROUND(L174,2)*ROUND(G174,3),2)</f>
      </c>
      <c s="36" t="s">
        <v>55</v>
      </c>
      <c>
        <f>(M174*21)/100</f>
      </c>
      <c t="s">
        <v>28</v>
      </c>
    </row>
    <row r="175" spans="1:5" ht="25.5">
      <c r="A175" s="35" t="s">
        <v>56</v>
      </c>
      <c r="E175" s="39" t="s">
        <v>2327</v>
      </c>
    </row>
    <row r="176" spans="1:5" ht="12.75">
      <c r="A176" s="35" t="s">
        <v>57</v>
      </c>
      <c r="E176" s="40" t="s">
        <v>5</v>
      </c>
    </row>
    <row r="177" spans="1:5" ht="12.75">
      <c r="A177" t="s">
        <v>58</v>
      </c>
      <c r="E177" s="39" t="s">
        <v>5</v>
      </c>
    </row>
    <row r="178" spans="1:16" ht="25.5">
      <c r="A178" t="s">
        <v>50</v>
      </c>
      <c s="34" t="s">
        <v>234</v>
      </c>
      <c s="34" t="s">
        <v>2328</v>
      </c>
      <c s="35" t="s">
        <v>5</v>
      </c>
      <c s="6" t="s">
        <v>2329</v>
      </c>
      <c s="36" t="s">
        <v>89</v>
      </c>
      <c s="37">
        <v>1</v>
      </c>
      <c s="36">
        <v>0</v>
      </c>
      <c s="36">
        <f>ROUND(G178*H178,6)</f>
      </c>
      <c r="L178" s="38">
        <v>0</v>
      </c>
      <c s="32">
        <f>ROUND(ROUND(L178,2)*ROUND(G178,3),2)</f>
      </c>
      <c s="36" t="s">
        <v>2236</v>
      </c>
      <c>
        <f>(M178*21)/100</f>
      </c>
      <c t="s">
        <v>28</v>
      </c>
    </row>
    <row r="179" spans="1:5" ht="25.5">
      <c r="A179" s="35" t="s">
        <v>56</v>
      </c>
      <c r="E179" s="39" t="s">
        <v>2329</v>
      </c>
    </row>
    <row r="180" spans="1:5" ht="12.75">
      <c r="A180" s="35" t="s">
        <v>57</v>
      </c>
      <c r="E180" s="40" t="s">
        <v>5</v>
      </c>
    </row>
    <row r="181" spans="1:5" ht="12.75">
      <c r="A181" t="s">
        <v>58</v>
      </c>
      <c r="E1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2.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4381</v>
      </c>
      <c s="41">
        <f>Rekapitulace!C59</f>
      </c>
      <c s="20" t="s">
        <v>0</v>
      </c>
      <c t="s">
        <v>23</v>
      </c>
      <c t="s">
        <v>28</v>
      </c>
    </row>
    <row r="4" spans="1:16" ht="32" customHeight="1">
      <c r="A4" s="24" t="s">
        <v>20</v>
      </c>
      <c s="25" t="s">
        <v>29</v>
      </c>
      <c s="27" t="s">
        <v>4381</v>
      </c>
      <c r="E4" s="26" t="s">
        <v>4382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COUNTIFS(L8:L173,"=0",A8:A173,"P")+COUNTIFS(L8:L173,"",A8:A173,"P")+SUM(Q8:Q173)</f>
      </c>
    </row>
    <row r="8" spans="1:13" ht="12.75">
      <c r="A8" t="s">
        <v>45</v>
      </c>
      <c r="C8" s="28" t="s">
        <v>4453</v>
      </c>
      <c r="E8" s="30" t="s">
        <v>4452</v>
      </c>
      <c r="J8" s="29">
        <f>0+J9+J46+J51+J64+J85+J90+J127+J152</f>
      </c>
      <c s="29">
        <f>0+K9+K46+K51+K64+K85+K90+K127+K152</f>
      </c>
      <c s="29">
        <f>0+L9+L46+L51+L64+L85+L90+L127+L152</f>
      </c>
      <c s="29">
        <f>0+M9+M46+M51+M64+M85+M90+M127+M152</f>
      </c>
    </row>
    <row r="9" spans="1:13" ht="12.75">
      <c r="A9" t="s">
        <v>47</v>
      </c>
      <c r="C9" s="31" t="s">
        <v>51</v>
      </c>
      <c r="E9" s="33" t="s">
        <v>398</v>
      </c>
      <c r="J9" s="32">
        <f>0</f>
      </c>
      <c s="32">
        <f>0</f>
      </c>
      <c s="32">
        <f>0+L10+L14+L18+L22+L26+L30+L34+L38+L42</f>
      </c>
      <c s="32">
        <f>0+M10+M14+M18+M22+M26+M30+M34+M38+M42</f>
      </c>
    </row>
    <row r="10" spans="1:16" ht="38.25">
      <c r="A10" t="s">
        <v>50</v>
      </c>
      <c s="34" t="s">
        <v>51</v>
      </c>
      <c s="34" t="s">
        <v>4454</v>
      </c>
      <c s="35" t="s">
        <v>5</v>
      </c>
      <c s="6" t="s">
        <v>4455</v>
      </c>
      <c s="36" t="s">
        <v>423</v>
      </c>
      <c s="37">
        <v>129.6</v>
      </c>
      <c s="36">
        <v>0</v>
      </c>
      <c s="36">
        <f>ROUND(G10*H10,6)</f>
      </c>
      <c r="L10" s="38">
        <v>0</v>
      </c>
      <c s="32">
        <f>ROUND(ROUND(L10,2)*ROUND(G10,3),2)</f>
      </c>
      <c s="36" t="s">
        <v>90</v>
      </c>
      <c>
        <f>(M10*21)/100</f>
      </c>
      <c t="s">
        <v>28</v>
      </c>
    </row>
    <row r="11" spans="1:5" ht="38.25">
      <c r="A11" s="35" t="s">
        <v>56</v>
      </c>
      <c r="E11" s="39" t="s">
        <v>4456</v>
      </c>
    </row>
    <row r="12" spans="1:5" ht="12.75">
      <c r="A12" s="35" t="s">
        <v>57</v>
      </c>
      <c r="E12" s="40" t="s">
        <v>5</v>
      </c>
    </row>
    <row r="13" spans="1:5" ht="12.75">
      <c r="A13" t="s">
        <v>58</v>
      </c>
      <c r="E13" s="39" t="s">
        <v>5</v>
      </c>
    </row>
    <row r="14" spans="1:16" ht="25.5">
      <c r="A14" t="s">
        <v>50</v>
      </c>
      <c s="34" t="s">
        <v>28</v>
      </c>
      <c s="34" t="s">
        <v>4457</v>
      </c>
      <c s="35" t="s">
        <v>5</v>
      </c>
      <c s="6" t="s">
        <v>3472</v>
      </c>
      <c s="36" t="s">
        <v>423</v>
      </c>
      <c s="37">
        <v>3500</v>
      </c>
      <c s="36">
        <v>0</v>
      </c>
      <c s="36">
        <f>ROUND(G14*H14,6)</f>
      </c>
      <c r="L14" s="38">
        <v>0</v>
      </c>
      <c s="32">
        <f>ROUND(ROUND(L14,2)*ROUND(G14,3),2)</f>
      </c>
      <c s="36" t="s">
        <v>90</v>
      </c>
      <c>
        <f>(M14*21)/100</f>
      </c>
      <c t="s">
        <v>28</v>
      </c>
    </row>
    <row r="15" spans="1:5" ht="38.25">
      <c r="A15" s="35" t="s">
        <v>56</v>
      </c>
      <c r="E15" s="39" t="s">
        <v>4458</v>
      </c>
    </row>
    <row r="16" spans="1:5" ht="12.75">
      <c r="A16" s="35" t="s">
        <v>57</v>
      </c>
      <c r="E16" s="40" t="s">
        <v>5</v>
      </c>
    </row>
    <row r="17" spans="1:5" ht="12.75">
      <c r="A17" t="s">
        <v>58</v>
      </c>
      <c r="E17" s="39" t="s">
        <v>5</v>
      </c>
    </row>
    <row r="18" spans="1:16" ht="25.5">
      <c r="A18" t="s">
        <v>50</v>
      </c>
      <c s="34" t="s">
        <v>26</v>
      </c>
      <c s="34" t="s">
        <v>4459</v>
      </c>
      <c s="35" t="s">
        <v>5</v>
      </c>
      <c s="6" t="s">
        <v>3472</v>
      </c>
      <c s="36" t="s">
        <v>423</v>
      </c>
      <c s="37">
        <v>3500</v>
      </c>
      <c s="36">
        <v>0</v>
      </c>
      <c s="36">
        <f>ROUND(G18*H18,6)</f>
      </c>
      <c r="L18" s="38">
        <v>0</v>
      </c>
      <c s="32">
        <f>ROUND(ROUND(L18,2)*ROUND(G18,3),2)</f>
      </c>
      <c s="36" t="s">
        <v>90</v>
      </c>
      <c>
        <f>(M18*21)/100</f>
      </c>
      <c t="s">
        <v>28</v>
      </c>
    </row>
    <row r="19" spans="1:5" ht="38.25">
      <c r="A19" s="35" t="s">
        <v>56</v>
      </c>
      <c r="E19" s="39" t="s">
        <v>4460</v>
      </c>
    </row>
    <row r="20" spans="1:5" ht="12.75">
      <c r="A20" s="35" t="s">
        <v>57</v>
      </c>
      <c r="E20" s="40" t="s">
        <v>5</v>
      </c>
    </row>
    <row r="21" spans="1:5" ht="12.75">
      <c r="A21" t="s">
        <v>58</v>
      </c>
      <c r="E21" s="39" t="s">
        <v>5</v>
      </c>
    </row>
    <row r="22" spans="1:16" ht="25.5">
      <c r="A22" t="s">
        <v>50</v>
      </c>
      <c s="34" t="s">
        <v>79</v>
      </c>
      <c s="34" t="s">
        <v>4461</v>
      </c>
      <c s="35" t="s">
        <v>5</v>
      </c>
      <c s="6" t="s">
        <v>4462</v>
      </c>
      <c s="36" t="s">
        <v>401</v>
      </c>
      <c s="37">
        <v>885.75</v>
      </c>
      <c s="36">
        <v>0</v>
      </c>
      <c s="36">
        <f>ROUND(G22*H22,6)</f>
      </c>
      <c r="L22" s="38">
        <v>0</v>
      </c>
      <c s="32">
        <f>ROUND(ROUND(L22,2)*ROUND(G22,3),2)</f>
      </c>
      <c s="36" t="s">
        <v>90</v>
      </c>
      <c>
        <f>(M22*21)/100</f>
      </c>
      <c t="s">
        <v>28</v>
      </c>
    </row>
    <row r="23" spans="1:5" ht="25.5">
      <c r="A23" s="35" t="s">
        <v>56</v>
      </c>
      <c r="E23" s="39" t="s">
        <v>4462</v>
      </c>
    </row>
    <row r="24" spans="1:5" ht="12.75">
      <c r="A24" s="35" t="s">
        <v>57</v>
      </c>
      <c r="E24" s="40" t="s">
        <v>5</v>
      </c>
    </row>
    <row r="25" spans="1:5" ht="12.75">
      <c r="A25" t="s">
        <v>58</v>
      </c>
      <c r="E25" s="39" t="s">
        <v>5</v>
      </c>
    </row>
    <row r="26" spans="1:16" ht="25.5">
      <c r="A26" t="s">
        <v>50</v>
      </c>
      <c s="34" t="s">
        <v>101</v>
      </c>
      <c s="34" t="s">
        <v>4463</v>
      </c>
      <c s="35" t="s">
        <v>5</v>
      </c>
      <c s="6" t="s">
        <v>4464</v>
      </c>
      <c s="36" t="s">
        <v>401</v>
      </c>
      <c s="37">
        <v>63.2</v>
      </c>
      <c s="36">
        <v>0</v>
      </c>
      <c s="36">
        <f>ROUND(G26*H26,6)</f>
      </c>
      <c r="L26" s="38">
        <v>0</v>
      </c>
      <c s="32">
        <f>ROUND(ROUND(L26,2)*ROUND(G26,3),2)</f>
      </c>
      <c s="36" t="s">
        <v>90</v>
      </c>
      <c>
        <f>(M26*21)/100</f>
      </c>
      <c t="s">
        <v>28</v>
      </c>
    </row>
    <row r="27" spans="1:5" ht="25.5">
      <c r="A27" s="35" t="s">
        <v>56</v>
      </c>
      <c r="E27" s="39" t="s">
        <v>4464</v>
      </c>
    </row>
    <row r="28" spans="1:5" ht="12.75">
      <c r="A28" s="35" t="s">
        <v>57</v>
      </c>
      <c r="E28" s="40" t="s">
        <v>5</v>
      </c>
    </row>
    <row r="29" spans="1:5" ht="12.75">
      <c r="A29" t="s">
        <v>58</v>
      </c>
      <c r="E29" s="39" t="s">
        <v>5</v>
      </c>
    </row>
    <row r="30" spans="1:16" ht="38.25">
      <c r="A30" t="s">
        <v>50</v>
      </c>
      <c s="34" t="s">
        <v>27</v>
      </c>
      <c s="34" t="s">
        <v>3843</v>
      </c>
      <c s="35" t="s">
        <v>5</v>
      </c>
      <c s="6" t="s">
        <v>620</v>
      </c>
      <c s="36" t="s">
        <v>401</v>
      </c>
      <c s="37">
        <v>948.95</v>
      </c>
      <c s="36">
        <v>0</v>
      </c>
      <c s="36">
        <f>ROUND(G30*H30,6)</f>
      </c>
      <c r="L30" s="38">
        <v>0</v>
      </c>
      <c s="32">
        <f>ROUND(ROUND(L30,2)*ROUND(G30,3),2)</f>
      </c>
      <c s="36" t="s">
        <v>90</v>
      </c>
      <c>
        <f>(M30*21)/100</f>
      </c>
      <c t="s">
        <v>28</v>
      </c>
    </row>
    <row r="31" spans="1:5" ht="38.25">
      <c r="A31" s="35" t="s">
        <v>56</v>
      </c>
      <c r="E31" s="39" t="s">
        <v>3844</v>
      </c>
    </row>
    <row r="32" spans="1:5" ht="12.75">
      <c r="A32" s="35" t="s">
        <v>57</v>
      </c>
      <c r="E32" s="40" t="s">
        <v>5</v>
      </c>
    </row>
    <row r="33" spans="1:5" ht="12.75">
      <c r="A33" t="s">
        <v>58</v>
      </c>
      <c r="E33" s="39" t="s">
        <v>5</v>
      </c>
    </row>
    <row r="34" spans="1:16" ht="25.5">
      <c r="A34" t="s">
        <v>50</v>
      </c>
      <c s="34" t="s">
        <v>106</v>
      </c>
      <c s="34" t="s">
        <v>4465</v>
      </c>
      <c s="35" t="s">
        <v>5</v>
      </c>
      <c s="6" t="s">
        <v>1654</v>
      </c>
      <c s="36" t="s">
        <v>409</v>
      </c>
      <c s="37">
        <v>1518.32</v>
      </c>
      <c s="36">
        <v>0</v>
      </c>
      <c s="36">
        <f>ROUND(G34*H34,6)</f>
      </c>
      <c r="L34" s="38">
        <v>0</v>
      </c>
      <c s="32">
        <f>ROUND(ROUND(L34,2)*ROUND(G34,3),2)</f>
      </c>
      <c s="36" t="s">
        <v>90</v>
      </c>
      <c>
        <f>(M34*21)/100</f>
      </c>
      <c t="s">
        <v>28</v>
      </c>
    </row>
    <row r="35" spans="1:5" ht="25.5">
      <c r="A35" s="35" t="s">
        <v>56</v>
      </c>
      <c r="E35" s="39" t="s">
        <v>1654</v>
      </c>
    </row>
    <row r="36" spans="1:5" ht="12.75">
      <c r="A36" s="35" t="s">
        <v>57</v>
      </c>
      <c r="E36" s="40" t="s">
        <v>5</v>
      </c>
    </row>
    <row r="37" spans="1:5" ht="12.75">
      <c r="A37" t="s">
        <v>58</v>
      </c>
      <c r="E37" s="39" t="s">
        <v>5</v>
      </c>
    </row>
    <row r="38" spans="1:16" ht="25.5">
      <c r="A38" t="s">
        <v>50</v>
      </c>
      <c s="34" t="s">
        <v>111</v>
      </c>
      <c s="34" t="s">
        <v>2629</v>
      </c>
      <c s="35" t="s">
        <v>5</v>
      </c>
      <c s="6" t="s">
        <v>2630</v>
      </c>
      <c s="36" t="s">
        <v>401</v>
      </c>
      <c s="37">
        <v>949.95</v>
      </c>
      <c s="36">
        <v>0</v>
      </c>
      <c s="36">
        <f>ROUND(G38*H38,6)</f>
      </c>
      <c r="L38" s="38">
        <v>0</v>
      </c>
      <c s="32">
        <f>ROUND(ROUND(L38,2)*ROUND(G38,3),2)</f>
      </c>
      <c s="36" t="s">
        <v>90</v>
      </c>
      <c>
        <f>(M38*21)/100</f>
      </c>
      <c t="s">
        <v>28</v>
      </c>
    </row>
    <row r="39" spans="1:5" ht="25.5">
      <c r="A39" s="35" t="s">
        <v>56</v>
      </c>
      <c r="E39" s="39" t="s">
        <v>2630</v>
      </c>
    </row>
    <row r="40" spans="1:5" ht="12.75">
      <c r="A40" s="35" t="s">
        <v>57</v>
      </c>
      <c r="E40" s="40" t="s">
        <v>5</v>
      </c>
    </row>
    <row r="41" spans="1:5" ht="12.75">
      <c r="A41" t="s">
        <v>58</v>
      </c>
      <c r="E41" s="39" t="s">
        <v>5</v>
      </c>
    </row>
    <row r="42" spans="1:16" ht="12.75">
      <c r="A42" t="s">
        <v>50</v>
      </c>
      <c s="34" t="s">
        <v>114</v>
      </c>
      <c s="34" t="s">
        <v>4466</v>
      </c>
      <c s="35" t="s">
        <v>5</v>
      </c>
      <c s="6" t="s">
        <v>4467</v>
      </c>
      <c s="36" t="s">
        <v>423</v>
      </c>
      <c s="37">
        <v>3543</v>
      </c>
      <c s="36">
        <v>0</v>
      </c>
      <c s="36">
        <f>ROUND(G42*H42,6)</f>
      </c>
      <c r="L42" s="38">
        <v>0</v>
      </c>
      <c s="32">
        <f>ROUND(ROUND(L42,2)*ROUND(G42,3),2)</f>
      </c>
      <c s="36" t="s">
        <v>90</v>
      </c>
      <c>
        <f>(M42*21)/100</f>
      </c>
      <c t="s">
        <v>28</v>
      </c>
    </row>
    <row r="43" spans="1:5" ht="12.75">
      <c r="A43" s="35" t="s">
        <v>56</v>
      </c>
      <c r="E43" s="39" t="s">
        <v>4467</v>
      </c>
    </row>
    <row r="44" spans="1:5" ht="12.75">
      <c r="A44" s="35" t="s">
        <v>57</v>
      </c>
      <c r="E44" s="40" t="s">
        <v>5</v>
      </c>
    </row>
    <row r="45" spans="1:5" ht="12.75">
      <c r="A45" t="s">
        <v>58</v>
      </c>
      <c r="E45" s="39" t="s">
        <v>5</v>
      </c>
    </row>
    <row r="46" spans="1:13" ht="12.75">
      <c r="A46" t="s">
        <v>47</v>
      </c>
      <c r="C46" s="31" t="s">
        <v>28</v>
      </c>
      <c r="E46" s="33" t="s">
        <v>638</v>
      </c>
      <c r="J46" s="32">
        <f>0</f>
      </c>
      <c s="32">
        <f>0</f>
      </c>
      <c s="32">
        <f>0+L47</f>
      </c>
      <c s="32">
        <f>0+M47</f>
      </c>
    </row>
    <row r="47" spans="1:16" ht="25.5">
      <c r="A47" t="s">
        <v>50</v>
      </c>
      <c s="34" t="s">
        <v>120</v>
      </c>
      <c s="34" t="s">
        <v>4468</v>
      </c>
      <c s="35" t="s">
        <v>5</v>
      </c>
      <c s="6" t="s">
        <v>4469</v>
      </c>
      <c s="36" t="s">
        <v>74</v>
      </c>
      <c s="37">
        <v>259</v>
      </c>
      <c s="36">
        <v>0</v>
      </c>
      <c s="36">
        <f>ROUND(G47*H47,6)</f>
      </c>
      <c r="L47" s="38">
        <v>0</v>
      </c>
      <c s="32">
        <f>ROUND(ROUND(L47,2)*ROUND(G47,3),2)</f>
      </c>
      <c s="36" t="s">
        <v>90</v>
      </c>
      <c>
        <f>(M47*21)/100</f>
      </c>
      <c t="s">
        <v>28</v>
      </c>
    </row>
    <row r="48" spans="1:5" ht="25.5">
      <c r="A48" s="35" t="s">
        <v>56</v>
      </c>
      <c r="E48" s="39" t="s">
        <v>4469</v>
      </c>
    </row>
    <row r="49" spans="1:5" ht="12.75">
      <c r="A49" s="35" t="s">
        <v>57</v>
      </c>
      <c r="E49" s="40" t="s">
        <v>5</v>
      </c>
    </row>
    <row r="50" spans="1:5" ht="12.75">
      <c r="A50" t="s">
        <v>58</v>
      </c>
      <c r="E50" s="39" t="s">
        <v>5</v>
      </c>
    </row>
    <row r="51" spans="1:13" ht="12.75">
      <c r="A51" t="s">
        <v>47</v>
      </c>
      <c r="C51" s="31" t="s">
        <v>79</v>
      </c>
      <c r="E51" s="33" t="s">
        <v>411</v>
      </c>
      <c r="J51" s="32">
        <f>0</f>
      </c>
      <c s="32">
        <f>0</f>
      </c>
      <c s="32">
        <f>0+L52+L56+L60</f>
      </c>
      <c s="32">
        <f>0+M52+M56+M60</f>
      </c>
    </row>
    <row r="52" spans="1:16" ht="25.5">
      <c r="A52" t="s">
        <v>50</v>
      </c>
      <c s="34" t="s">
        <v>124</v>
      </c>
      <c s="34" t="s">
        <v>4470</v>
      </c>
      <c s="35" t="s">
        <v>5</v>
      </c>
      <c s="6" t="s">
        <v>4471</v>
      </c>
      <c s="36" t="s">
        <v>401</v>
      </c>
      <c s="37">
        <v>3.888</v>
      </c>
      <c s="36">
        <v>2.50195</v>
      </c>
      <c s="36">
        <f>ROUND(G52*H52,6)</f>
      </c>
      <c r="L52" s="38">
        <v>0</v>
      </c>
      <c s="32">
        <f>ROUND(ROUND(L52,2)*ROUND(G52,3),2)</f>
      </c>
      <c s="36" t="s">
        <v>90</v>
      </c>
      <c>
        <f>(M52*21)/100</f>
      </c>
      <c t="s">
        <v>28</v>
      </c>
    </row>
    <row r="53" spans="1:5" ht="25.5">
      <c r="A53" s="35" t="s">
        <v>56</v>
      </c>
      <c r="E53" s="39" t="s">
        <v>4471</v>
      </c>
    </row>
    <row r="54" spans="1:5" ht="12.75">
      <c r="A54" s="35" t="s">
        <v>57</v>
      </c>
      <c r="E54" s="40" t="s">
        <v>5</v>
      </c>
    </row>
    <row r="55" spans="1:5" ht="12.75">
      <c r="A55" t="s">
        <v>58</v>
      </c>
      <c r="E55" s="39" t="s">
        <v>5</v>
      </c>
    </row>
    <row r="56" spans="1:16" ht="25.5">
      <c r="A56" t="s">
        <v>50</v>
      </c>
      <c s="34" t="s">
        <v>127</v>
      </c>
      <c s="34" t="s">
        <v>2434</v>
      </c>
      <c s="35" t="s">
        <v>5</v>
      </c>
      <c s="6" t="s">
        <v>2435</v>
      </c>
      <c s="36" t="s">
        <v>423</v>
      </c>
      <c s="37">
        <v>21.168</v>
      </c>
      <c s="36">
        <v>0.01296</v>
      </c>
      <c s="36">
        <f>ROUND(G56*H56,6)</f>
      </c>
      <c r="L56" s="38">
        <v>0</v>
      </c>
      <c s="32">
        <f>ROUND(ROUND(L56,2)*ROUND(G56,3),2)</f>
      </c>
      <c s="36" t="s">
        <v>90</v>
      </c>
      <c>
        <f>(M56*21)/100</f>
      </c>
      <c t="s">
        <v>28</v>
      </c>
    </row>
    <row r="57" spans="1:5" ht="25.5">
      <c r="A57" s="35" t="s">
        <v>56</v>
      </c>
      <c r="E57" s="39" t="s">
        <v>2435</v>
      </c>
    </row>
    <row r="58" spans="1:5" ht="12.75">
      <c r="A58" s="35" t="s">
        <v>57</v>
      </c>
      <c r="E58" s="40" t="s">
        <v>5</v>
      </c>
    </row>
    <row r="59" spans="1:5" ht="12.75">
      <c r="A59" t="s">
        <v>58</v>
      </c>
      <c r="E59" s="39" t="s">
        <v>5</v>
      </c>
    </row>
    <row r="60" spans="1:16" ht="25.5">
      <c r="A60" t="s">
        <v>50</v>
      </c>
      <c s="34" t="s">
        <v>130</v>
      </c>
      <c s="34" t="s">
        <v>2437</v>
      </c>
      <c s="35" t="s">
        <v>5</v>
      </c>
      <c s="6" t="s">
        <v>2438</v>
      </c>
      <c s="36" t="s">
        <v>423</v>
      </c>
      <c s="37">
        <v>21.168</v>
      </c>
      <c s="36">
        <v>0</v>
      </c>
      <c s="36">
        <f>ROUND(G60*H60,6)</f>
      </c>
      <c r="L60" s="38">
        <v>0</v>
      </c>
      <c s="32">
        <f>ROUND(ROUND(L60,2)*ROUND(G60,3),2)</f>
      </c>
      <c s="36" t="s">
        <v>90</v>
      </c>
      <c>
        <f>(M60*21)/100</f>
      </c>
      <c t="s">
        <v>28</v>
      </c>
    </row>
    <row r="61" spans="1:5" ht="25.5">
      <c r="A61" s="35" t="s">
        <v>56</v>
      </c>
      <c r="E61" s="39" t="s">
        <v>2438</v>
      </c>
    </row>
    <row r="62" spans="1:5" ht="12.75">
      <c r="A62" s="35" t="s">
        <v>57</v>
      </c>
      <c r="E62" s="40" t="s">
        <v>5</v>
      </c>
    </row>
    <row r="63" spans="1:5" ht="12.75">
      <c r="A63" t="s">
        <v>58</v>
      </c>
      <c r="E63" s="39" t="s">
        <v>5</v>
      </c>
    </row>
    <row r="64" spans="1:13" ht="12.75">
      <c r="A64" t="s">
        <v>47</v>
      </c>
      <c r="C64" s="31" t="s">
        <v>101</v>
      </c>
      <c r="E64" s="33" t="s">
        <v>420</v>
      </c>
      <c r="J64" s="32">
        <f>0</f>
      </c>
      <c s="32">
        <f>0</f>
      </c>
      <c s="32">
        <f>0+L65+L69+L73+L77+L81</f>
      </c>
      <c s="32">
        <f>0+M65+M69+M73+M77+M81</f>
      </c>
    </row>
    <row r="65" spans="1:16" ht="25.5">
      <c r="A65" t="s">
        <v>50</v>
      </c>
      <c s="34" t="s">
        <v>133</v>
      </c>
      <c s="34" t="s">
        <v>4472</v>
      </c>
      <c s="35" t="s">
        <v>5</v>
      </c>
      <c s="6" t="s">
        <v>4473</v>
      </c>
      <c s="36" t="s">
        <v>423</v>
      </c>
      <c s="37">
        <v>3543</v>
      </c>
      <c s="36">
        <v>0.60104</v>
      </c>
      <c s="36">
        <f>ROUND(G65*H65,6)</f>
      </c>
      <c r="L65" s="38">
        <v>0</v>
      </c>
      <c s="32">
        <f>ROUND(ROUND(L65,2)*ROUND(G65,3),2)</f>
      </c>
      <c s="36" t="s">
        <v>90</v>
      </c>
      <c>
        <f>(M65*21)/100</f>
      </c>
      <c t="s">
        <v>28</v>
      </c>
    </row>
    <row r="66" spans="1:5" ht="25.5">
      <c r="A66" s="35" t="s">
        <v>56</v>
      </c>
      <c r="E66" s="39" t="s">
        <v>4473</v>
      </c>
    </row>
    <row r="67" spans="1:5" ht="12.75">
      <c r="A67" s="35" t="s">
        <v>57</v>
      </c>
      <c r="E67" s="40" t="s">
        <v>5</v>
      </c>
    </row>
    <row r="68" spans="1:5" ht="12.75">
      <c r="A68" t="s">
        <v>58</v>
      </c>
      <c r="E68" s="39" t="s">
        <v>5</v>
      </c>
    </row>
    <row r="69" spans="1:16" ht="25.5">
      <c r="A69" t="s">
        <v>50</v>
      </c>
      <c s="34" t="s">
        <v>136</v>
      </c>
      <c s="34" t="s">
        <v>4474</v>
      </c>
      <c s="35" t="s">
        <v>5</v>
      </c>
      <c s="6" t="s">
        <v>4475</v>
      </c>
      <c s="36" t="s">
        <v>423</v>
      </c>
      <c s="37">
        <v>95</v>
      </c>
      <c s="36">
        <v>0.23</v>
      </c>
      <c s="36">
        <f>ROUND(G69*H69,6)</f>
      </c>
      <c r="L69" s="38">
        <v>0</v>
      </c>
      <c s="32">
        <f>ROUND(ROUND(L69,2)*ROUND(G69,3),2)</f>
      </c>
      <c s="36" t="s">
        <v>90</v>
      </c>
      <c>
        <f>(M69*21)/100</f>
      </c>
      <c t="s">
        <v>28</v>
      </c>
    </row>
    <row r="70" spans="1:5" ht="25.5">
      <c r="A70" s="35" t="s">
        <v>56</v>
      </c>
      <c r="E70" s="39" t="s">
        <v>4475</v>
      </c>
    </row>
    <row r="71" spans="1:5" ht="12.75">
      <c r="A71" s="35" t="s">
        <v>57</v>
      </c>
      <c r="E71" s="40" t="s">
        <v>5</v>
      </c>
    </row>
    <row r="72" spans="1:5" ht="12.75">
      <c r="A72" t="s">
        <v>58</v>
      </c>
      <c r="E72" s="39" t="s">
        <v>5</v>
      </c>
    </row>
    <row r="73" spans="1:16" ht="25.5">
      <c r="A73" t="s">
        <v>50</v>
      </c>
      <c s="34" t="s">
        <v>139</v>
      </c>
      <c s="34" t="s">
        <v>4476</v>
      </c>
      <c s="35" t="s">
        <v>5</v>
      </c>
      <c s="6" t="s">
        <v>4477</v>
      </c>
      <c s="36" t="s">
        <v>423</v>
      </c>
      <c s="37">
        <v>3543</v>
      </c>
      <c s="36">
        <v>0.46</v>
      </c>
      <c s="36">
        <f>ROUND(G73*H73,6)</f>
      </c>
      <c r="L73" s="38">
        <v>0</v>
      </c>
      <c s="32">
        <f>ROUND(ROUND(L73,2)*ROUND(G73,3),2)</f>
      </c>
      <c s="36" t="s">
        <v>90</v>
      </c>
      <c>
        <f>(M73*21)/100</f>
      </c>
      <c t="s">
        <v>28</v>
      </c>
    </row>
    <row r="74" spans="1:5" ht="25.5">
      <c r="A74" s="35" t="s">
        <v>56</v>
      </c>
      <c r="E74" s="39" t="s">
        <v>4477</v>
      </c>
    </row>
    <row r="75" spans="1:5" ht="12.75">
      <c r="A75" s="35" t="s">
        <v>57</v>
      </c>
      <c r="E75" s="40" t="s">
        <v>5</v>
      </c>
    </row>
    <row r="76" spans="1:5" ht="12.75">
      <c r="A76" t="s">
        <v>58</v>
      </c>
      <c r="E76" s="39" t="s">
        <v>5</v>
      </c>
    </row>
    <row r="77" spans="1:16" ht="25.5">
      <c r="A77" t="s">
        <v>50</v>
      </c>
      <c s="34" t="s">
        <v>142</v>
      </c>
      <c s="34" t="s">
        <v>4478</v>
      </c>
      <c s="35" t="s">
        <v>5</v>
      </c>
      <c s="6" t="s">
        <v>4479</v>
      </c>
      <c s="36" t="s">
        <v>423</v>
      </c>
      <c s="37">
        <v>3543</v>
      </c>
      <c s="36">
        <v>0.18463</v>
      </c>
      <c s="36">
        <f>ROUND(G77*H77,6)</f>
      </c>
      <c r="L77" s="38">
        <v>0</v>
      </c>
      <c s="32">
        <f>ROUND(ROUND(L77,2)*ROUND(G77,3),2)</f>
      </c>
      <c s="36" t="s">
        <v>90</v>
      </c>
      <c>
        <f>(M77*21)/100</f>
      </c>
      <c t="s">
        <v>28</v>
      </c>
    </row>
    <row r="78" spans="1:5" ht="25.5">
      <c r="A78" s="35" t="s">
        <v>56</v>
      </c>
      <c r="E78" s="39" t="s">
        <v>4479</v>
      </c>
    </row>
    <row r="79" spans="1:5" ht="12.75">
      <c r="A79" s="35" t="s">
        <v>57</v>
      </c>
      <c r="E79" s="40" t="s">
        <v>5</v>
      </c>
    </row>
    <row r="80" spans="1:5" ht="12.75">
      <c r="A80" t="s">
        <v>58</v>
      </c>
      <c r="E80" s="39" t="s">
        <v>5</v>
      </c>
    </row>
    <row r="81" spans="1:16" ht="25.5">
      <c r="A81" t="s">
        <v>50</v>
      </c>
      <c s="34" t="s">
        <v>145</v>
      </c>
      <c s="34" t="s">
        <v>4480</v>
      </c>
      <c s="35" t="s">
        <v>5</v>
      </c>
      <c s="6" t="s">
        <v>4481</v>
      </c>
      <c s="36" t="s">
        <v>423</v>
      </c>
      <c s="37">
        <v>3543</v>
      </c>
      <c s="36">
        <v>0.10373</v>
      </c>
      <c s="36">
        <f>ROUND(G81*H81,6)</f>
      </c>
      <c r="L81" s="38">
        <v>0</v>
      </c>
      <c s="32">
        <f>ROUND(ROUND(L81,2)*ROUND(G81,3),2)</f>
      </c>
      <c s="36" t="s">
        <v>90</v>
      </c>
      <c>
        <f>(M81*21)/100</f>
      </c>
      <c t="s">
        <v>28</v>
      </c>
    </row>
    <row r="82" spans="1:5" ht="25.5">
      <c r="A82" s="35" t="s">
        <v>56</v>
      </c>
      <c r="E82" s="39" t="s">
        <v>4481</v>
      </c>
    </row>
    <row r="83" spans="1:5" ht="12.75">
      <c r="A83" s="35" t="s">
        <v>57</v>
      </c>
      <c r="E83" s="40" t="s">
        <v>5</v>
      </c>
    </row>
    <row r="84" spans="1:5" ht="12.75">
      <c r="A84" t="s">
        <v>58</v>
      </c>
      <c r="E84" s="39" t="s">
        <v>5</v>
      </c>
    </row>
    <row r="85" spans="1:13" ht="12.75">
      <c r="A85" t="s">
        <v>47</v>
      </c>
      <c r="C85" s="31" t="s">
        <v>27</v>
      </c>
      <c r="E85" s="33" t="s">
        <v>711</v>
      </c>
      <c r="J85" s="32">
        <f>0</f>
      </c>
      <c s="32">
        <f>0</f>
      </c>
      <c s="32">
        <f>0+L86</f>
      </c>
      <c s="32">
        <f>0+M86</f>
      </c>
    </row>
    <row r="86" spans="1:16" ht="25.5">
      <c r="A86" t="s">
        <v>50</v>
      </c>
      <c s="34" t="s">
        <v>149</v>
      </c>
      <c s="34" t="s">
        <v>4482</v>
      </c>
      <c s="35" t="s">
        <v>5</v>
      </c>
      <c s="6" t="s">
        <v>4483</v>
      </c>
      <c s="36" t="s">
        <v>423</v>
      </c>
      <c s="37">
        <v>48</v>
      </c>
      <c s="36">
        <v>0.23973</v>
      </c>
      <c s="36">
        <f>ROUND(G86*H86,6)</f>
      </c>
      <c r="L86" s="38">
        <v>0</v>
      </c>
      <c s="32">
        <f>ROUND(ROUND(L86,2)*ROUND(G86,3),2)</f>
      </c>
      <c s="36" t="s">
        <v>90</v>
      </c>
      <c>
        <f>(M86*21)/100</f>
      </c>
      <c t="s">
        <v>28</v>
      </c>
    </row>
    <row r="87" spans="1:5" ht="25.5">
      <c r="A87" s="35" t="s">
        <v>56</v>
      </c>
      <c r="E87" s="39" t="s">
        <v>4483</v>
      </c>
    </row>
    <row r="88" spans="1:5" ht="12.75">
      <c r="A88" s="35" t="s">
        <v>57</v>
      </c>
      <c r="E88" s="40" t="s">
        <v>5</v>
      </c>
    </row>
    <row r="89" spans="1:5" ht="12.75">
      <c r="A89" t="s">
        <v>58</v>
      </c>
      <c r="E89" s="39" t="s">
        <v>5</v>
      </c>
    </row>
    <row r="90" spans="1:13" ht="12.75">
      <c r="A90" t="s">
        <v>47</v>
      </c>
      <c r="C90" s="31" t="s">
        <v>111</v>
      </c>
      <c r="E90" s="33" t="s">
        <v>467</v>
      </c>
      <c r="J90" s="32">
        <f>0</f>
      </c>
      <c s="32">
        <f>0</f>
      </c>
      <c s="32">
        <f>0+L91+L95+L99+L103+L107+L111+L115+L119+L123</f>
      </c>
      <c s="32">
        <f>0+M91+M95+M99+M103+M107+M111+M115+M119+M123</f>
      </c>
    </row>
    <row r="91" spans="1:16" ht="25.5">
      <c r="A91" t="s">
        <v>50</v>
      </c>
      <c s="34" t="s">
        <v>152</v>
      </c>
      <c s="34" t="s">
        <v>4484</v>
      </c>
      <c s="35" t="s">
        <v>5</v>
      </c>
      <c s="6" t="s">
        <v>4485</v>
      </c>
      <c s="36" t="s">
        <v>74</v>
      </c>
      <c s="37">
        <v>57</v>
      </c>
      <c s="36">
        <v>1E-05</v>
      </c>
      <c s="36">
        <f>ROUND(G91*H91,6)</f>
      </c>
      <c r="L91" s="38">
        <v>0</v>
      </c>
      <c s="32">
        <f>ROUND(ROUND(L91,2)*ROUND(G91,3),2)</f>
      </c>
      <c s="36" t="s">
        <v>90</v>
      </c>
      <c>
        <f>(M91*21)/100</f>
      </c>
      <c t="s">
        <v>28</v>
      </c>
    </row>
    <row r="92" spans="1:5" ht="25.5">
      <c r="A92" s="35" t="s">
        <v>56</v>
      </c>
      <c r="E92" s="39" t="s">
        <v>4485</v>
      </c>
    </row>
    <row r="93" spans="1:5" ht="12.75">
      <c r="A93" s="35" t="s">
        <v>57</v>
      </c>
      <c r="E93" s="40" t="s">
        <v>5</v>
      </c>
    </row>
    <row r="94" spans="1:5" ht="12.75">
      <c r="A94" t="s">
        <v>58</v>
      </c>
      <c r="E94" s="39" t="s">
        <v>5</v>
      </c>
    </row>
    <row r="95" spans="1:16" ht="12.75">
      <c r="A95" t="s">
        <v>50</v>
      </c>
      <c s="34" t="s">
        <v>155</v>
      </c>
      <c s="34" t="s">
        <v>4486</v>
      </c>
      <c s="35" t="s">
        <v>5</v>
      </c>
      <c s="6" t="s">
        <v>4487</v>
      </c>
      <c s="36" t="s">
        <v>89</v>
      </c>
      <c s="37">
        <v>57</v>
      </c>
      <c s="36">
        <v>0</v>
      </c>
      <c s="36">
        <f>ROUND(G95*H95,6)</f>
      </c>
      <c r="L95" s="38">
        <v>0</v>
      </c>
      <c s="32">
        <f>ROUND(ROUND(L95,2)*ROUND(G95,3),2)</f>
      </c>
      <c s="36" t="s">
        <v>90</v>
      </c>
      <c>
        <f>(M95*21)/100</f>
      </c>
      <c t="s">
        <v>28</v>
      </c>
    </row>
    <row r="96" spans="1:5" ht="12.75">
      <c r="A96" s="35" t="s">
        <v>56</v>
      </c>
      <c r="E96" s="39" t="s">
        <v>4487</v>
      </c>
    </row>
    <row r="97" spans="1:5" ht="12.75">
      <c r="A97" s="35" t="s">
        <v>57</v>
      </c>
      <c r="E97" s="40" t="s">
        <v>5</v>
      </c>
    </row>
    <row r="98" spans="1:5" ht="12.75">
      <c r="A98" t="s">
        <v>58</v>
      </c>
      <c r="E98" s="39" t="s">
        <v>5</v>
      </c>
    </row>
    <row r="99" spans="1:16" ht="12.75">
      <c r="A99" t="s">
        <v>50</v>
      </c>
      <c s="34" t="s">
        <v>159</v>
      </c>
      <c s="34" t="s">
        <v>4488</v>
      </c>
      <c s="35" t="s">
        <v>5</v>
      </c>
      <c s="6" t="s">
        <v>4489</v>
      </c>
      <c s="36" t="s">
        <v>89</v>
      </c>
      <c s="37">
        <v>2</v>
      </c>
      <c s="36">
        <v>0</v>
      </c>
      <c s="36">
        <f>ROUND(G99*H99,6)</f>
      </c>
      <c r="L99" s="38">
        <v>0</v>
      </c>
      <c s="32">
        <f>ROUND(ROUND(L99,2)*ROUND(G99,3),2)</f>
      </c>
      <c s="36" t="s">
        <v>90</v>
      </c>
      <c>
        <f>(M99*21)/100</f>
      </c>
      <c t="s">
        <v>28</v>
      </c>
    </row>
    <row r="100" spans="1:5" ht="12.75">
      <c r="A100" s="35" t="s">
        <v>56</v>
      </c>
      <c r="E100" s="39" t="s">
        <v>4489</v>
      </c>
    </row>
    <row r="101" spans="1:5" ht="12.75">
      <c r="A101" s="35" t="s">
        <v>57</v>
      </c>
      <c r="E101" s="40" t="s">
        <v>5</v>
      </c>
    </row>
    <row r="102" spans="1:5" ht="12.75">
      <c r="A102" t="s">
        <v>58</v>
      </c>
      <c r="E102" s="39" t="s">
        <v>5</v>
      </c>
    </row>
    <row r="103" spans="1:16" ht="12.75">
      <c r="A103" t="s">
        <v>50</v>
      </c>
      <c s="34" t="s">
        <v>162</v>
      </c>
      <c s="34" t="s">
        <v>4490</v>
      </c>
      <c s="35" t="s">
        <v>5</v>
      </c>
      <c s="6" t="s">
        <v>4491</v>
      </c>
      <c s="36" t="s">
        <v>89</v>
      </c>
      <c s="37">
        <v>2</v>
      </c>
      <c s="36">
        <v>0</v>
      </c>
      <c s="36">
        <f>ROUND(G103*H103,6)</f>
      </c>
      <c r="L103" s="38">
        <v>0</v>
      </c>
      <c s="32">
        <f>ROUND(ROUND(L103,2)*ROUND(G103,3),2)</f>
      </c>
      <c s="36" t="s">
        <v>90</v>
      </c>
      <c>
        <f>(M103*21)/100</f>
      </c>
      <c t="s">
        <v>28</v>
      </c>
    </row>
    <row r="104" spans="1:5" ht="12.75">
      <c r="A104" s="35" t="s">
        <v>56</v>
      </c>
      <c r="E104" s="39" t="s">
        <v>4491</v>
      </c>
    </row>
    <row r="105" spans="1:5" ht="12.75">
      <c r="A105" s="35" t="s">
        <v>57</v>
      </c>
      <c r="E105" s="40" t="s">
        <v>5</v>
      </c>
    </row>
    <row r="106" spans="1:5" ht="12.75">
      <c r="A106" t="s">
        <v>58</v>
      </c>
      <c r="E106" s="39" t="s">
        <v>5</v>
      </c>
    </row>
    <row r="107" spans="1:16" ht="25.5">
      <c r="A107" t="s">
        <v>50</v>
      </c>
      <c s="34" t="s">
        <v>165</v>
      </c>
      <c s="34" t="s">
        <v>4492</v>
      </c>
      <c s="35" t="s">
        <v>5</v>
      </c>
      <c s="6" t="s">
        <v>4493</v>
      </c>
      <c s="36" t="s">
        <v>89</v>
      </c>
      <c s="37">
        <v>2</v>
      </c>
      <c s="36">
        <v>0</v>
      </c>
      <c s="36">
        <f>ROUND(G107*H107,6)</f>
      </c>
      <c r="L107" s="38">
        <v>0</v>
      </c>
      <c s="32">
        <f>ROUND(ROUND(L107,2)*ROUND(G107,3),2)</f>
      </c>
      <c s="36" t="s">
        <v>90</v>
      </c>
      <c>
        <f>(M107*21)/100</f>
      </c>
      <c t="s">
        <v>28</v>
      </c>
    </row>
    <row r="108" spans="1:5" ht="25.5">
      <c r="A108" s="35" t="s">
        <v>56</v>
      </c>
      <c r="E108" s="39" t="s">
        <v>4493</v>
      </c>
    </row>
    <row r="109" spans="1:5" ht="12.75">
      <c r="A109" s="35" t="s">
        <v>57</v>
      </c>
      <c r="E109" s="40" t="s">
        <v>5</v>
      </c>
    </row>
    <row r="110" spans="1:5" ht="12.75">
      <c r="A110" t="s">
        <v>58</v>
      </c>
      <c r="E110" s="39" t="s">
        <v>5</v>
      </c>
    </row>
    <row r="111" spans="1:16" ht="12.75">
      <c r="A111" t="s">
        <v>50</v>
      </c>
      <c s="34" t="s">
        <v>168</v>
      </c>
      <c s="34" t="s">
        <v>4494</v>
      </c>
      <c s="35" t="s">
        <v>5</v>
      </c>
      <c s="6" t="s">
        <v>4495</v>
      </c>
      <c s="36" t="s">
        <v>89</v>
      </c>
      <c s="37">
        <v>2</v>
      </c>
      <c s="36">
        <v>0</v>
      </c>
      <c s="36">
        <f>ROUND(G111*H111,6)</f>
      </c>
      <c r="L111" s="38">
        <v>0</v>
      </c>
      <c s="32">
        <f>ROUND(ROUND(L111,2)*ROUND(G111,3),2)</f>
      </c>
      <c s="36" t="s">
        <v>90</v>
      </c>
      <c>
        <f>(M111*21)/100</f>
      </c>
      <c t="s">
        <v>28</v>
      </c>
    </row>
    <row r="112" spans="1:5" ht="12.75">
      <c r="A112" s="35" t="s">
        <v>56</v>
      </c>
      <c r="E112" s="39" t="s">
        <v>4495</v>
      </c>
    </row>
    <row r="113" spans="1:5" ht="12.75">
      <c r="A113" s="35" t="s">
        <v>57</v>
      </c>
      <c r="E113" s="40" t="s">
        <v>5</v>
      </c>
    </row>
    <row r="114" spans="1:5" ht="12.75">
      <c r="A114" t="s">
        <v>58</v>
      </c>
      <c r="E114" s="39" t="s">
        <v>5</v>
      </c>
    </row>
    <row r="115" spans="1:16" ht="12.75">
      <c r="A115" t="s">
        <v>50</v>
      </c>
      <c s="34" t="s">
        <v>171</v>
      </c>
      <c s="34" t="s">
        <v>4496</v>
      </c>
      <c s="35" t="s">
        <v>5</v>
      </c>
      <c s="6" t="s">
        <v>4497</v>
      </c>
      <c s="36" t="s">
        <v>89</v>
      </c>
      <c s="37">
        <v>2</v>
      </c>
      <c s="36">
        <v>0</v>
      </c>
      <c s="36">
        <f>ROUND(G115*H115,6)</f>
      </c>
      <c r="L115" s="38">
        <v>0</v>
      </c>
      <c s="32">
        <f>ROUND(ROUND(L115,2)*ROUND(G115,3),2)</f>
      </c>
      <c s="36" t="s">
        <v>90</v>
      </c>
      <c>
        <f>(M115*21)/100</f>
      </c>
      <c t="s">
        <v>28</v>
      </c>
    </row>
    <row r="116" spans="1:5" ht="12.75">
      <c r="A116" s="35" t="s">
        <v>56</v>
      </c>
      <c r="E116" s="39" t="s">
        <v>4497</v>
      </c>
    </row>
    <row r="117" spans="1:5" ht="12.75">
      <c r="A117" s="35" t="s">
        <v>57</v>
      </c>
      <c r="E117" s="40" t="s">
        <v>5</v>
      </c>
    </row>
    <row r="118" spans="1:5" ht="12.75">
      <c r="A118" t="s">
        <v>58</v>
      </c>
      <c r="E118" s="39" t="s">
        <v>5</v>
      </c>
    </row>
    <row r="119" spans="1:16" ht="12.75">
      <c r="A119" t="s">
        <v>50</v>
      </c>
      <c s="34" t="s">
        <v>174</v>
      </c>
      <c s="34" t="s">
        <v>4498</v>
      </c>
      <c s="35" t="s">
        <v>5</v>
      </c>
      <c s="6" t="s">
        <v>4499</v>
      </c>
      <c s="36" t="s">
        <v>89</v>
      </c>
      <c s="37">
        <v>2</v>
      </c>
      <c s="36">
        <v>0.004</v>
      </c>
      <c s="36">
        <f>ROUND(G119*H119,6)</f>
      </c>
      <c r="L119" s="38">
        <v>0</v>
      </c>
      <c s="32">
        <f>ROUND(ROUND(L119,2)*ROUND(G119,3),2)</f>
      </c>
      <c s="36" t="s">
        <v>90</v>
      </c>
      <c>
        <f>(M119*21)/100</f>
      </c>
      <c t="s">
        <v>28</v>
      </c>
    </row>
    <row r="120" spans="1:5" ht="12.75">
      <c r="A120" s="35" t="s">
        <v>56</v>
      </c>
      <c r="E120" s="39" t="s">
        <v>4499</v>
      </c>
    </row>
    <row r="121" spans="1:5" ht="12.75">
      <c r="A121" s="35" t="s">
        <v>57</v>
      </c>
      <c r="E121" s="40" t="s">
        <v>5</v>
      </c>
    </row>
    <row r="122" spans="1:5" ht="12.75">
      <c r="A122" t="s">
        <v>58</v>
      </c>
      <c r="E122" s="39" t="s">
        <v>5</v>
      </c>
    </row>
    <row r="123" spans="1:16" ht="12.75">
      <c r="A123" t="s">
        <v>50</v>
      </c>
      <c s="34" t="s">
        <v>177</v>
      </c>
      <c s="34" t="s">
        <v>4500</v>
      </c>
      <c s="35" t="s">
        <v>5</v>
      </c>
      <c s="6" t="s">
        <v>4501</v>
      </c>
      <c s="36" t="s">
        <v>89</v>
      </c>
      <c s="37">
        <v>17</v>
      </c>
      <c s="36">
        <v>0</v>
      </c>
      <c s="36">
        <f>ROUND(G123*H123,6)</f>
      </c>
      <c r="L123" s="38">
        <v>0</v>
      </c>
      <c s="32">
        <f>ROUND(ROUND(L123,2)*ROUND(G123,3),2)</f>
      </c>
      <c s="36" t="s">
        <v>55</v>
      </c>
      <c>
        <f>(M123*21)/100</f>
      </c>
      <c t="s">
        <v>28</v>
      </c>
    </row>
    <row r="124" spans="1:5" ht="12.75">
      <c r="A124" s="35" t="s">
        <v>56</v>
      </c>
      <c r="E124" s="39" t="s">
        <v>4501</v>
      </c>
    </row>
    <row r="125" spans="1:5" ht="12.75">
      <c r="A125" s="35" t="s">
        <v>57</v>
      </c>
      <c r="E125" s="40" t="s">
        <v>5</v>
      </c>
    </row>
    <row r="126" spans="1:5" ht="12.75">
      <c r="A126" t="s">
        <v>58</v>
      </c>
      <c r="E126" s="39" t="s">
        <v>5</v>
      </c>
    </row>
    <row r="127" spans="1:13" ht="12.75">
      <c r="A127" t="s">
        <v>47</v>
      </c>
      <c r="C127" s="31" t="s">
        <v>114</v>
      </c>
      <c r="E127" s="33" t="s">
        <v>1445</v>
      </c>
      <c r="J127" s="32">
        <f>0</f>
      </c>
      <c s="32">
        <f>0</f>
      </c>
      <c s="32">
        <f>0+L128+L132+L136+L140+L144+L148</f>
      </c>
      <c s="32">
        <f>0+M128+M132+M136+M140+M144+M148</f>
      </c>
    </row>
    <row r="128" spans="1:16" ht="25.5">
      <c r="A128" t="s">
        <v>50</v>
      </c>
      <c s="34" t="s">
        <v>181</v>
      </c>
      <c s="34" t="s">
        <v>4502</v>
      </c>
      <c s="35" t="s">
        <v>5</v>
      </c>
      <c s="6" t="s">
        <v>4503</v>
      </c>
      <c s="36" t="s">
        <v>74</v>
      </c>
      <c s="37">
        <v>592</v>
      </c>
      <c s="36">
        <v>0.1554</v>
      </c>
      <c s="36">
        <f>ROUND(G128*H128,6)</f>
      </c>
      <c r="L128" s="38">
        <v>0</v>
      </c>
      <c s="32">
        <f>ROUND(ROUND(L128,2)*ROUND(G128,3),2)</f>
      </c>
      <c s="36" t="s">
        <v>90</v>
      </c>
      <c>
        <f>(M128*21)/100</f>
      </c>
      <c t="s">
        <v>28</v>
      </c>
    </row>
    <row r="129" spans="1:5" ht="38.25">
      <c r="A129" s="35" t="s">
        <v>56</v>
      </c>
      <c r="E129" s="39" t="s">
        <v>4504</v>
      </c>
    </row>
    <row r="130" spans="1:5" ht="12.75">
      <c r="A130" s="35" t="s">
        <v>57</v>
      </c>
      <c r="E130" s="40" t="s">
        <v>5</v>
      </c>
    </row>
    <row r="131" spans="1:5" ht="12.75">
      <c r="A131" t="s">
        <v>58</v>
      </c>
      <c r="E131" s="39" t="s">
        <v>5</v>
      </c>
    </row>
    <row r="132" spans="1:16" ht="12.75">
      <c r="A132" t="s">
        <v>50</v>
      </c>
      <c s="34" t="s">
        <v>187</v>
      </c>
      <c s="34" t="s">
        <v>4505</v>
      </c>
      <c s="35" t="s">
        <v>5</v>
      </c>
      <c s="6" t="s">
        <v>4506</v>
      </c>
      <c s="36" t="s">
        <v>89</v>
      </c>
      <c s="37">
        <v>592</v>
      </c>
      <c s="36">
        <v>0</v>
      </c>
      <c s="36">
        <f>ROUND(G132*H132,6)</f>
      </c>
      <c r="L132" s="38">
        <v>0</v>
      </c>
      <c s="32">
        <f>ROUND(ROUND(L132,2)*ROUND(G132,3),2)</f>
      </c>
      <c s="36" t="s">
        <v>90</v>
      </c>
      <c>
        <f>(M132*21)/100</f>
      </c>
      <c t="s">
        <v>28</v>
      </c>
    </row>
    <row r="133" spans="1:5" ht="12.75">
      <c r="A133" s="35" t="s">
        <v>56</v>
      </c>
      <c r="E133" s="39" t="s">
        <v>4506</v>
      </c>
    </row>
    <row r="134" spans="1:5" ht="12.75">
      <c r="A134" s="35" t="s">
        <v>57</v>
      </c>
      <c r="E134" s="40" t="s">
        <v>5</v>
      </c>
    </row>
    <row r="135" spans="1:5" ht="12.75">
      <c r="A135" t="s">
        <v>58</v>
      </c>
      <c r="E135" s="39" t="s">
        <v>5</v>
      </c>
    </row>
    <row r="136" spans="1:16" ht="12.75">
      <c r="A136" t="s">
        <v>50</v>
      </c>
      <c s="34" t="s">
        <v>191</v>
      </c>
      <c s="34" t="s">
        <v>4507</v>
      </c>
      <c s="35" t="s">
        <v>5</v>
      </c>
      <c s="6" t="s">
        <v>4508</v>
      </c>
      <c s="36" t="s">
        <v>74</v>
      </c>
      <c s="37">
        <v>259</v>
      </c>
      <c s="36">
        <v>0.29221</v>
      </c>
      <c s="36">
        <f>ROUND(G136*H136,6)</f>
      </c>
      <c r="L136" s="38">
        <v>0</v>
      </c>
      <c s="32">
        <f>ROUND(ROUND(L136,2)*ROUND(G136,3),2)</f>
      </c>
      <c s="36" t="s">
        <v>90</v>
      </c>
      <c>
        <f>(M136*21)/100</f>
      </c>
      <c t="s">
        <v>28</v>
      </c>
    </row>
    <row r="137" spans="1:5" ht="12.75">
      <c r="A137" s="35" t="s">
        <v>56</v>
      </c>
      <c r="E137" s="39" t="s">
        <v>4508</v>
      </c>
    </row>
    <row r="138" spans="1:5" ht="12.75">
      <c r="A138" s="35" t="s">
        <v>57</v>
      </c>
      <c r="E138" s="40" t="s">
        <v>5</v>
      </c>
    </row>
    <row r="139" spans="1:5" ht="12.75">
      <c r="A139" t="s">
        <v>58</v>
      </c>
      <c r="E139" s="39" t="s">
        <v>5</v>
      </c>
    </row>
    <row r="140" spans="1:16" ht="12.75">
      <c r="A140" t="s">
        <v>50</v>
      </c>
      <c s="34" t="s">
        <v>194</v>
      </c>
      <c s="34" t="s">
        <v>4509</v>
      </c>
      <c s="35" t="s">
        <v>5</v>
      </c>
      <c s="6" t="s">
        <v>4510</v>
      </c>
      <c s="36" t="s">
        <v>1721</v>
      </c>
      <c s="37">
        <v>584</v>
      </c>
      <c s="36">
        <v>0</v>
      </c>
      <c s="36">
        <f>ROUND(G140*H140,6)</f>
      </c>
      <c r="L140" s="38">
        <v>0</v>
      </c>
      <c s="32">
        <f>ROUND(ROUND(L140,2)*ROUND(G140,3),2)</f>
      </c>
      <c s="36" t="s">
        <v>55</v>
      </c>
      <c>
        <f>(M140*21)/100</f>
      </c>
      <c t="s">
        <v>28</v>
      </c>
    </row>
    <row r="141" spans="1:5" ht="12.75">
      <c r="A141" s="35" t="s">
        <v>56</v>
      </c>
      <c r="E141" s="39" t="s">
        <v>4510</v>
      </c>
    </row>
    <row r="142" spans="1:5" ht="12.75">
      <c r="A142" s="35" t="s">
        <v>57</v>
      </c>
      <c r="E142" s="40" t="s">
        <v>5</v>
      </c>
    </row>
    <row r="143" spans="1:5" ht="12.75">
      <c r="A143" t="s">
        <v>58</v>
      </c>
      <c r="E143" s="39" t="s">
        <v>5</v>
      </c>
    </row>
    <row r="144" spans="1:16" ht="12.75">
      <c r="A144" t="s">
        <v>50</v>
      </c>
      <c s="34" t="s">
        <v>198</v>
      </c>
      <c s="34" t="s">
        <v>4121</v>
      </c>
      <c s="35" t="s">
        <v>5</v>
      </c>
      <c s="6" t="s">
        <v>4511</v>
      </c>
      <c s="36" t="s">
        <v>1721</v>
      </c>
      <c s="37">
        <v>17</v>
      </c>
      <c s="36">
        <v>0</v>
      </c>
      <c s="36">
        <f>ROUND(G144*H144,6)</f>
      </c>
      <c r="L144" s="38">
        <v>0</v>
      </c>
      <c s="32">
        <f>ROUND(ROUND(L144,2)*ROUND(G144,3),2)</f>
      </c>
      <c s="36" t="s">
        <v>291</v>
      </c>
      <c>
        <f>(M144*21)/100</f>
      </c>
      <c t="s">
        <v>28</v>
      </c>
    </row>
    <row r="145" spans="1:5" ht="12.75">
      <c r="A145" s="35" t="s">
        <v>56</v>
      </c>
      <c r="E145" s="39" t="s">
        <v>4511</v>
      </c>
    </row>
    <row r="146" spans="1:5" ht="12.75">
      <c r="A146" s="35" t="s">
        <v>57</v>
      </c>
      <c r="E146" s="40" t="s">
        <v>5</v>
      </c>
    </row>
    <row r="147" spans="1:5" ht="12.75">
      <c r="A147" t="s">
        <v>58</v>
      </c>
      <c r="E147" s="39" t="s">
        <v>5</v>
      </c>
    </row>
    <row r="148" spans="1:16" ht="12.75">
      <c r="A148" t="s">
        <v>50</v>
      </c>
      <c s="34" t="s">
        <v>201</v>
      </c>
      <c s="34" t="s">
        <v>4123</v>
      </c>
      <c s="35" t="s">
        <v>5</v>
      </c>
      <c s="6" t="s">
        <v>4512</v>
      </c>
      <c s="36" t="s">
        <v>1721</v>
      </c>
      <c s="37">
        <v>17</v>
      </c>
      <c s="36">
        <v>0</v>
      </c>
      <c s="36">
        <f>ROUND(G148*H148,6)</f>
      </c>
      <c r="L148" s="38">
        <v>0</v>
      </c>
      <c s="32">
        <f>ROUND(ROUND(L148,2)*ROUND(G148,3),2)</f>
      </c>
      <c s="36" t="s">
        <v>291</v>
      </c>
      <c>
        <f>(M148*21)/100</f>
      </c>
      <c t="s">
        <v>28</v>
      </c>
    </row>
    <row r="149" spans="1:5" ht="12.75">
      <c r="A149" s="35" t="s">
        <v>56</v>
      </c>
      <c r="E149" s="39" t="s">
        <v>4512</v>
      </c>
    </row>
    <row r="150" spans="1:5" ht="12.75">
      <c r="A150" s="35" t="s">
        <v>57</v>
      </c>
      <c r="E150" s="40" t="s">
        <v>5</v>
      </c>
    </row>
    <row r="151" spans="1:5" ht="12.75">
      <c r="A151" t="s">
        <v>58</v>
      </c>
      <c r="E151" s="39" t="s">
        <v>5</v>
      </c>
    </row>
    <row r="152" spans="1:13" ht="12.75">
      <c r="A152" t="s">
        <v>47</v>
      </c>
      <c r="C152" s="31" t="s">
        <v>1601</v>
      </c>
      <c r="E152" s="33" t="s">
        <v>1602</v>
      </c>
      <c r="J152" s="32">
        <f>0</f>
      </c>
      <c s="32">
        <f>0</f>
      </c>
      <c s="32">
        <f>0+L153+L157+L161+L165+L169+L173</f>
      </c>
      <c s="32">
        <f>0+M153+M157+M161+M165+M169+M173</f>
      </c>
    </row>
    <row r="153" spans="1:16" ht="25.5">
      <c r="A153" t="s">
        <v>50</v>
      </c>
      <c s="34" t="s">
        <v>205</v>
      </c>
      <c s="34" t="s">
        <v>4513</v>
      </c>
      <c s="35" t="s">
        <v>5</v>
      </c>
      <c s="6" t="s">
        <v>4514</v>
      </c>
      <c s="36" t="s">
        <v>409</v>
      </c>
      <c s="37">
        <v>1957.66</v>
      </c>
      <c s="36">
        <v>0</v>
      </c>
      <c s="36">
        <f>ROUND(G153*H153,6)</f>
      </c>
      <c r="L153" s="38">
        <v>0</v>
      </c>
      <c s="32">
        <f>ROUND(ROUND(L153,2)*ROUND(G153,3),2)</f>
      </c>
      <c s="36" t="s">
        <v>90</v>
      </c>
      <c>
        <f>(M153*21)/100</f>
      </c>
      <c t="s">
        <v>28</v>
      </c>
    </row>
    <row r="154" spans="1:5" ht="25.5">
      <c r="A154" s="35" t="s">
        <v>56</v>
      </c>
      <c r="E154" s="39" t="s">
        <v>4514</v>
      </c>
    </row>
    <row r="155" spans="1:5" ht="12.75">
      <c r="A155" s="35" t="s">
        <v>57</v>
      </c>
      <c r="E155" s="40" t="s">
        <v>5</v>
      </c>
    </row>
    <row r="156" spans="1:5" ht="12.75">
      <c r="A156" t="s">
        <v>58</v>
      </c>
      <c r="E156" s="39" t="s">
        <v>5</v>
      </c>
    </row>
    <row r="157" spans="1:16" ht="25.5">
      <c r="A157" t="s">
        <v>50</v>
      </c>
      <c s="34" t="s">
        <v>209</v>
      </c>
      <c s="34" t="s">
        <v>4515</v>
      </c>
      <c s="35" t="s">
        <v>5</v>
      </c>
      <c s="6" t="s">
        <v>4516</v>
      </c>
      <c s="36" t="s">
        <v>409</v>
      </c>
      <c s="37">
        <v>11745.96</v>
      </c>
      <c s="36">
        <v>0</v>
      </c>
      <c s="36">
        <f>ROUND(G157*H157,6)</f>
      </c>
      <c r="L157" s="38">
        <v>0</v>
      </c>
      <c s="32">
        <f>ROUND(ROUND(L157,2)*ROUND(G157,3),2)</f>
      </c>
      <c s="36" t="s">
        <v>90</v>
      </c>
      <c>
        <f>(M157*21)/100</f>
      </c>
      <c t="s">
        <v>28</v>
      </c>
    </row>
    <row r="158" spans="1:5" ht="25.5">
      <c r="A158" s="35" t="s">
        <v>56</v>
      </c>
      <c r="E158" s="39" t="s">
        <v>4516</v>
      </c>
    </row>
    <row r="159" spans="1:5" ht="12.75">
      <c r="A159" s="35" t="s">
        <v>57</v>
      </c>
      <c r="E159" s="40" t="s">
        <v>5</v>
      </c>
    </row>
    <row r="160" spans="1:5" ht="12.75">
      <c r="A160" t="s">
        <v>58</v>
      </c>
      <c r="E160" s="39" t="s">
        <v>5</v>
      </c>
    </row>
    <row r="161" spans="1:16" ht="25.5">
      <c r="A161" t="s">
        <v>50</v>
      </c>
      <c s="34" t="s">
        <v>212</v>
      </c>
      <c s="34" t="s">
        <v>4517</v>
      </c>
      <c s="35" t="s">
        <v>5</v>
      </c>
      <c s="6" t="s">
        <v>4009</v>
      </c>
      <c s="36" t="s">
        <v>409</v>
      </c>
      <c s="37">
        <v>500</v>
      </c>
      <c s="36">
        <v>0</v>
      </c>
      <c s="36">
        <f>ROUND(G161*H161,6)</f>
      </c>
      <c r="L161" s="38">
        <v>0</v>
      </c>
      <c s="32">
        <f>ROUND(ROUND(L161,2)*ROUND(G161,3),2)</f>
      </c>
      <c s="36" t="s">
        <v>90</v>
      </c>
      <c>
        <f>(M161*21)/100</f>
      </c>
      <c t="s">
        <v>28</v>
      </c>
    </row>
    <row r="162" spans="1:5" ht="25.5">
      <c r="A162" s="35" t="s">
        <v>56</v>
      </c>
      <c r="E162" s="39" t="s">
        <v>4009</v>
      </c>
    </row>
    <row r="163" spans="1:5" ht="12.75">
      <c r="A163" s="35" t="s">
        <v>57</v>
      </c>
      <c r="E163" s="40" t="s">
        <v>5</v>
      </c>
    </row>
    <row r="164" spans="1:5" ht="12.75">
      <c r="A164" t="s">
        <v>58</v>
      </c>
      <c r="E164" s="39" t="s">
        <v>5</v>
      </c>
    </row>
    <row r="165" spans="1:16" ht="25.5">
      <c r="A165" t="s">
        <v>50</v>
      </c>
      <c s="34" t="s">
        <v>216</v>
      </c>
      <c s="34" t="s">
        <v>4518</v>
      </c>
      <c s="35" t="s">
        <v>5</v>
      </c>
      <c s="6" t="s">
        <v>1642</v>
      </c>
      <c s="36" t="s">
        <v>409</v>
      </c>
      <c s="37">
        <v>29.16</v>
      </c>
      <c s="36">
        <v>0</v>
      </c>
      <c s="36">
        <f>ROUND(G165*H165,6)</f>
      </c>
      <c r="L165" s="38">
        <v>0</v>
      </c>
      <c s="32">
        <f>ROUND(ROUND(L165,2)*ROUND(G165,3),2)</f>
      </c>
      <c s="36" t="s">
        <v>90</v>
      </c>
      <c>
        <f>(M165*21)/100</f>
      </c>
      <c t="s">
        <v>28</v>
      </c>
    </row>
    <row r="166" spans="1:5" ht="25.5">
      <c r="A166" s="35" t="s">
        <v>56</v>
      </c>
      <c r="E166" s="39" t="s">
        <v>1642</v>
      </c>
    </row>
    <row r="167" spans="1:5" ht="12.75">
      <c r="A167" s="35" t="s">
        <v>57</v>
      </c>
      <c r="E167" s="40" t="s">
        <v>5</v>
      </c>
    </row>
    <row r="168" spans="1:5" ht="12.75">
      <c r="A168" t="s">
        <v>58</v>
      </c>
      <c r="E168" s="39" t="s">
        <v>5</v>
      </c>
    </row>
    <row r="169" spans="1:16" ht="25.5">
      <c r="A169" t="s">
        <v>50</v>
      </c>
      <c s="34" t="s">
        <v>219</v>
      </c>
      <c s="34" t="s">
        <v>4519</v>
      </c>
      <c s="35" t="s">
        <v>5</v>
      </c>
      <c s="6" t="s">
        <v>1654</v>
      </c>
      <c s="36" t="s">
        <v>409</v>
      </c>
      <c s="37">
        <v>822.5</v>
      </c>
      <c s="36">
        <v>0</v>
      </c>
      <c s="36">
        <f>ROUND(G169*H169,6)</f>
      </c>
      <c r="L169" s="38">
        <v>0</v>
      </c>
      <c s="32">
        <f>ROUND(ROUND(L169,2)*ROUND(G169,3),2)</f>
      </c>
      <c s="36" t="s">
        <v>90</v>
      </c>
      <c>
        <f>(M169*21)/100</f>
      </c>
      <c t="s">
        <v>28</v>
      </c>
    </row>
    <row r="170" spans="1:5" ht="25.5">
      <c r="A170" s="35" t="s">
        <v>56</v>
      </c>
      <c r="E170" s="39" t="s">
        <v>1654</v>
      </c>
    </row>
    <row r="171" spans="1:5" ht="12.75">
      <c r="A171" s="35" t="s">
        <v>57</v>
      </c>
      <c r="E171" s="40" t="s">
        <v>5</v>
      </c>
    </row>
    <row r="172" spans="1:5" ht="12.75">
      <c r="A172" t="s">
        <v>58</v>
      </c>
      <c r="E172" s="39" t="s">
        <v>5</v>
      </c>
    </row>
    <row r="173" spans="1:16" ht="25.5">
      <c r="A173" t="s">
        <v>50</v>
      </c>
      <c s="34" t="s">
        <v>223</v>
      </c>
      <c s="34" t="s">
        <v>4520</v>
      </c>
      <c s="35" t="s">
        <v>5</v>
      </c>
      <c s="6" t="s">
        <v>4521</v>
      </c>
      <c s="36" t="s">
        <v>409</v>
      </c>
      <c s="37">
        <v>606</v>
      </c>
      <c s="36">
        <v>0</v>
      </c>
      <c s="36">
        <f>ROUND(G173*H173,6)</f>
      </c>
      <c r="L173" s="38">
        <v>0</v>
      </c>
      <c s="32">
        <f>ROUND(ROUND(L173,2)*ROUND(G173,3),2)</f>
      </c>
      <c s="36" t="s">
        <v>90</v>
      </c>
      <c>
        <f>(M173*21)/100</f>
      </c>
      <c t="s">
        <v>28</v>
      </c>
    </row>
    <row r="174" spans="1:5" ht="25.5">
      <c r="A174" s="35" t="s">
        <v>56</v>
      </c>
      <c r="E174" s="39" t="s">
        <v>4521</v>
      </c>
    </row>
    <row r="175" spans="1:5" ht="12.75">
      <c r="A175" s="35" t="s">
        <v>57</v>
      </c>
      <c r="E175" s="40" t="s">
        <v>5</v>
      </c>
    </row>
    <row r="176" spans="1:5" ht="12.75">
      <c r="A176" t="s">
        <v>58</v>
      </c>
      <c r="E1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3.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4381</v>
      </c>
      <c s="41">
        <f>Rekapitulace!C59</f>
      </c>
      <c s="20" t="s">
        <v>0</v>
      </c>
      <c t="s">
        <v>23</v>
      </c>
      <c t="s">
        <v>28</v>
      </c>
    </row>
    <row r="4" spans="1:16" ht="32" customHeight="1">
      <c r="A4" s="24" t="s">
        <v>20</v>
      </c>
      <c s="25" t="s">
        <v>29</v>
      </c>
      <c s="27" t="s">
        <v>4381</v>
      </c>
      <c r="E4" s="26" t="s">
        <v>4382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COUNTIFS(L8:L194,"=0",A8:A194,"P")+COUNTIFS(L8:L194,"",A8:A194,"P")+SUM(Q8:Q194)</f>
      </c>
    </row>
    <row r="8" spans="1:13" ht="12.75">
      <c r="A8" t="s">
        <v>45</v>
      </c>
      <c r="C8" s="28" t="s">
        <v>4524</v>
      </c>
      <c r="E8" s="30" t="s">
        <v>4523</v>
      </c>
      <c r="J8" s="29">
        <f>0+J9+J14+J107+J136+J141</f>
      </c>
      <c s="29">
        <f>0+K9+K14+K107+K136+K141</f>
      </c>
      <c s="29">
        <f>0+L9+L14+L107+L136+L141</f>
      </c>
      <c s="29">
        <f>0+M9+M14+M107+M136+M141</f>
      </c>
    </row>
    <row r="9" spans="1:13" ht="12.75">
      <c r="A9" t="s">
        <v>47</v>
      </c>
      <c r="C9" s="31" t="s">
        <v>174</v>
      </c>
      <c r="E9" s="33" t="s">
        <v>4525</v>
      </c>
      <c r="J9" s="32">
        <f>0</f>
      </c>
      <c s="32">
        <f>0</f>
      </c>
      <c s="32">
        <f>0+L10</f>
      </c>
      <c s="32">
        <f>0+M10</f>
      </c>
    </row>
    <row r="10" spans="1:16" ht="12.75">
      <c r="A10" t="s">
        <v>50</v>
      </c>
      <c s="34" t="s">
        <v>51</v>
      </c>
      <c s="34" t="s">
        <v>4526</v>
      </c>
      <c s="35" t="s">
        <v>5</v>
      </c>
      <c s="6" t="s">
        <v>4527</v>
      </c>
      <c s="36" t="s">
        <v>401</v>
      </c>
      <c s="37">
        <v>6</v>
      </c>
      <c s="36">
        <v>2.30102</v>
      </c>
      <c s="36">
        <f>ROUND(G10*H10,6)</f>
      </c>
      <c r="L10" s="38">
        <v>0</v>
      </c>
      <c s="32">
        <f>ROUND(ROUND(L10,2)*ROUND(G10,3),2)</f>
      </c>
      <c s="36" t="s">
        <v>90</v>
      </c>
      <c>
        <f>(M10*21)/100</f>
      </c>
      <c t="s">
        <v>28</v>
      </c>
    </row>
    <row r="11" spans="1:5" ht="12.75">
      <c r="A11" s="35" t="s">
        <v>56</v>
      </c>
      <c r="E11" s="39" t="s">
        <v>4527</v>
      </c>
    </row>
    <row r="12" spans="1:5" ht="12.75">
      <c r="A12" s="35" t="s">
        <v>57</v>
      </c>
      <c r="E12" s="40" t="s">
        <v>5</v>
      </c>
    </row>
    <row r="13" spans="1:5" ht="12.75">
      <c r="A13" t="s">
        <v>58</v>
      </c>
      <c r="E13" s="39" t="s">
        <v>5</v>
      </c>
    </row>
    <row r="14" spans="1:13" ht="12.75">
      <c r="A14" t="s">
        <v>47</v>
      </c>
      <c r="C14" s="31" t="s">
        <v>118</v>
      </c>
      <c r="E14" s="33" t="s">
        <v>119</v>
      </c>
      <c r="J14" s="32">
        <f>0</f>
      </c>
      <c s="32">
        <f>0</f>
      </c>
      <c s="32">
        <f>0+L15+L19+L23+L27+L31+L35+L39+L43+L47+L51+L55+L59+L63+L67+L71+L75+L79+L83+L87+L91+L95+L99+L103</f>
      </c>
      <c s="32">
        <f>0+M15+M19+M23+M27+M31+M35+M39+M43+M47+M51+M55+M59+M63+M67+M71+M75+M79+M83+M87+M91+M95+M99+M103</f>
      </c>
    </row>
    <row r="15" spans="1:16" ht="25.5">
      <c r="A15" t="s">
        <v>50</v>
      </c>
      <c s="34" t="s">
        <v>28</v>
      </c>
      <c s="34" t="s">
        <v>3351</v>
      </c>
      <c s="35" t="s">
        <v>5</v>
      </c>
      <c s="6" t="s">
        <v>3352</v>
      </c>
      <c s="36" t="s">
        <v>74</v>
      </c>
      <c s="37">
        <v>152.25</v>
      </c>
      <c s="36">
        <v>0.00069</v>
      </c>
      <c s="36">
        <f>ROUND(G15*H15,6)</f>
      </c>
      <c r="L15" s="38">
        <v>0</v>
      </c>
      <c s="32">
        <f>ROUND(ROUND(L15,2)*ROUND(G15,3),2)</f>
      </c>
      <c s="36" t="s">
        <v>90</v>
      </c>
      <c>
        <f>(M15*21)/100</f>
      </c>
      <c t="s">
        <v>28</v>
      </c>
    </row>
    <row r="16" spans="1:5" ht="25.5">
      <c r="A16" s="35" t="s">
        <v>56</v>
      </c>
      <c r="E16" s="39" t="s">
        <v>3352</v>
      </c>
    </row>
    <row r="17" spans="1:5" ht="25.5">
      <c r="A17" s="35" t="s">
        <v>57</v>
      </c>
      <c r="E17" s="40" t="s">
        <v>4528</v>
      </c>
    </row>
    <row r="18" spans="1:5" ht="12.75">
      <c r="A18" t="s">
        <v>58</v>
      </c>
      <c r="E18" s="39" t="s">
        <v>5</v>
      </c>
    </row>
    <row r="19" spans="1:16" ht="25.5">
      <c r="A19" t="s">
        <v>50</v>
      </c>
      <c s="34" t="s">
        <v>26</v>
      </c>
      <c s="34" t="s">
        <v>4529</v>
      </c>
      <c s="35" t="s">
        <v>5</v>
      </c>
      <c s="6" t="s">
        <v>4530</v>
      </c>
      <c s="36" t="s">
        <v>74</v>
      </c>
      <c s="37">
        <v>145</v>
      </c>
      <c s="36">
        <v>0</v>
      </c>
      <c s="36">
        <f>ROUND(G19*H19,6)</f>
      </c>
      <c r="L19" s="38">
        <v>0</v>
      </c>
      <c s="32">
        <f>ROUND(ROUND(L19,2)*ROUND(G19,3),2)</f>
      </c>
      <c s="36" t="s">
        <v>90</v>
      </c>
      <c>
        <f>(M19*21)/100</f>
      </c>
      <c t="s">
        <v>28</v>
      </c>
    </row>
    <row r="20" spans="1:5" ht="25.5">
      <c r="A20" s="35" t="s">
        <v>56</v>
      </c>
      <c r="E20" s="39" t="s">
        <v>4530</v>
      </c>
    </row>
    <row r="21" spans="1:5" ht="12.75">
      <c r="A21" s="35" t="s">
        <v>57</v>
      </c>
      <c r="E21" s="40" t="s">
        <v>5</v>
      </c>
    </row>
    <row r="22" spans="1:5" ht="12.75">
      <c r="A22" t="s">
        <v>58</v>
      </c>
      <c r="E22" s="39" t="s">
        <v>5</v>
      </c>
    </row>
    <row r="23" spans="1:16" ht="12.75">
      <c r="A23" t="s">
        <v>50</v>
      </c>
      <c s="34" t="s">
        <v>79</v>
      </c>
      <c s="34" t="s">
        <v>1854</v>
      </c>
      <c s="35" t="s">
        <v>5</v>
      </c>
      <c s="6" t="s">
        <v>2558</v>
      </c>
      <c s="36" t="s">
        <v>89</v>
      </c>
      <c s="37">
        <v>8</v>
      </c>
      <c s="36">
        <v>0</v>
      </c>
      <c s="36">
        <f>ROUND(G23*H23,6)</f>
      </c>
      <c r="L23" s="38">
        <v>0</v>
      </c>
      <c s="32">
        <f>ROUND(ROUND(L23,2)*ROUND(G23,3),2)</f>
      </c>
      <c s="36" t="s">
        <v>55</v>
      </c>
      <c>
        <f>(M23*21)/100</f>
      </c>
      <c t="s">
        <v>28</v>
      </c>
    </row>
    <row r="24" spans="1:5" ht="12.75">
      <c r="A24" s="35" t="s">
        <v>56</v>
      </c>
      <c r="E24" s="39" t="s">
        <v>2558</v>
      </c>
    </row>
    <row r="25" spans="1:5" ht="12.75">
      <c r="A25" s="35" t="s">
        <v>57</v>
      </c>
      <c r="E25" s="40" t="s">
        <v>5</v>
      </c>
    </row>
    <row r="26" spans="1:5" ht="12.75">
      <c r="A26" t="s">
        <v>58</v>
      </c>
      <c r="E26" s="39" t="s">
        <v>5</v>
      </c>
    </row>
    <row r="27" spans="1:16" ht="12.75">
      <c r="A27" t="s">
        <v>50</v>
      </c>
      <c s="34" t="s">
        <v>101</v>
      </c>
      <c s="34" t="s">
        <v>2559</v>
      </c>
      <c s="35" t="s">
        <v>5</v>
      </c>
      <c s="6" t="s">
        <v>2560</v>
      </c>
      <c s="36" t="s">
        <v>89</v>
      </c>
      <c s="37">
        <v>8</v>
      </c>
      <c s="36">
        <v>0</v>
      </c>
      <c s="36">
        <f>ROUND(G27*H27,6)</f>
      </c>
      <c r="L27" s="38">
        <v>0</v>
      </c>
      <c s="32">
        <f>ROUND(ROUND(L27,2)*ROUND(G27,3),2)</f>
      </c>
      <c s="36" t="s">
        <v>55</v>
      </c>
      <c>
        <f>(M27*21)/100</f>
      </c>
      <c t="s">
        <v>28</v>
      </c>
    </row>
    <row r="28" spans="1:5" ht="12.75">
      <c r="A28" s="35" t="s">
        <v>56</v>
      </c>
      <c r="E28" s="39" t="s">
        <v>2560</v>
      </c>
    </row>
    <row r="29" spans="1:5" ht="12.75">
      <c r="A29" s="35" t="s">
        <v>57</v>
      </c>
      <c r="E29" s="40" t="s">
        <v>5</v>
      </c>
    </row>
    <row r="30" spans="1:5" ht="12.75">
      <c r="A30" t="s">
        <v>58</v>
      </c>
      <c r="E30" s="39" t="s">
        <v>5</v>
      </c>
    </row>
    <row r="31" spans="1:16" ht="12.75">
      <c r="A31" t="s">
        <v>50</v>
      </c>
      <c s="34" t="s">
        <v>27</v>
      </c>
      <c s="34" t="s">
        <v>1858</v>
      </c>
      <c s="35" t="s">
        <v>5</v>
      </c>
      <c s="6" t="s">
        <v>4531</v>
      </c>
      <c s="36" t="s">
        <v>74</v>
      </c>
      <c s="37">
        <v>36.75</v>
      </c>
      <c s="36">
        <v>0</v>
      </c>
      <c s="36">
        <f>ROUND(G31*H31,6)</f>
      </c>
      <c r="L31" s="38">
        <v>0</v>
      </c>
      <c s="32">
        <f>ROUND(ROUND(L31,2)*ROUND(G31,3),2)</f>
      </c>
      <c s="36" t="s">
        <v>55</v>
      </c>
      <c>
        <f>(M31*21)/100</f>
      </c>
      <c t="s">
        <v>28</v>
      </c>
    </row>
    <row r="32" spans="1:5" ht="12.75">
      <c r="A32" s="35" t="s">
        <v>56</v>
      </c>
      <c r="E32" s="39" t="s">
        <v>4531</v>
      </c>
    </row>
    <row r="33" spans="1:5" ht="25.5">
      <c r="A33" s="35" t="s">
        <v>57</v>
      </c>
      <c r="E33" s="40" t="s">
        <v>4532</v>
      </c>
    </row>
    <row r="34" spans="1:5" ht="12.75">
      <c r="A34" t="s">
        <v>58</v>
      </c>
      <c r="E34" s="39" t="s">
        <v>5</v>
      </c>
    </row>
    <row r="35" spans="1:16" ht="25.5">
      <c r="A35" t="s">
        <v>50</v>
      </c>
      <c s="34" t="s">
        <v>106</v>
      </c>
      <c s="34" t="s">
        <v>4533</v>
      </c>
      <c s="35" t="s">
        <v>5</v>
      </c>
      <c s="6" t="s">
        <v>4534</v>
      </c>
      <c s="36" t="s">
        <v>74</v>
      </c>
      <c s="37">
        <v>35</v>
      </c>
      <c s="36">
        <v>0</v>
      </c>
      <c s="36">
        <f>ROUND(G35*H35,6)</f>
      </c>
      <c r="L35" s="38">
        <v>0</v>
      </c>
      <c s="32">
        <f>ROUND(ROUND(L35,2)*ROUND(G35,3),2)</f>
      </c>
      <c s="36" t="s">
        <v>90</v>
      </c>
      <c>
        <f>(M35*21)/100</f>
      </c>
      <c t="s">
        <v>28</v>
      </c>
    </row>
    <row r="36" spans="1:5" ht="25.5">
      <c r="A36" s="35" t="s">
        <v>56</v>
      </c>
      <c r="E36" s="39" t="s">
        <v>4534</v>
      </c>
    </row>
    <row r="37" spans="1:5" ht="12.75">
      <c r="A37" s="35" t="s">
        <v>57</v>
      </c>
      <c r="E37" s="40" t="s">
        <v>5</v>
      </c>
    </row>
    <row r="38" spans="1:5" ht="12.75">
      <c r="A38" t="s">
        <v>58</v>
      </c>
      <c r="E38" s="39" t="s">
        <v>5</v>
      </c>
    </row>
    <row r="39" spans="1:16" ht="12.75">
      <c r="A39" t="s">
        <v>50</v>
      </c>
      <c s="34" t="s">
        <v>111</v>
      </c>
      <c s="34" t="s">
        <v>4535</v>
      </c>
      <c s="35" t="s">
        <v>5</v>
      </c>
      <c s="6" t="s">
        <v>326</v>
      </c>
      <c s="36" t="s">
        <v>74</v>
      </c>
      <c s="37">
        <v>55</v>
      </c>
      <c s="36">
        <v>0</v>
      </c>
      <c s="36">
        <f>ROUND(G39*H39,6)</f>
      </c>
      <c r="L39" s="38">
        <v>0</v>
      </c>
      <c s="32">
        <f>ROUND(ROUND(L39,2)*ROUND(G39,3),2)</f>
      </c>
      <c s="36" t="s">
        <v>291</v>
      </c>
      <c>
        <f>(M39*21)/100</f>
      </c>
      <c t="s">
        <v>28</v>
      </c>
    </row>
    <row r="40" spans="1:5" ht="12.75">
      <c r="A40" s="35" t="s">
        <v>56</v>
      </c>
      <c r="E40" s="39" t="s">
        <v>326</v>
      </c>
    </row>
    <row r="41" spans="1:5" ht="12.75">
      <c r="A41" s="35" t="s">
        <v>57</v>
      </c>
      <c r="E41" s="40" t="s">
        <v>5</v>
      </c>
    </row>
    <row r="42" spans="1:5" ht="12.75">
      <c r="A42" t="s">
        <v>58</v>
      </c>
      <c r="E42" s="39" t="s">
        <v>5</v>
      </c>
    </row>
    <row r="43" spans="1:16" ht="25.5">
      <c r="A43" t="s">
        <v>50</v>
      </c>
      <c s="34" t="s">
        <v>114</v>
      </c>
      <c s="34" t="s">
        <v>166</v>
      </c>
      <c s="35" t="s">
        <v>5</v>
      </c>
      <c s="6" t="s">
        <v>167</v>
      </c>
      <c s="36" t="s">
        <v>74</v>
      </c>
      <c s="37">
        <v>55</v>
      </c>
      <c s="36">
        <v>0</v>
      </c>
      <c s="36">
        <f>ROUND(G43*H43,6)</f>
      </c>
      <c r="L43" s="38">
        <v>0</v>
      </c>
      <c s="32">
        <f>ROUND(ROUND(L43,2)*ROUND(G43,3),2)</f>
      </c>
      <c s="36" t="s">
        <v>90</v>
      </c>
      <c>
        <f>(M43*21)/100</f>
      </c>
      <c t="s">
        <v>28</v>
      </c>
    </row>
    <row r="44" spans="1:5" ht="25.5">
      <c r="A44" s="35" t="s">
        <v>56</v>
      </c>
      <c r="E44" s="39" t="s">
        <v>167</v>
      </c>
    </row>
    <row r="45" spans="1:5" ht="12.75">
      <c r="A45" s="35" t="s">
        <v>57</v>
      </c>
      <c r="E45" s="40" t="s">
        <v>5</v>
      </c>
    </row>
    <row r="46" spans="1:5" ht="12.75">
      <c r="A46" t="s">
        <v>58</v>
      </c>
      <c r="E46" s="39" t="s">
        <v>5</v>
      </c>
    </row>
    <row r="47" spans="1:16" ht="25.5">
      <c r="A47" t="s">
        <v>50</v>
      </c>
      <c s="34" t="s">
        <v>120</v>
      </c>
      <c s="34" t="s">
        <v>169</v>
      </c>
      <c s="35" t="s">
        <v>5</v>
      </c>
      <c s="6" t="s">
        <v>170</v>
      </c>
      <c s="36" t="s">
        <v>74</v>
      </c>
      <c s="37">
        <v>55</v>
      </c>
      <c s="36">
        <v>0</v>
      </c>
      <c s="36">
        <f>ROUND(G47*H47,6)</f>
      </c>
      <c r="L47" s="38">
        <v>0</v>
      </c>
      <c s="32">
        <f>ROUND(ROUND(L47,2)*ROUND(G47,3),2)</f>
      </c>
      <c s="36" t="s">
        <v>90</v>
      </c>
      <c>
        <f>(M47*21)/100</f>
      </c>
      <c t="s">
        <v>28</v>
      </c>
    </row>
    <row r="48" spans="1:5" ht="25.5">
      <c r="A48" s="35" t="s">
        <v>56</v>
      </c>
      <c r="E48" s="39" t="s">
        <v>170</v>
      </c>
    </row>
    <row r="49" spans="1:5" ht="12.75">
      <c r="A49" s="35" t="s">
        <v>57</v>
      </c>
      <c r="E49" s="40" t="s">
        <v>5</v>
      </c>
    </row>
    <row r="50" spans="1:5" ht="12.75">
      <c r="A50" t="s">
        <v>58</v>
      </c>
      <c r="E50" s="39" t="s">
        <v>5</v>
      </c>
    </row>
    <row r="51" spans="1:16" ht="12.75">
      <c r="A51" t="s">
        <v>50</v>
      </c>
      <c s="34" t="s">
        <v>124</v>
      </c>
      <c s="34" t="s">
        <v>4536</v>
      </c>
      <c s="35" t="s">
        <v>5</v>
      </c>
      <c s="6" t="s">
        <v>4537</v>
      </c>
      <c s="36" t="s">
        <v>89</v>
      </c>
      <c s="37">
        <v>50</v>
      </c>
      <c s="36">
        <v>0</v>
      </c>
      <c s="36">
        <f>ROUND(G51*H51,6)</f>
      </c>
      <c r="L51" s="38">
        <v>0</v>
      </c>
      <c s="32">
        <f>ROUND(ROUND(L51,2)*ROUND(G51,3),2)</f>
      </c>
      <c s="36" t="s">
        <v>291</v>
      </c>
      <c>
        <f>(M51*21)/100</f>
      </c>
      <c t="s">
        <v>28</v>
      </c>
    </row>
    <row r="52" spans="1:5" ht="12.75">
      <c r="A52" s="35" t="s">
        <v>56</v>
      </c>
      <c r="E52" s="39" t="s">
        <v>4537</v>
      </c>
    </row>
    <row r="53" spans="1:5" ht="12.75">
      <c r="A53" s="35" t="s">
        <v>57</v>
      </c>
      <c r="E53" s="40" t="s">
        <v>5</v>
      </c>
    </row>
    <row r="54" spans="1:5" ht="12.75">
      <c r="A54" t="s">
        <v>58</v>
      </c>
      <c r="E54" s="39" t="s">
        <v>5</v>
      </c>
    </row>
    <row r="55" spans="1:16" ht="12.75">
      <c r="A55" t="s">
        <v>50</v>
      </c>
      <c s="34" t="s">
        <v>127</v>
      </c>
      <c s="34" t="s">
        <v>1864</v>
      </c>
      <c s="35" t="s">
        <v>5</v>
      </c>
      <c s="6" t="s">
        <v>4538</v>
      </c>
      <c s="36" t="s">
        <v>89</v>
      </c>
      <c s="37">
        <v>50</v>
      </c>
      <c s="36">
        <v>0</v>
      </c>
      <c s="36">
        <f>ROUND(G55*H55,6)</f>
      </c>
      <c r="L55" s="38">
        <v>0</v>
      </c>
      <c s="32">
        <f>ROUND(ROUND(L55,2)*ROUND(G55,3),2)</f>
      </c>
      <c s="36" t="s">
        <v>55</v>
      </c>
      <c>
        <f>(M55*21)/100</f>
      </c>
      <c t="s">
        <v>28</v>
      </c>
    </row>
    <row r="56" spans="1:5" ht="12.75">
      <c r="A56" s="35" t="s">
        <v>56</v>
      </c>
      <c r="E56" s="39" t="s">
        <v>4538</v>
      </c>
    </row>
    <row r="57" spans="1:5" ht="12.75">
      <c r="A57" s="35" t="s">
        <v>57</v>
      </c>
      <c r="E57" s="40" t="s">
        <v>5</v>
      </c>
    </row>
    <row r="58" spans="1:5" ht="12.75">
      <c r="A58" t="s">
        <v>58</v>
      </c>
      <c r="E58" s="39" t="s">
        <v>5</v>
      </c>
    </row>
    <row r="59" spans="1:16" ht="12.75">
      <c r="A59" t="s">
        <v>50</v>
      </c>
      <c s="34" t="s">
        <v>130</v>
      </c>
      <c s="34" t="s">
        <v>172</v>
      </c>
      <c s="35" t="s">
        <v>5</v>
      </c>
      <c s="6" t="s">
        <v>173</v>
      </c>
      <c s="36" t="s">
        <v>89</v>
      </c>
      <c s="37">
        <v>30</v>
      </c>
      <c s="36">
        <v>7E-05</v>
      </c>
      <c s="36">
        <f>ROUND(G59*H59,6)</f>
      </c>
      <c r="L59" s="38">
        <v>0</v>
      </c>
      <c s="32">
        <f>ROUND(ROUND(L59,2)*ROUND(G59,3),2)</f>
      </c>
      <c s="36" t="s">
        <v>90</v>
      </c>
      <c>
        <f>(M59*21)/100</f>
      </c>
      <c t="s">
        <v>28</v>
      </c>
    </row>
    <row r="60" spans="1:5" ht="12.75">
      <c r="A60" s="35" t="s">
        <v>56</v>
      </c>
      <c r="E60" s="39" t="s">
        <v>173</v>
      </c>
    </row>
    <row r="61" spans="1:5" ht="12.75">
      <c r="A61" s="35" t="s">
        <v>57</v>
      </c>
      <c r="E61" s="40" t="s">
        <v>5</v>
      </c>
    </row>
    <row r="62" spans="1:5" ht="12.75">
      <c r="A62" t="s">
        <v>58</v>
      </c>
      <c r="E62" s="39" t="s">
        <v>5</v>
      </c>
    </row>
    <row r="63" spans="1:16" ht="25.5">
      <c r="A63" t="s">
        <v>50</v>
      </c>
      <c s="34" t="s">
        <v>133</v>
      </c>
      <c s="34" t="s">
        <v>175</v>
      </c>
      <c s="35" t="s">
        <v>5</v>
      </c>
      <c s="6" t="s">
        <v>176</v>
      </c>
      <c s="36" t="s">
        <v>89</v>
      </c>
      <c s="37">
        <v>30</v>
      </c>
      <c s="36">
        <v>0</v>
      </c>
      <c s="36">
        <f>ROUND(G63*H63,6)</f>
      </c>
      <c r="L63" s="38">
        <v>0</v>
      </c>
      <c s="32">
        <f>ROUND(ROUND(L63,2)*ROUND(G63,3),2)</f>
      </c>
      <c s="36" t="s">
        <v>90</v>
      </c>
      <c>
        <f>(M63*21)/100</f>
      </c>
      <c t="s">
        <v>28</v>
      </c>
    </row>
    <row r="64" spans="1:5" ht="25.5">
      <c r="A64" s="35" t="s">
        <v>56</v>
      </c>
      <c r="E64" s="39" t="s">
        <v>176</v>
      </c>
    </row>
    <row r="65" spans="1:5" ht="12.75">
      <c r="A65" s="35" t="s">
        <v>57</v>
      </c>
      <c r="E65" s="40" t="s">
        <v>5</v>
      </c>
    </row>
    <row r="66" spans="1:5" ht="12.75">
      <c r="A66" t="s">
        <v>58</v>
      </c>
      <c r="E66" s="39" t="s">
        <v>5</v>
      </c>
    </row>
    <row r="67" spans="1:16" ht="12.75">
      <c r="A67" t="s">
        <v>50</v>
      </c>
      <c s="34" t="s">
        <v>136</v>
      </c>
      <c s="34" t="s">
        <v>4539</v>
      </c>
      <c s="35" t="s">
        <v>5</v>
      </c>
      <c s="6" t="s">
        <v>4540</v>
      </c>
      <c s="36" t="s">
        <v>74</v>
      </c>
      <c s="37">
        <v>8</v>
      </c>
      <c s="36">
        <v>0</v>
      </c>
      <c s="36">
        <f>ROUND(G67*H67,6)</f>
      </c>
      <c r="L67" s="38">
        <v>0</v>
      </c>
      <c s="32">
        <f>ROUND(ROUND(L67,2)*ROUND(G67,3),2)</f>
      </c>
      <c s="36" t="s">
        <v>291</v>
      </c>
      <c>
        <f>(M67*21)/100</f>
      </c>
      <c t="s">
        <v>28</v>
      </c>
    </row>
    <row r="68" spans="1:5" ht="12.75">
      <c r="A68" s="35" t="s">
        <v>56</v>
      </c>
      <c r="E68" s="39" t="s">
        <v>4540</v>
      </c>
    </row>
    <row r="69" spans="1:5" ht="12.75">
      <c r="A69" s="35" t="s">
        <v>57</v>
      </c>
      <c r="E69" s="40" t="s">
        <v>5</v>
      </c>
    </row>
    <row r="70" spans="1:5" ht="12.75">
      <c r="A70" t="s">
        <v>58</v>
      </c>
      <c r="E70" s="39" t="s">
        <v>5</v>
      </c>
    </row>
    <row r="71" spans="1:16" ht="12.75">
      <c r="A71" t="s">
        <v>50</v>
      </c>
      <c s="34" t="s">
        <v>139</v>
      </c>
      <c s="34" t="s">
        <v>1878</v>
      </c>
      <c s="35" t="s">
        <v>5</v>
      </c>
      <c s="6" t="s">
        <v>4541</v>
      </c>
      <c s="36" t="s">
        <v>74</v>
      </c>
      <c s="37">
        <v>8</v>
      </c>
      <c s="36">
        <v>0</v>
      </c>
      <c s="36">
        <f>ROUND(G71*H71,6)</f>
      </c>
      <c r="L71" s="38">
        <v>0</v>
      </c>
      <c s="32">
        <f>ROUND(ROUND(L71,2)*ROUND(G71,3),2)</f>
      </c>
      <c s="36" t="s">
        <v>55</v>
      </c>
      <c>
        <f>(M71*21)/100</f>
      </c>
      <c t="s">
        <v>28</v>
      </c>
    </row>
    <row r="72" spans="1:5" ht="12.75">
      <c r="A72" s="35" t="s">
        <v>56</v>
      </c>
      <c r="E72" s="39" t="s">
        <v>4541</v>
      </c>
    </row>
    <row r="73" spans="1:5" ht="12.75">
      <c r="A73" s="35" t="s">
        <v>57</v>
      </c>
      <c r="E73" s="40" t="s">
        <v>5</v>
      </c>
    </row>
    <row r="74" spans="1:5" ht="12.75">
      <c r="A74" t="s">
        <v>58</v>
      </c>
      <c r="E74" s="39" t="s">
        <v>5</v>
      </c>
    </row>
    <row r="75" spans="1:16" ht="12.75">
      <c r="A75" t="s">
        <v>50</v>
      </c>
      <c s="34" t="s">
        <v>142</v>
      </c>
      <c s="34" t="s">
        <v>1866</v>
      </c>
      <c s="35" t="s">
        <v>5</v>
      </c>
      <c s="6" t="s">
        <v>4542</v>
      </c>
      <c s="36" t="s">
        <v>1721</v>
      </c>
      <c s="37">
        <v>4</v>
      </c>
      <c s="36">
        <v>0</v>
      </c>
      <c s="36">
        <f>ROUND(G75*H75,6)</f>
      </c>
      <c r="L75" s="38">
        <v>0</v>
      </c>
      <c s="32">
        <f>ROUND(ROUND(L75,2)*ROUND(G75,3),2)</f>
      </c>
      <c s="36" t="s">
        <v>55</v>
      </c>
      <c>
        <f>(M75*21)/100</f>
      </c>
      <c t="s">
        <v>28</v>
      </c>
    </row>
    <row r="76" spans="1:5" ht="12.75">
      <c r="A76" s="35" t="s">
        <v>56</v>
      </c>
      <c r="E76" s="39" t="s">
        <v>4542</v>
      </c>
    </row>
    <row r="77" spans="1:5" ht="12.75">
      <c r="A77" s="35" t="s">
        <v>57</v>
      </c>
      <c r="E77" s="40" t="s">
        <v>5</v>
      </c>
    </row>
    <row r="78" spans="1:5" ht="12.75">
      <c r="A78" t="s">
        <v>58</v>
      </c>
      <c r="E78" s="39" t="s">
        <v>5</v>
      </c>
    </row>
    <row r="79" spans="1:16" ht="12.75">
      <c r="A79" t="s">
        <v>50</v>
      </c>
      <c s="34" t="s">
        <v>145</v>
      </c>
      <c s="34" t="s">
        <v>4543</v>
      </c>
      <c s="35" t="s">
        <v>5</v>
      </c>
      <c s="6" t="s">
        <v>4544</v>
      </c>
      <c s="36" t="s">
        <v>89</v>
      </c>
      <c s="37">
        <v>4</v>
      </c>
      <c s="36">
        <v>0</v>
      </c>
      <c s="36">
        <f>ROUND(G79*H79,6)</f>
      </c>
      <c r="L79" s="38">
        <v>0</v>
      </c>
      <c s="32">
        <f>ROUND(ROUND(L79,2)*ROUND(G79,3),2)</f>
      </c>
      <c s="36" t="s">
        <v>291</v>
      </c>
      <c>
        <f>(M79*21)/100</f>
      </c>
      <c t="s">
        <v>28</v>
      </c>
    </row>
    <row r="80" spans="1:5" ht="12.75">
      <c r="A80" s="35" t="s">
        <v>56</v>
      </c>
      <c r="E80" s="39" t="s">
        <v>4544</v>
      </c>
    </row>
    <row r="81" spans="1:5" ht="12.75">
      <c r="A81" s="35" t="s">
        <v>57</v>
      </c>
      <c r="E81" s="40" t="s">
        <v>5</v>
      </c>
    </row>
    <row r="82" spans="1:5" ht="12.75">
      <c r="A82" t="s">
        <v>58</v>
      </c>
      <c r="E82" s="39" t="s">
        <v>5</v>
      </c>
    </row>
    <row r="83" spans="1:16" ht="25.5">
      <c r="A83" t="s">
        <v>50</v>
      </c>
      <c s="34" t="s">
        <v>149</v>
      </c>
      <c s="34" t="s">
        <v>3956</v>
      </c>
      <c s="35" t="s">
        <v>5</v>
      </c>
      <c s="6" t="s">
        <v>3957</v>
      </c>
      <c s="36" t="s">
        <v>74</v>
      </c>
      <c s="37">
        <v>145</v>
      </c>
      <c s="36">
        <v>7E-05</v>
      </c>
      <c s="36">
        <f>ROUND(G83*H83,6)</f>
      </c>
      <c r="L83" s="38">
        <v>0</v>
      </c>
      <c s="32">
        <f>ROUND(ROUND(L83,2)*ROUND(G83,3),2)</f>
      </c>
      <c s="36" t="s">
        <v>90</v>
      </c>
      <c>
        <f>(M83*21)/100</f>
      </c>
      <c t="s">
        <v>28</v>
      </c>
    </row>
    <row r="84" spans="1:5" ht="25.5">
      <c r="A84" s="35" t="s">
        <v>56</v>
      </c>
      <c r="E84" s="39" t="s">
        <v>3957</v>
      </c>
    </row>
    <row r="85" spans="1:5" ht="12.75">
      <c r="A85" s="35" t="s">
        <v>57</v>
      </c>
      <c r="E85" s="40" t="s">
        <v>5</v>
      </c>
    </row>
    <row r="86" spans="1:5" ht="12.75">
      <c r="A86" t="s">
        <v>58</v>
      </c>
      <c r="E86" s="39" t="s">
        <v>5</v>
      </c>
    </row>
    <row r="87" spans="1:16" ht="12.75">
      <c r="A87" t="s">
        <v>50</v>
      </c>
      <c s="34" t="s">
        <v>152</v>
      </c>
      <c s="34" t="s">
        <v>2216</v>
      </c>
      <c s="35" t="s">
        <v>5</v>
      </c>
      <c s="6" t="s">
        <v>2217</v>
      </c>
      <c s="36" t="s">
        <v>283</v>
      </c>
      <c s="37">
        <v>15300</v>
      </c>
      <c s="36">
        <v>0.001</v>
      </c>
      <c s="36">
        <f>ROUND(G87*H87,6)</f>
      </c>
      <c r="L87" s="38">
        <v>0</v>
      </c>
      <c s="32">
        <f>ROUND(ROUND(L87,2)*ROUND(G87,3),2)</f>
      </c>
      <c s="36" t="s">
        <v>90</v>
      </c>
      <c>
        <f>(M87*21)/100</f>
      </c>
      <c t="s">
        <v>28</v>
      </c>
    </row>
    <row r="88" spans="1:5" ht="12.75">
      <c r="A88" s="35" t="s">
        <v>56</v>
      </c>
      <c r="E88" s="39" t="s">
        <v>2217</v>
      </c>
    </row>
    <row r="89" spans="1:5" ht="12.75">
      <c r="A89" s="35" t="s">
        <v>57</v>
      </c>
      <c r="E89" s="40" t="s">
        <v>5</v>
      </c>
    </row>
    <row r="90" spans="1:5" ht="12.75">
      <c r="A90" t="s">
        <v>58</v>
      </c>
      <c r="E90" s="39" t="s">
        <v>5</v>
      </c>
    </row>
    <row r="91" spans="1:16" ht="25.5">
      <c r="A91" t="s">
        <v>50</v>
      </c>
      <c s="34" t="s">
        <v>155</v>
      </c>
      <c s="34" t="s">
        <v>2218</v>
      </c>
      <c s="35" t="s">
        <v>5</v>
      </c>
      <c s="6" t="s">
        <v>2219</v>
      </c>
      <c s="36" t="s">
        <v>401</v>
      </c>
      <c s="37">
        <v>10.2</v>
      </c>
      <c s="36">
        <v>0</v>
      </c>
      <c s="36">
        <f>ROUND(G91*H91,6)</f>
      </c>
      <c r="L91" s="38">
        <v>0</v>
      </c>
      <c s="32">
        <f>ROUND(ROUND(L91,2)*ROUND(G91,3),2)</f>
      </c>
      <c s="36" t="s">
        <v>90</v>
      </c>
      <c>
        <f>(M91*21)/100</f>
      </c>
      <c t="s">
        <v>28</v>
      </c>
    </row>
    <row r="92" spans="1:5" ht="25.5">
      <c r="A92" s="35" t="s">
        <v>56</v>
      </c>
      <c r="E92" s="39" t="s">
        <v>2219</v>
      </c>
    </row>
    <row r="93" spans="1:5" ht="12.75">
      <c r="A93" s="35" t="s">
        <v>57</v>
      </c>
      <c r="E93" s="40" t="s">
        <v>5</v>
      </c>
    </row>
    <row r="94" spans="1:5" ht="12.75">
      <c r="A94" t="s">
        <v>58</v>
      </c>
      <c r="E94" s="39" t="s">
        <v>5</v>
      </c>
    </row>
    <row r="95" spans="1:16" ht="12.75">
      <c r="A95" t="s">
        <v>50</v>
      </c>
      <c s="34" t="s">
        <v>159</v>
      </c>
      <c s="34" t="s">
        <v>4545</v>
      </c>
      <c s="35" t="s">
        <v>5</v>
      </c>
      <c s="6" t="s">
        <v>289</v>
      </c>
      <c s="36" t="s">
        <v>290</v>
      </c>
      <c s="37">
        <v>1</v>
      </c>
      <c s="36">
        <v>0</v>
      </c>
      <c s="36">
        <f>ROUND(G95*H95,6)</f>
      </c>
      <c r="L95" s="38">
        <v>0</v>
      </c>
      <c s="32">
        <f>ROUND(ROUND(L95,2)*ROUND(G95,3),2)</f>
      </c>
      <c s="36" t="s">
        <v>291</v>
      </c>
      <c>
        <f>(M95*21)/100</f>
      </c>
      <c t="s">
        <v>28</v>
      </c>
    </row>
    <row r="96" spans="1:5" ht="12.75">
      <c r="A96" s="35" t="s">
        <v>56</v>
      </c>
      <c r="E96" s="39" t="s">
        <v>289</v>
      </c>
    </row>
    <row r="97" spans="1:5" ht="12.75">
      <c r="A97" s="35" t="s">
        <v>57</v>
      </c>
      <c r="E97" s="40" t="s">
        <v>5</v>
      </c>
    </row>
    <row r="98" spans="1:5" ht="12.75">
      <c r="A98" t="s">
        <v>58</v>
      </c>
      <c r="E98" s="39" t="s">
        <v>5</v>
      </c>
    </row>
    <row r="99" spans="1:16" ht="12.75">
      <c r="A99" t="s">
        <v>50</v>
      </c>
      <c s="34" t="s">
        <v>162</v>
      </c>
      <c s="34" t="s">
        <v>4546</v>
      </c>
      <c s="35" t="s">
        <v>5</v>
      </c>
      <c s="6" t="s">
        <v>4390</v>
      </c>
      <c s="36" t="s">
        <v>401</v>
      </c>
      <c s="37">
        <v>10</v>
      </c>
      <c s="36">
        <v>0</v>
      </c>
      <c s="36">
        <f>ROUND(G99*H99,6)</f>
      </c>
      <c r="L99" s="38">
        <v>0</v>
      </c>
      <c s="32">
        <f>ROUND(ROUND(L99,2)*ROUND(G99,3),2)</f>
      </c>
      <c s="36" t="s">
        <v>55</v>
      </c>
      <c>
        <f>(M99*21)/100</f>
      </c>
      <c t="s">
        <v>28</v>
      </c>
    </row>
    <row r="100" spans="1:5" ht="12.75">
      <c r="A100" s="35" t="s">
        <v>56</v>
      </c>
      <c r="E100" s="39" t="s">
        <v>4390</v>
      </c>
    </row>
    <row r="101" spans="1:5" ht="12.75">
      <c r="A101" s="35" t="s">
        <v>57</v>
      </c>
      <c r="E101" s="40" t="s">
        <v>5</v>
      </c>
    </row>
    <row r="102" spans="1:5" ht="12.75">
      <c r="A102" t="s">
        <v>58</v>
      </c>
      <c r="E102" s="39" t="s">
        <v>5</v>
      </c>
    </row>
    <row r="103" spans="1:16" ht="12.75">
      <c r="A103" t="s">
        <v>50</v>
      </c>
      <c s="34" t="s">
        <v>165</v>
      </c>
      <c s="34" t="s">
        <v>4547</v>
      </c>
      <c s="35" t="s">
        <v>5</v>
      </c>
      <c s="6" t="s">
        <v>4548</v>
      </c>
      <c s="36" t="s">
        <v>3541</v>
      </c>
      <c s="37">
        <v>40</v>
      </c>
      <c s="36">
        <v>0</v>
      </c>
      <c s="36">
        <f>ROUND(G103*H103,6)</f>
      </c>
      <c r="L103" s="38">
        <v>0</v>
      </c>
      <c s="32">
        <f>ROUND(ROUND(L103,2)*ROUND(G103,3),2)</f>
      </c>
      <c s="36" t="s">
        <v>55</v>
      </c>
      <c>
        <f>(M103*21)/100</f>
      </c>
      <c t="s">
        <v>28</v>
      </c>
    </row>
    <row r="104" spans="1:5" ht="12.75">
      <c r="A104" s="35" t="s">
        <v>56</v>
      </c>
      <c r="E104" s="39" t="s">
        <v>4548</v>
      </c>
    </row>
    <row r="105" spans="1:5" ht="12.75">
      <c r="A105" s="35" t="s">
        <v>57</v>
      </c>
      <c r="E105" s="40" t="s">
        <v>5</v>
      </c>
    </row>
    <row r="106" spans="1:5" ht="12.75">
      <c r="A106" t="s">
        <v>58</v>
      </c>
      <c r="E106" s="39" t="s">
        <v>5</v>
      </c>
    </row>
    <row r="107" spans="1:13" ht="12.75">
      <c r="A107" t="s">
        <v>47</v>
      </c>
      <c r="C107" s="31" t="s">
        <v>185</v>
      </c>
      <c r="E107" s="33" t="s">
        <v>186</v>
      </c>
      <c r="J107" s="32">
        <f>0</f>
      </c>
      <c s="32">
        <f>0</f>
      </c>
      <c s="32">
        <f>0+L108+L112+L116+L120+L124+L128+L132</f>
      </c>
      <c s="32">
        <f>0+M108+M112+M116+M120+M124+M128+M132</f>
      </c>
    </row>
    <row r="108" spans="1:16" ht="12.75">
      <c r="A108" t="s">
        <v>50</v>
      </c>
      <c s="34" t="s">
        <v>168</v>
      </c>
      <c s="34" t="s">
        <v>337</v>
      </c>
      <c s="35" t="s">
        <v>5</v>
      </c>
      <c s="6" t="s">
        <v>338</v>
      </c>
      <c s="36" t="s">
        <v>74</v>
      </c>
      <c s="37">
        <v>21</v>
      </c>
      <c s="36">
        <v>0.00012</v>
      </c>
      <c s="36">
        <f>ROUND(G108*H108,6)</f>
      </c>
      <c r="L108" s="38">
        <v>0</v>
      </c>
      <c s="32">
        <f>ROUND(ROUND(L108,2)*ROUND(G108,3),2)</f>
      </c>
      <c s="36" t="s">
        <v>90</v>
      </c>
      <c>
        <f>(M108*21)/100</f>
      </c>
      <c t="s">
        <v>28</v>
      </c>
    </row>
    <row r="109" spans="1:5" ht="12.75">
      <c r="A109" s="35" t="s">
        <v>56</v>
      </c>
      <c r="E109" s="39" t="s">
        <v>338</v>
      </c>
    </row>
    <row r="110" spans="1:5" ht="25.5">
      <c r="A110" s="35" t="s">
        <v>57</v>
      </c>
      <c r="E110" s="40" t="s">
        <v>229</v>
      </c>
    </row>
    <row r="111" spans="1:5" ht="12.75">
      <c r="A111" t="s">
        <v>58</v>
      </c>
      <c r="E111" s="39" t="s">
        <v>5</v>
      </c>
    </row>
    <row r="112" spans="1:16" ht="12.75">
      <c r="A112" t="s">
        <v>50</v>
      </c>
      <c s="34" t="s">
        <v>171</v>
      </c>
      <c s="34" t="s">
        <v>4549</v>
      </c>
      <c s="35" t="s">
        <v>5</v>
      </c>
      <c s="6" t="s">
        <v>4550</v>
      </c>
      <c s="36" t="s">
        <v>74</v>
      </c>
      <c s="37">
        <v>57.75</v>
      </c>
      <c s="36">
        <v>0.00014</v>
      </c>
      <c s="36">
        <f>ROUND(G112*H112,6)</f>
      </c>
      <c r="L112" s="38">
        <v>0</v>
      </c>
      <c s="32">
        <f>ROUND(ROUND(L112,2)*ROUND(G112,3),2)</f>
      </c>
      <c s="36" t="s">
        <v>90</v>
      </c>
      <c>
        <f>(M112*21)/100</f>
      </c>
      <c t="s">
        <v>28</v>
      </c>
    </row>
    <row r="113" spans="1:5" ht="12.75">
      <c r="A113" s="35" t="s">
        <v>56</v>
      </c>
      <c r="E113" s="39" t="s">
        <v>4550</v>
      </c>
    </row>
    <row r="114" spans="1:5" ht="25.5">
      <c r="A114" s="35" t="s">
        <v>57</v>
      </c>
      <c r="E114" s="40" t="s">
        <v>4551</v>
      </c>
    </row>
    <row r="115" spans="1:5" ht="12.75">
      <c r="A115" t="s">
        <v>58</v>
      </c>
      <c r="E115" s="39" t="s">
        <v>5</v>
      </c>
    </row>
    <row r="116" spans="1:16" ht="12.75">
      <c r="A116" t="s">
        <v>50</v>
      </c>
      <c s="34" t="s">
        <v>174</v>
      </c>
      <c s="34" t="s">
        <v>2027</v>
      </c>
      <c s="35" t="s">
        <v>5</v>
      </c>
      <c s="6" t="s">
        <v>2028</v>
      </c>
      <c s="36" t="s">
        <v>74</v>
      </c>
      <c s="37">
        <v>199.5</v>
      </c>
      <c s="36">
        <v>0.00017</v>
      </c>
      <c s="36">
        <f>ROUND(G116*H116,6)</f>
      </c>
      <c r="L116" s="38">
        <v>0</v>
      </c>
      <c s="32">
        <f>ROUND(ROUND(L116,2)*ROUND(G116,3),2)</f>
      </c>
      <c s="36" t="s">
        <v>291</v>
      </c>
      <c>
        <f>(M116*21)/100</f>
      </c>
      <c t="s">
        <v>28</v>
      </c>
    </row>
    <row r="117" spans="1:5" ht="12.75">
      <c r="A117" s="35" t="s">
        <v>56</v>
      </c>
      <c r="E117" s="39" t="s">
        <v>2028</v>
      </c>
    </row>
    <row r="118" spans="1:5" ht="25.5">
      <c r="A118" s="35" t="s">
        <v>57</v>
      </c>
      <c r="E118" s="40" t="s">
        <v>190</v>
      </c>
    </row>
    <row r="119" spans="1:5" ht="12.75">
      <c r="A119" t="s">
        <v>58</v>
      </c>
      <c r="E119" s="39" t="s">
        <v>5</v>
      </c>
    </row>
    <row r="120" spans="1:16" ht="12.75">
      <c r="A120" t="s">
        <v>50</v>
      </c>
      <c s="34" t="s">
        <v>177</v>
      </c>
      <c s="34" t="s">
        <v>4552</v>
      </c>
      <c s="35" t="s">
        <v>5</v>
      </c>
      <c s="6" t="s">
        <v>4553</v>
      </c>
      <c s="36" t="s">
        <v>74</v>
      </c>
      <c s="37">
        <v>68.25</v>
      </c>
      <c s="36">
        <v>0.00023</v>
      </c>
      <c s="36">
        <f>ROUND(G120*H120,6)</f>
      </c>
      <c r="L120" s="38">
        <v>0</v>
      </c>
      <c s="32">
        <f>ROUND(ROUND(L120,2)*ROUND(G120,3),2)</f>
      </c>
      <c s="36" t="s">
        <v>90</v>
      </c>
      <c>
        <f>(M120*21)/100</f>
      </c>
      <c t="s">
        <v>28</v>
      </c>
    </row>
    <row r="121" spans="1:5" ht="12.75">
      <c r="A121" s="35" t="s">
        <v>56</v>
      </c>
      <c r="E121" s="39" t="s">
        <v>4553</v>
      </c>
    </row>
    <row r="122" spans="1:5" ht="25.5">
      <c r="A122" s="35" t="s">
        <v>57</v>
      </c>
      <c r="E122" s="40" t="s">
        <v>4554</v>
      </c>
    </row>
    <row r="123" spans="1:5" ht="12.75">
      <c r="A123" t="s">
        <v>58</v>
      </c>
      <c r="E123" s="39" t="s">
        <v>5</v>
      </c>
    </row>
    <row r="124" spans="1:16" ht="12.75">
      <c r="A124" t="s">
        <v>50</v>
      </c>
      <c s="34" t="s">
        <v>181</v>
      </c>
      <c s="34" t="s">
        <v>4555</v>
      </c>
      <c s="35" t="s">
        <v>5</v>
      </c>
      <c s="6" t="s">
        <v>4556</v>
      </c>
      <c s="36" t="s">
        <v>74</v>
      </c>
      <c s="37">
        <v>210</v>
      </c>
      <c s="36">
        <v>0.00035</v>
      </c>
      <c s="36">
        <f>ROUND(G124*H124,6)</f>
      </c>
      <c r="L124" s="38">
        <v>0</v>
      </c>
      <c s="32">
        <f>ROUND(ROUND(L124,2)*ROUND(G124,3),2)</f>
      </c>
      <c s="36" t="s">
        <v>90</v>
      </c>
      <c>
        <f>(M124*21)/100</f>
      </c>
      <c t="s">
        <v>28</v>
      </c>
    </row>
    <row r="125" spans="1:5" ht="12.75">
      <c r="A125" s="35" t="s">
        <v>56</v>
      </c>
      <c r="E125" s="39" t="s">
        <v>4556</v>
      </c>
    </row>
    <row r="126" spans="1:5" ht="25.5">
      <c r="A126" s="35" t="s">
        <v>57</v>
      </c>
      <c r="E126" s="40" t="s">
        <v>4557</v>
      </c>
    </row>
    <row r="127" spans="1:5" ht="12.75">
      <c r="A127" t="s">
        <v>58</v>
      </c>
      <c r="E127" s="39" t="s">
        <v>5</v>
      </c>
    </row>
    <row r="128" spans="1:16" ht="25.5">
      <c r="A128" t="s">
        <v>50</v>
      </c>
      <c s="34" t="s">
        <v>187</v>
      </c>
      <c s="34" t="s">
        <v>2024</v>
      </c>
      <c s="35" t="s">
        <v>5</v>
      </c>
      <c s="6" t="s">
        <v>2025</v>
      </c>
      <c s="36" t="s">
        <v>74</v>
      </c>
      <c s="37">
        <v>50</v>
      </c>
      <c s="36">
        <v>0</v>
      </c>
      <c s="36">
        <f>ROUND(G128*H128,6)</f>
      </c>
      <c r="L128" s="38">
        <v>0</v>
      </c>
      <c s="32">
        <f>ROUND(ROUND(L128,2)*ROUND(G128,3),2)</f>
      </c>
      <c s="36" t="s">
        <v>90</v>
      </c>
      <c>
        <f>(M128*21)/100</f>
      </c>
      <c t="s">
        <v>28</v>
      </c>
    </row>
    <row r="129" spans="1:5" ht="25.5">
      <c r="A129" s="35" t="s">
        <v>56</v>
      </c>
      <c r="E129" s="39" t="s">
        <v>2025</v>
      </c>
    </row>
    <row r="130" spans="1:5" ht="12.75">
      <c r="A130" s="35" t="s">
        <v>57</v>
      </c>
      <c r="E130" s="40" t="s">
        <v>5</v>
      </c>
    </row>
    <row r="131" spans="1:5" ht="12.75">
      <c r="A131" t="s">
        <v>58</v>
      </c>
      <c r="E131" s="39" t="s">
        <v>5</v>
      </c>
    </row>
    <row r="132" spans="1:16" ht="25.5">
      <c r="A132" t="s">
        <v>50</v>
      </c>
      <c s="34" t="s">
        <v>191</v>
      </c>
      <c s="34" t="s">
        <v>210</v>
      </c>
      <c s="35" t="s">
        <v>5</v>
      </c>
      <c s="6" t="s">
        <v>211</v>
      </c>
      <c s="36" t="s">
        <v>74</v>
      </c>
      <c s="37">
        <v>475</v>
      </c>
      <c s="36">
        <v>0</v>
      </c>
      <c s="36">
        <f>ROUND(G132*H132,6)</f>
      </c>
      <c r="L132" s="38">
        <v>0</v>
      </c>
      <c s="32">
        <f>ROUND(ROUND(L132,2)*ROUND(G132,3),2)</f>
      </c>
      <c s="36" t="s">
        <v>90</v>
      </c>
      <c>
        <f>(M132*21)/100</f>
      </c>
      <c t="s">
        <v>28</v>
      </c>
    </row>
    <row r="133" spans="1:5" ht="25.5">
      <c r="A133" s="35" t="s">
        <v>56</v>
      </c>
      <c r="E133" s="39" t="s">
        <v>211</v>
      </c>
    </row>
    <row r="134" spans="1:5" ht="63.75">
      <c r="A134" s="35" t="s">
        <v>57</v>
      </c>
      <c r="E134" s="40" t="s">
        <v>4558</v>
      </c>
    </row>
    <row r="135" spans="1:5" ht="12.75">
      <c r="A135" t="s">
        <v>58</v>
      </c>
      <c r="E135" s="39" t="s">
        <v>5</v>
      </c>
    </row>
    <row r="136" spans="1:13" ht="12.75">
      <c r="A136" t="s">
        <v>47</v>
      </c>
      <c r="C136" s="31" t="s">
        <v>241</v>
      </c>
      <c r="E136" s="33" t="s">
        <v>242</v>
      </c>
      <c r="J136" s="32">
        <f>0</f>
      </c>
      <c s="32">
        <f>0</f>
      </c>
      <c s="32">
        <f>0+L137</f>
      </c>
      <c s="32">
        <f>0+M137</f>
      </c>
    </row>
    <row r="137" spans="1:16" ht="12.75">
      <c r="A137" t="s">
        <v>50</v>
      </c>
      <c s="34" t="s">
        <v>194</v>
      </c>
      <c s="34" t="s">
        <v>4559</v>
      </c>
      <c s="35" t="s">
        <v>5</v>
      </c>
      <c s="6" t="s">
        <v>4560</v>
      </c>
      <c s="36" t="s">
        <v>89</v>
      </c>
      <c s="37">
        <v>4</v>
      </c>
      <c s="36">
        <v>0</v>
      </c>
      <c s="36">
        <f>ROUND(G137*H137,6)</f>
      </c>
      <c r="L137" s="38">
        <v>0</v>
      </c>
      <c s="32">
        <f>ROUND(ROUND(L137,2)*ROUND(G137,3),2)</f>
      </c>
      <c s="36" t="s">
        <v>90</v>
      </c>
      <c>
        <f>(M137*21)/100</f>
      </c>
      <c t="s">
        <v>28</v>
      </c>
    </row>
    <row r="138" spans="1:5" ht="12.75">
      <c r="A138" s="35" t="s">
        <v>56</v>
      </c>
      <c r="E138" s="39" t="s">
        <v>4560</v>
      </c>
    </row>
    <row r="139" spans="1:5" ht="12.75">
      <c r="A139" s="35" t="s">
        <v>57</v>
      </c>
      <c r="E139" s="40" t="s">
        <v>5</v>
      </c>
    </row>
    <row r="140" spans="1:5" ht="12.75">
      <c r="A140" t="s">
        <v>58</v>
      </c>
      <c r="E140" s="39" t="s">
        <v>5</v>
      </c>
    </row>
    <row r="141" spans="1:13" ht="12.75">
      <c r="A141" t="s">
        <v>47</v>
      </c>
      <c r="C141" s="31" t="s">
        <v>2076</v>
      </c>
      <c r="E141" s="33" t="s">
        <v>2077</v>
      </c>
      <c r="J141" s="32">
        <f>0</f>
      </c>
      <c s="32">
        <f>0</f>
      </c>
      <c s="32">
        <f>0+L142+L146+L150+L154+L158+L162+L166+L170+L174+L178+L182+L186+L190+L194</f>
      </c>
      <c s="32">
        <f>0+M142+M146+M150+M154+M158+M162+M166+M170+M174+M178+M182+M186+M190+M194</f>
      </c>
    </row>
    <row r="142" spans="1:16" ht="25.5">
      <c r="A142" t="s">
        <v>50</v>
      </c>
      <c s="34" t="s">
        <v>198</v>
      </c>
      <c s="34" t="s">
        <v>4561</v>
      </c>
      <c s="35" t="s">
        <v>5</v>
      </c>
      <c s="6" t="s">
        <v>4268</v>
      </c>
      <c s="36" t="s">
        <v>89</v>
      </c>
      <c s="37">
        <v>16</v>
      </c>
      <c s="36">
        <v>0</v>
      </c>
      <c s="36">
        <f>ROUND(G142*H142,6)</f>
      </c>
      <c r="L142" s="38">
        <v>0</v>
      </c>
      <c s="32">
        <f>ROUND(ROUND(L142,2)*ROUND(G142,3),2)</f>
      </c>
      <c s="36" t="s">
        <v>291</v>
      </c>
      <c>
        <f>(M142*21)/100</f>
      </c>
      <c t="s">
        <v>28</v>
      </c>
    </row>
    <row r="143" spans="1:5" ht="25.5">
      <c r="A143" s="35" t="s">
        <v>56</v>
      </c>
      <c r="E143" s="39" t="s">
        <v>4268</v>
      </c>
    </row>
    <row r="144" spans="1:5" ht="12.75">
      <c r="A144" s="35" t="s">
        <v>57</v>
      </c>
      <c r="E144" s="40" t="s">
        <v>5</v>
      </c>
    </row>
    <row r="145" spans="1:5" ht="12.75">
      <c r="A145" t="s">
        <v>58</v>
      </c>
      <c r="E145" s="39" t="s">
        <v>5</v>
      </c>
    </row>
    <row r="146" spans="1:16" ht="12.75">
      <c r="A146" t="s">
        <v>50</v>
      </c>
      <c s="34" t="s">
        <v>201</v>
      </c>
      <c s="34" t="s">
        <v>4562</v>
      </c>
      <c s="35" t="s">
        <v>5</v>
      </c>
      <c s="6" t="s">
        <v>4563</v>
      </c>
      <c s="36" t="s">
        <v>89</v>
      </c>
      <c s="37">
        <v>2</v>
      </c>
      <c s="36">
        <v>0</v>
      </c>
      <c s="36">
        <f>ROUND(G146*H146,6)</f>
      </c>
      <c r="L146" s="38">
        <v>0</v>
      </c>
      <c s="32">
        <f>ROUND(ROUND(L146,2)*ROUND(G146,3),2)</f>
      </c>
      <c s="36" t="s">
        <v>55</v>
      </c>
      <c>
        <f>(M146*21)/100</f>
      </c>
      <c t="s">
        <v>28</v>
      </c>
    </row>
    <row r="147" spans="1:5" ht="12.75">
      <c r="A147" s="35" t="s">
        <v>56</v>
      </c>
      <c r="E147" s="39" t="s">
        <v>4563</v>
      </c>
    </row>
    <row r="148" spans="1:5" ht="12.75">
      <c r="A148" s="35" t="s">
        <v>57</v>
      </c>
      <c r="E148" s="40" t="s">
        <v>5</v>
      </c>
    </row>
    <row r="149" spans="1:5" ht="12.75">
      <c r="A149" t="s">
        <v>58</v>
      </c>
      <c r="E149" s="39" t="s">
        <v>5</v>
      </c>
    </row>
    <row r="150" spans="1:16" ht="12.75">
      <c r="A150" t="s">
        <v>50</v>
      </c>
      <c s="34" t="s">
        <v>205</v>
      </c>
      <c s="34" t="s">
        <v>4564</v>
      </c>
      <c s="35" t="s">
        <v>5</v>
      </c>
      <c s="6" t="s">
        <v>4565</v>
      </c>
      <c s="36" t="s">
        <v>89</v>
      </c>
      <c s="37">
        <v>6</v>
      </c>
      <c s="36">
        <v>0</v>
      </c>
      <c s="36">
        <f>ROUND(G150*H150,6)</f>
      </c>
      <c r="L150" s="38">
        <v>0</v>
      </c>
      <c s="32">
        <f>ROUND(ROUND(L150,2)*ROUND(G150,3),2)</f>
      </c>
      <c s="36" t="s">
        <v>55</v>
      </c>
      <c>
        <f>(M150*21)/100</f>
      </c>
      <c t="s">
        <v>28</v>
      </c>
    </row>
    <row r="151" spans="1:5" ht="12.75">
      <c r="A151" s="35" t="s">
        <v>56</v>
      </c>
      <c r="E151" s="39" t="s">
        <v>4565</v>
      </c>
    </row>
    <row r="152" spans="1:5" ht="12.75">
      <c r="A152" s="35" t="s">
        <v>57</v>
      </c>
      <c r="E152" s="40" t="s">
        <v>5</v>
      </c>
    </row>
    <row r="153" spans="1:5" ht="12.75">
      <c r="A153" t="s">
        <v>58</v>
      </c>
      <c r="E153" s="39" t="s">
        <v>5</v>
      </c>
    </row>
    <row r="154" spans="1:16" ht="12.75">
      <c r="A154" t="s">
        <v>50</v>
      </c>
      <c s="34" t="s">
        <v>209</v>
      </c>
      <c s="34" t="s">
        <v>4566</v>
      </c>
      <c s="35" t="s">
        <v>5</v>
      </c>
      <c s="6" t="s">
        <v>4567</v>
      </c>
      <c s="36" t="s">
        <v>89</v>
      </c>
      <c s="37">
        <v>5</v>
      </c>
      <c s="36">
        <v>0</v>
      </c>
      <c s="36">
        <f>ROUND(G154*H154,6)</f>
      </c>
      <c r="L154" s="38">
        <v>0</v>
      </c>
      <c s="32">
        <f>ROUND(ROUND(L154,2)*ROUND(G154,3),2)</f>
      </c>
      <c s="36" t="s">
        <v>55</v>
      </c>
      <c>
        <f>(M154*21)/100</f>
      </c>
      <c t="s">
        <v>28</v>
      </c>
    </row>
    <row r="155" spans="1:5" ht="12.75">
      <c r="A155" s="35" t="s">
        <v>56</v>
      </c>
      <c r="E155" s="39" t="s">
        <v>4567</v>
      </c>
    </row>
    <row r="156" spans="1:5" ht="12.75">
      <c r="A156" s="35" t="s">
        <v>57</v>
      </c>
      <c r="E156" s="40" t="s">
        <v>5</v>
      </c>
    </row>
    <row r="157" spans="1:5" ht="12.75">
      <c r="A157" t="s">
        <v>58</v>
      </c>
      <c r="E157" s="39" t="s">
        <v>5</v>
      </c>
    </row>
    <row r="158" spans="1:16" ht="12.75">
      <c r="A158" t="s">
        <v>50</v>
      </c>
      <c s="34" t="s">
        <v>212</v>
      </c>
      <c s="34" t="s">
        <v>4568</v>
      </c>
      <c s="35" t="s">
        <v>5</v>
      </c>
      <c s="6" t="s">
        <v>4569</v>
      </c>
      <c s="36" t="s">
        <v>89</v>
      </c>
      <c s="37">
        <v>2</v>
      </c>
      <c s="36">
        <v>0</v>
      </c>
      <c s="36">
        <f>ROUND(G158*H158,6)</f>
      </c>
      <c r="L158" s="38">
        <v>0</v>
      </c>
      <c s="32">
        <f>ROUND(ROUND(L158,2)*ROUND(G158,3),2)</f>
      </c>
      <c s="36" t="s">
        <v>55</v>
      </c>
      <c>
        <f>(M158*21)/100</f>
      </c>
      <c t="s">
        <v>28</v>
      </c>
    </row>
    <row r="159" spans="1:5" ht="12.75">
      <c r="A159" s="35" t="s">
        <v>56</v>
      </c>
      <c r="E159" s="39" t="s">
        <v>4569</v>
      </c>
    </row>
    <row r="160" spans="1:5" ht="12.75">
      <c r="A160" s="35" t="s">
        <v>57</v>
      </c>
      <c r="E160" s="40" t="s">
        <v>5</v>
      </c>
    </row>
    <row r="161" spans="1:5" ht="12.75">
      <c r="A161" t="s">
        <v>58</v>
      </c>
      <c r="E161" s="39" t="s">
        <v>5</v>
      </c>
    </row>
    <row r="162" spans="1:16" ht="12.75">
      <c r="A162" t="s">
        <v>50</v>
      </c>
      <c s="34" t="s">
        <v>216</v>
      </c>
      <c s="34" t="s">
        <v>4570</v>
      </c>
      <c s="35" t="s">
        <v>5</v>
      </c>
      <c s="6" t="s">
        <v>4571</v>
      </c>
      <c s="36" t="s">
        <v>89</v>
      </c>
      <c s="37">
        <v>1</v>
      </c>
      <c s="36">
        <v>0</v>
      </c>
      <c s="36">
        <f>ROUND(G162*H162,6)</f>
      </c>
      <c r="L162" s="38">
        <v>0</v>
      </c>
      <c s="32">
        <f>ROUND(ROUND(L162,2)*ROUND(G162,3),2)</f>
      </c>
      <c s="36" t="s">
        <v>55</v>
      </c>
      <c>
        <f>(M162*21)/100</f>
      </c>
      <c t="s">
        <v>28</v>
      </c>
    </row>
    <row r="163" spans="1:5" ht="12.75">
      <c r="A163" s="35" t="s">
        <v>56</v>
      </c>
      <c r="E163" s="39" t="s">
        <v>4571</v>
      </c>
    </row>
    <row r="164" spans="1:5" ht="12.75">
      <c r="A164" s="35" t="s">
        <v>57</v>
      </c>
      <c r="E164" s="40" t="s">
        <v>5</v>
      </c>
    </row>
    <row r="165" spans="1:5" ht="12.75">
      <c r="A165" t="s">
        <v>58</v>
      </c>
      <c r="E165" s="39" t="s">
        <v>5</v>
      </c>
    </row>
    <row r="166" spans="1:16" ht="12.75">
      <c r="A166" t="s">
        <v>50</v>
      </c>
      <c s="34" t="s">
        <v>219</v>
      </c>
      <c s="34" t="s">
        <v>4572</v>
      </c>
      <c s="35" t="s">
        <v>5</v>
      </c>
      <c s="6" t="s">
        <v>4573</v>
      </c>
      <c s="36" t="s">
        <v>89</v>
      </c>
      <c s="37">
        <v>3</v>
      </c>
      <c s="36">
        <v>0</v>
      </c>
      <c s="36">
        <f>ROUND(G166*H166,6)</f>
      </c>
      <c r="L166" s="38">
        <v>0</v>
      </c>
      <c s="32">
        <f>ROUND(ROUND(L166,2)*ROUND(G166,3),2)</f>
      </c>
      <c s="36" t="s">
        <v>55</v>
      </c>
      <c>
        <f>(M166*21)/100</f>
      </c>
      <c t="s">
        <v>28</v>
      </c>
    </row>
    <row r="167" spans="1:5" ht="12.75">
      <c r="A167" s="35" t="s">
        <v>56</v>
      </c>
      <c r="E167" s="39" t="s">
        <v>4573</v>
      </c>
    </row>
    <row r="168" spans="1:5" ht="12.75">
      <c r="A168" s="35" t="s">
        <v>57</v>
      </c>
      <c r="E168" s="40" t="s">
        <v>5</v>
      </c>
    </row>
    <row r="169" spans="1:5" ht="12.75">
      <c r="A169" t="s">
        <v>58</v>
      </c>
      <c r="E169" s="39" t="s">
        <v>5</v>
      </c>
    </row>
    <row r="170" spans="1:16" ht="12.75">
      <c r="A170" t="s">
        <v>50</v>
      </c>
      <c s="34" t="s">
        <v>223</v>
      </c>
      <c s="34" t="s">
        <v>4574</v>
      </c>
      <c s="35" t="s">
        <v>5</v>
      </c>
      <c s="6" t="s">
        <v>4575</v>
      </c>
      <c s="36" t="s">
        <v>89</v>
      </c>
      <c s="37">
        <v>3</v>
      </c>
      <c s="36">
        <v>0</v>
      </c>
      <c s="36">
        <f>ROUND(G170*H170,6)</f>
      </c>
      <c r="L170" s="38">
        <v>0</v>
      </c>
      <c s="32">
        <f>ROUND(ROUND(L170,2)*ROUND(G170,3),2)</f>
      </c>
      <c s="36" t="s">
        <v>90</v>
      </c>
      <c>
        <f>(M170*21)/100</f>
      </c>
      <c t="s">
        <v>28</v>
      </c>
    </row>
    <row r="171" spans="1:5" ht="12.75">
      <c r="A171" s="35" t="s">
        <v>56</v>
      </c>
      <c r="E171" s="39" t="s">
        <v>4575</v>
      </c>
    </row>
    <row r="172" spans="1:5" ht="12.75">
      <c r="A172" s="35" t="s">
        <v>57</v>
      </c>
      <c r="E172" s="40" t="s">
        <v>5</v>
      </c>
    </row>
    <row r="173" spans="1:5" ht="12.75">
      <c r="A173" t="s">
        <v>58</v>
      </c>
      <c r="E173" s="39" t="s">
        <v>5</v>
      </c>
    </row>
    <row r="174" spans="1:16" ht="12.75">
      <c r="A174" t="s">
        <v>50</v>
      </c>
      <c s="34" t="s">
        <v>226</v>
      </c>
      <c s="34" t="s">
        <v>4576</v>
      </c>
      <c s="35" t="s">
        <v>5</v>
      </c>
      <c s="6" t="s">
        <v>4577</v>
      </c>
      <c s="36" t="s">
        <v>89</v>
      </c>
      <c s="37">
        <v>3</v>
      </c>
      <c s="36">
        <v>0</v>
      </c>
      <c s="36">
        <f>ROUND(G174*H174,6)</f>
      </c>
      <c r="L174" s="38">
        <v>0</v>
      </c>
      <c s="32">
        <f>ROUND(ROUND(L174,2)*ROUND(G174,3),2)</f>
      </c>
      <c s="36" t="s">
        <v>90</v>
      </c>
      <c>
        <f>(M174*21)/100</f>
      </c>
      <c t="s">
        <v>28</v>
      </c>
    </row>
    <row r="175" spans="1:5" ht="12.75">
      <c r="A175" s="35" t="s">
        <v>56</v>
      </c>
      <c r="E175" s="39" t="s">
        <v>4577</v>
      </c>
    </row>
    <row r="176" spans="1:5" ht="12.75">
      <c r="A176" s="35" t="s">
        <v>57</v>
      </c>
      <c r="E176" s="40" t="s">
        <v>5</v>
      </c>
    </row>
    <row r="177" spans="1:5" ht="12.75">
      <c r="A177" t="s">
        <v>58</v>
      </c>
      <c r="E177" s="39" t="s">
        <v>5</v>
      </c>
    </row>
    <row r="178" spans="1:16" ht="12.75">
      <c r="A178" t="s">
        <v>50</v>
      </c>
      <c s="34" t="s">
        <v>230</v>
      </c>
      <c s="34" t="s">
        <v>1493</v>
      </c>
      <c s="35" t="s">
        <v>5</v>
      </c>
      <c s="6" t="s">
        <v>4578</v>
      </c>
      <c s="36" t="s">
        <v>89</v>
      </c>
      <c s="37">
        <v>1</v>
      </c>
      <c s="36">
        <v>0</v>
      </c>
      <c s="36">
        <f>ROUND(G178*H178,6)</f>
      </c>
      <c r="L178" s="38">
        <v>0</v>
      </c>
      <c s="32">
        <f>ROUND(ROUND(L178,2)*ROUND(G178,3),2)</f>
      </c>
      <c s="36" t="s">
        <v>55</v>
      </c>
      <c>
        <f>(M178*21)/100</f>
      </c>
      <c t="s">
        <v>28</v>
      </c>
    </row>
    <row r="179" spans="1:5" ht="12.75">
      <c r="A179" s="35" t="s">
        <v>56</v>
      </c>
      <c r="E179" s="39" t="s">
        <v>4578</v>
      </c>
    </row>
    <row r="180" spans="1:5" ht="12.75">
      <c r="A180" s="35" t="s">
        <v>57</v>
      </c>
      <c r="E180" s="40" t="s">
        <v>5</v>
      </c>
    </row>
    <row r="181" spans="1:5" ht="12.75">
      <c r="A181" t="s">
        <v>58</v>
      </c>
      <c r="E181" s="39" t="s">
        <v>5</v>
      </c>
    </row>
    <row r="182" spans="1:16" ht="12.75">
      <c r="A182" t="s">
        <v>50</v>
      </c>
      <c s="34" t="s">
        <v>234</v>
      </c>
      <c s="34" t="s">
        <v>4579</v>
      </c>
      <c s="35" t="s">
        <v>5</v>
      </c>
      <c s="6" t="s">
        <v>4580</v>
      </c>
      <c s="36" t="s">
        <v>89</v>
      </c>
      <c s="37">
        <v>2</v>
      </c>
      <c s="36">
        <v>0</v>
      </c>
      <c s="36">
        <f>ROUND(G182*H182,6)</f>
      </c>
      <c r="L182" s="38">
        <v>0</v>
      </c>
      <c s="32">
        <f>ROUND(ROUND(L182,2)*ROUND(G182,3),2)</f>
      </c>
      <c s="36" t="s">
        <v>55</v>
      </c>
      <c>
        <f>(M182*21)/100</f>
      </c>
      <c t="s">
        <v>28</v>
      </c>
    </row>
    <row r="183" spans="1:5" ht="12.75">
      <c r="A183" s="35" t="s">
        <v>56</v>
      </c>
      <c r="E183" s="39" t="s">
        <v>4580</v>
      </c>
    </row>
    <row r="184" spans="1:5" ht="12.75">
      <c r="A184" s="35" t="s">
        <v>57</v>
      </c>
      <c r="E184" s="40" t="s">
        <v>5</v>
      </c>
    </row>
    <row r="185" spans="1:5" ht="12.75">
      <c r="A185" t="s">
        <v>58</v>
      </c>
      <c r="E185" s="39" t="s">
        <v>5</v>
      </c>
    </row>
    <row r="186" spans="1:16" ht="12.75">
      <c r="A186" t="s">
        <v>50</v>
      </c>
      <c s="34" t="s">
        <v>238</v>
      </c>
      <c s="34" t="s">
        <v>4581</v>
      </c>
      <c s="35" t="s">
        <v>5</v>
      </c>
      <c s="6" t="s">
        <v>4582</v>
      </c>
      <c s="36" t="s">
        <v>89</v>
      </c>
      <c s="37">
        <v>2</v>
      </c>
      <c s="36">
        <v>0</v>
      </c>
      <c s="36">
        <f>ROUND(G186*H186,6)</f>
      </c>
      <c r="L186" s="38">
        <v>0</v>
      </c>
      <c s="32">
        <f>ROUND(ROUND(L186,2)*ROUND(G186,3),2)</f>
      </c>
      <c s="36" t="s">
        <v>90</v>
      </c>
      <c>
        <f>(M186*21)/100</f>
      </c>
      <c t="s">
        <v>28</v>
      </c>
    </row>
    <row r="187" spans="1:5" ht="12.75">
      <c r="A187" s="35" t="s">
        <v>56</v>
      </c>
      <c r="E187" s="39" t="s">
        <v>4582</v>
      </c>
    </row>
    <row r="188" spans="1:5" ht="12.75">
      <c r="A188" s="35" t="s">
        <v>57</v>
      </c>
      <c r="E188" s="40" t="s">
        <v>5</v>
      </c>
    </row>
    <row r="189" spans="1:5" ht="12.75">
      <c r="A189" t="s">
        <v>58</v>
      </c>
      <c r="E189" s="39" t="s">
        <v>5</v>
      </c>
    </row>
    <row r="190" spans="1:16" ht="25.5">
      <c r="A190" t="s">
        <v>50</v>
      </c>
      <c s="34" t="s">
        <v>243</v>
      </c>
      <c s="34" t="s">
        <v>3413</v>
      </c>
      <c s="35" t="s">
        <v>5</v>
      </c>
      <c s="6" t="s">
        <v>3414</v>
      </c>
      <c s="36" t="s">
        <v>455</v>
      </c>
      <c s="37">
        <v>1</v>
      </c>
      <c s="36">
        <v>0</v>
      </c>
      <c s="36">
        <f>ROUND(G190*H190,6)</f>
      </c>
      <c r="L190" s="38">
        <v>0</v>
      </c>
      <c s="32">
        <f>ROUND(ROUND(L190,2)*ROUND(G190,3),2)</f>
      </c>
      <c s="36" t="s">
        <v>90</v>
      </c>
      <c>
        <f>(M190*21)/100</f>
      </c>
      <c t="s">
        <v>28</v>
      </c>
    </row>
    <row r="191" spans="1:5" ht="25.5">
      <c r="A191" s="35" t="s">
        <v>56</v>
      </c>
      <c r="E191" s="39" t="s">
        <v>3414</v>
      </c>
    </row>
    <row r="192" spans="1:5" ht="12.75">
      <c r="A192" s="35" t="s">
        <v>57</v>
      </c>
      <c r="E192" s="40" t="s">
        <v>5</v>
      </c>
    </row>
    <row r="193" spans="1:5" ht="12.75">
      <c r="A193" t="s">
        <v>58</v>
      </c>
      <c r="E193" s="39" t="s">
        <v>5</v>
      </c>
    </row>
    <row r="194" spans="1:16" ht="12.75">
      <c r="A194" t="s">
        <v>50</v>
      </c>
      <c s="34" t="s">
        <v>246</v>
      </c>
      <c s="34" t="s">
        <v>3415</v>
      </c>
      <c s="35" t="s">
        <v>5</v>
      </c>
      <c s="6" t="s">
        <v>2091</v>
      </c>
      <c s="36" t="s">
        <v>455</v>
      </c>
      <c s="37">
        <v>1</v>
      </c>
      <c s="36">
        <v>0</v>
      </c>
      <c s="36">
        <f>ROUND(G194*H194,6)</f>
      </c>
      <c r="L194" s="38">
        <v>0</v>
      </c>
      <c s="32">
        <f>ROUND(ROUND(L194,2)*ROUND(G194,3),2)</f>
      </c>
      <c s="36" t="s">
        <v>90</v>
      </c>
      <c>
        <f>(M194*21)/100</f>
      </c>
      <c t="s">
        <v>28</v>
      </c>
    </row>
    <row r="195" spans="1:5" ht="12.75">
      <c r="A195" s="35" t="s">
        <v>56</v>
      </c>
      <c r="E195" s="39" t="s">
        <v>2091</v>
      </c>
    </row>
    <row r="196" spans="1:5" ht="12.75">
      <c r="A196" s="35" t="s">
        <v>57</v>
      </c>
      <c r="E196" s="40" t="s">
        <v>5</v>
      </c>
    </row>
    <row r="197" spans="1:5" ht="12.75">
      <c r="A197" t="s">
        <v>58</v>
      </c>
      <c r="E19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4.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4381</v>
      </c>
      <c s="41">
        <f>Rekapitulace!C59</f>
      </c>
      <c s="20" t="s">
        <v>0</v>
      </c>
      <c t="s">
        <v>23</v>
      </c>
      <c t="s">
        <v>28</v>
      </c>
    </row>
    <row r="4" spans="1:16" ht="32" customHeight="1">
      <c r="A4" s="24" t="s">
        <v>20</v>
      </c>
      <c s="25" t="s">
        <v>29</v>
      </c>
      <c s="27" t="s">
        <v>4381</v>
      </c>
      <c r="E4" s="26" t="s">
        <v>4382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COUNTIFS(L8:L159,"=0",A8:A159,"P")+COUNTIFS(L8:L159,"",A8:A159,"P")+SUM(Q8:Q159)</f>
      </c>
    </row>
    <row r="8" spans="1:13" ht="12.75">
      <c r="A8" t="s">
        <v>45</v>
      </c>
      <c r="C8" s="28" t="s">
        <v>4585</v>
      </c>
      <c r="E8" s="30" t="s">
        <v>4584</v>
      </c>
      <c r="J8" s="29">
        <f>0+J9+J30+J43+J108+J117+J158</f>
      </c>
      <c s="29">
        <f>0+K9+K30+K43+K108+K117+K158</f>
      </c>
      <c s="29">
        <f>0+L9+L30+L43+L108+L117+L158</f>
      </c>
      <c s="29">
        <f>0+M9+M30+M43+M108+M117+M158</f>
      </c>
    </row>
    <row r="9" spans="1:13" ht="12.75">
      <c r="A9" t="s">
        <v>47</v>
      </c>
      <c r="C9" s="31" t="s">
        <v>51</v>
      </c>
      <c r="E9" s="33" t="s">
        <v>398</v>
      </c>
      <c r="J9" s="32">
        <f>0</f>
      </c>
      <c s="32">
        <f>0</f>
      </c>
      <c s="32">
        <f>0+L10+L14+L18+L22+L26</f>
      </c>
      <c s="32">
        <f>0+M10+M14+M18+M22+M26</f>
      </c>
    </row>
    <row r="10" spans="1:16" ht="12.75">
      <c r="A10" t="s">
        <v>50</v>
      </c>
      <c s="34" t="s">
        <v>51</v>
      </c>
      <c s="34" t="s">
        <v>4586</v>
      </c>
      <c s="35" t="s">
        <v>5</v>
      </c>
      <c s="6" t="s">
        <v>4587</v>
      </c>
      <c s="36" t="s">
        <v>401</v>
      </c>
      <c s="37">
        <v>5.32</v>
      </c>
      <c s="36">
        <v>0</v>
      </c>
      <c s="36">
        <f>ROUND(G10*H10,6)</f>
      </c>
      <c r="L10" s="38">
        <v>0</v>
      </c>
      <c s="32">
        <f>ROUND(ROUND(L10,2)*ROUND(G10,3),2)</f>
      </c>
      <c s="36" t="s">
        <v>90</v>
      </c>
      <c>
        <f>(M10*21)/100</f>
      </c>
      <c t="s">
        <v>28</v>
      </c>
    </row>
    <row r="11" spans="1:5" ht="12.75">
      <c r="A11" s="35" t="s">
        <v>56</v>
      </c>
      <c r="E11" s="39" t="s">
        <v>4587</v>
      </c>
    </row>
    <row r="12" spans="1:5" ht="12.75">
      <c r="A12" s="35" t="s">
        <v>57</v>
      </c>
      <c r="E12" s="40" t="s">
        <v>5</v>
      </c>
    </row>
    <row r="13" spans="1:5" ht="12.75">
      <c r="A13" t="s">
        <v>58</v>
      </c>
      <c r="E13" s="39" t="s">
        <v>5</v>
      </c>
    </row>
    <row r="14" spans="1:16" ht="25.5">
      <c r="A14" t="s">
        <v>50</v>
      </c>
      <c s="34" t="s">
        <v>28</v>
      </c>
      <c s="34" t="s">
        <v>1895</v>
      </c>
      <c s="35" t="s">
        <v>5</v>
      </c>
      <c s="6" t="s">
        <v>1896</v>
      </c>
      <c s="36" t="s">
        <v>401</v>
      </c>
      <c s="37">
        <v>2</v>
      </c>
      <c s="36">
        <v>0</v>
      </c>
      <c s="36">
        <f>ROUND(G14*H14,6)</f>
      </c>
      <c r="L14" s="38">
        <v>0</v>
      </c>
      <c s="32">
        <f>ROUND(ROUND(L14,2)*ROUND(G14,3),2)</f>
      </c>
      <c s="36" t="s">
        <v>90</v>
      </c>
      <c>
        <f>(M14*21)/100</f>
      </c>
      <c t="s">
        <v>28</v>
      </c>
    </row>
    <row r="15" spans="1:5" ht="25.5">
      <c r="A15" s="35" t="s">
        <v>56</v>
      </c>
      <c r="E15" s="39" t="s">
        <v>1896</v>
      </c>
    </row>
    <row r="16" spans="1:5" ht="12.75">
      <c r="A16" s="35" t="s">
        <v>57</v>
      </c>
      <c r="E16" s="40" t="s">
        <v>5</v>
      </c>
    </row>
    <row r="17" spans="1:5" ht="12.75">
      <c r="A17" t="s">
        <v>58</v>
      </c>
      <c r="E17" s="39" t="s">
        <v>5</v>
      </c>
    </row>
    <row r="18" spans="1:16" ht="25.5">
      <c r="A18" t="s">
        <v>50</v>
      </c>
      <c s="34" t="s">
        <v>26</v>
      </c>
      <c s="34" t="s">
        <v>4588</v>
      </c>
      <c s="35" t="s">
        <v>5</v>
      </c>
      <c s="6" t="s">
        <v>4589</v>
      </c>
      <c s="36" t="s">
        <v>401</v>
      </c>
      <c s="37">
        <v>10.64</v>
      </c>
      <c s="36">
        <v>0</v>
      </c>
      <c s="36">
        <f>ROUND(G18*H18,6)</f>
      </c>
      <c r="L18" s="38">
        <v>0</v>
      </c>
      <c s="32">
        <f>ROUND(ROUND(L18,2)*ROUND(G18,3),2)</f>
      </c>
      <c s="36" t="s">
        <v>90</v>
      </c>
      <c>
        <f>(M18*21)/100</f>
      </c>
      <c t="s">
        <v>28</v>
      </c>
    </row>
    <row r="19" spans="1:5" ht="25.5">
      <c r="A19" s="35" t="s">
        <v>56</v>
      </c>
      <c r="E19" s="39" t="s">
        <v>4589</v>
      </c>
    </row>
    <row r="20" spans="1:5" ht="12.75">
      <c r="A20" s="35" t="s">
        <v>57</v>
      </c>
      <c r="E20" s="40" t="s">
        <v>5</v>
      </c>
    </row>
    <row r="21" spans="1:5" ht="12.75">
      <c r="A21" t="s">
        <v>58</v>
      </c>
      <c r="E21" s="39" t="s">
        <v>5</v>
      </c>
    </row>
    <row r="22" spans="1:16" ht="38.25">
      <c r="A22" t="s">
        <v>50</v>
      </c>
      <c s="34" t="s">
        <v>79</v>
      </c>
      <c s="34" t="s">
        <v>619</v>
      </c>
      <c s="35" t="s">
        <v>5</v>
      </c>
      <c s="6" t="s">
        <v>620</v>
      </c>
      <c s="36" t="s">
        <v>401</v>
      </c>
      <c s="37">
        <v>10.64</v>
      </c>
      <c s="36">
        <v>0</v>
      </c>
      <c s="36">
        <f>ROUND(G22*H22,6)</f>
      </c>
      <c r="L22" s="38">
        <v>0</v>
      </c>
      <c s="32">
        <f>ROUND(ROUND(L22,2)*ROUND(G22,3),2)</f>
      </c>
      <c s="36" t="s">
        <v>90</v>
      </c>
      <c>
        <f>(M22*21)/100</f>
      </c>
      <c t="s">
        <v>28</v>
      </c>
    </row>
    <row r="23" spans="1:5" ht="38.25">
      <c r="A23" s="35" t="s">
        <v>56</v>
      </c>
      <c r="E23" s="39" t="s">
        <v>621</v>
      </c>
    </row>
    <row r="24" spans="1:5" ht="12.75">
      <c r="A24" s="35" t="s">
        <v>57</v>
      </c>
      <c r="E24" s="40" t="s">
        <v>5</v>
      </c>
    </row>
    <row r="25" spans="1:5" ht="12.75">
      <c r="A25" t="s">
        <v>58</v>
      </c>
      <c r="E25" s="39" t="s">
        <v>5</v>
      </c>
    </row>
    <row r="26" spans="1:16" ht="25.5">
      <c r="A26" t="s">
        <v>50</v>
      </c>
      <c s="34" t="s">
        <v>101</v>
      </c>
      <c s="34" t="s">
        <v>2629</v>
      </c>
      <c s="35" t="s">
        <v>5</v>
      </c>
      <c s="6" t="s">
        <v>2630</v>
      </c>
      <c s="36" t="s">
        <v>401</v>
      </c>
      <c s="37">
        <v>10.64</v>
      </c>
      <c s="36">
        <v>0</v>
      </c>
      <c s="36">
        <f>ROUND(G26*H26,6)</f>
      </c>
      <c r="L26" s="38">
        <v>0</v>
      </c>
      <c s="32">
        <f>ROUND(ROUND(L26,2)*ROUND(G26,3),2)</f>
      </c>
      <c s="36" t="s">
        <v>90</v>
      </c>
      <c>
        <f>(M26*21)/100</f>
      </c>
      <c t="s">
        <v>28</v>
      </c>
    </row>
    <row r="27" spans="1:5" ht="25.5">
      <c r="A27" s="35" t="s">
        <v>56</v>
      </c>
      <c r="E27" s="39" t="s">
        <v>2630</v>
      </c>
    </row>
    <row r="28" spans="1:5" ht="12.75">
      <c r="A28" s="35" t="s">
        <v>57</v>
      </c>
      <c r="E28" s="40" t="s">
        <v>5</v>
      </c>
    </row>
    <row r="29" spans="1:5" ht="12.75">
      <c r="A29" t="s">
        <v>58</v>
      </c>
      <c r="E29" s="39" t="s">
        <v>5</v>
      </c>
    </row>
    <row r="30" spans="1:13" ht="12.75">
      <c r="A30" t="s">
        <v>47</v>
      </c>
      <c r="C30" s="31" t="s">
        <v>28</v>
      </c>
      <c r="E30" s="33" t="s">
        <v>638</v>
      </c>
      <c r="J30" s="32">
        <f>0</f>
      </c>
      <c s="32">
        <f>0</f>
      </c>
      <c s="32">
        <f>0+L31+L35+L39</f>
      </c>
      <c s="32">
        <f>0+M31+M35+M39</f>
      </c>
    </row>
    <row r="31" spans="1:16" ht="25.5">
      <c r="A31" t="s">
        <v>50</v>
      </c>
      <c s="34" t="s">
        <v>27</v>
      </c>
      <c s="34" t="s">
        <v>4590</v>
      </c>
      <c s="35" t="s">
        <v>5</v>
      </c>
      <c s="6" t="s">
        <v>4591</v>
      </c>
      <c s="36" t="s">
        <v>401</v>
      </c>
      <c s="37">
        <v>11.01</v>
      </c>
      <c s="36">
        <v>2.50187</v>
      </c>
      <c s="36">
        <f>ROUND(G31*H31,6)</f>
      </c>
      <c r="L31" s="38">
        <v>0</v>
      </c>
      <c s="32">
        <f>ROUND(ROUND(L31,2)*ROUND(G31,3),2)</f>
      </c>
      <c s="36" t="s">
        <v>90</v>
      </c>
      <c>
        <f>(M31*21)/100</f>
      </c>
      <c t="s">
        <v>28</v>
      </c>
    </row>
    <row r="32" spans="1:5" ht="25.5">
      <c r="A32" s="35" t="s">
        <v>56</v>
      </c>
      <c r="E32" s="39" t="s">
        <v>4591</v>
      </c>
    </row>
    <row r="33" spans="1:5" ht="12.75">
      <c r="A33" s="35" t="s">
        <v>57</v>
      </c>
      <c r="E33" s="40" t="s">
        <v>5</v>
      </c>
    </row>
    <row r="34" spans="1:5" ht="12.75">
      <c r="A34" t="s">
        <v>58</v>
      </c>
      <c r="E34" s="39" t="s">
        <v>5</v>
      </c>
    </row>
    <row r="35" spans="1:16" ht="12.75">
      <c r="A35" t="s">
        <v>50</v>
      </c>
      <c s="34" t="s">
        <v>106</v>
      </c>
      <c s="34" t="s">
        <v>642</v>
      </c>
      <c s="35" t="s">
        <v>5</v>
      </c>
      <c s="6" t="s">
        <v>643</v>
      </c>
      <c s="36" t="s">
        <v>423</v>
      </c>
      <c s="37">
        <v>15</v>
      </c>
      <c s="36">
        <v>0.00264</v>
      </c>
      <c s="36">
        <f>ROUND(G35*H35,6)</f>
      </c>
      <c r="L35" s="38">
        <v>0</v>
      </c>
      <c s="32">
        <f>ROUND(ROUND(L35,2)*ROUND(G35,3),2)</f>
      </c>
      <c s="36" t="s">
        <v>90</v>
      </c>
      <c>
        <f>(M35*21)/100</f>
      </c>
      <c t="s">
        <v>28</v>
      </c>
    </row>
    <row r="36" spans="1:5" ht="12.75">
      <c r="A36" s="35" t="s">
        <v>56</v>
      </c>
      <c r="E36" s="39" t="s">
        <v>643</v>
      </c>
    </row>
    <row r="37" spans="1:5" ht="12.75">
      <c r="A37" s="35" t="s">
        <v>57</v>
      </c>
      <c r="E37" s="40" t="s">
        <v>5</v>
      </c>
    </row>
    <row r="38" spans="1:5" ht="12.75">
      <c r="A38" t="s">
        <v>58</v>
      </c>
      <c r="E38" s="39" t="s">
        <v>5</v>
      </c>
    </row>
    <row r="39" spans="1:16" ht="12.75">
      <c r="A39" t="s">
        <v>50</v>
      </c>
      <c s="34" t="s">
        <v>111</v>
      </c>
      <c s="34" t="s">
        <v>645</v>
      </c>
      <c s="35" t="s">
        <v>5</v>
      </c>
      <c s="6" t="s">
        <v>646</v>
      </c>
      <c s="36" t="s">
        <v>423</v>
      </c>
      <c s="37">
        <v>15</v>
      </c>
      <c s="36">
        <v>0</v>
      </c>
      <c s="36">
        <f>ROUND(G39*H39,6)</f>
      </c>
      <c r="L39" s="38">
        <v>0</v>
      </c>
      <c s="32">
        <f>ROUND(ROUND(L39,2)*ROUND(G39,3),2)</f>
      </c>
      <c s="36" t="s">
        <v>90</v>
      </c>
      <c>
        <f>(M39*21)/100</f>
      </c>
      <c t="s">
        <v>28</v>
      </c>
    </row>
    <row r="40" spans="1:5" ht="12.75">
      <c r="A40" s="35" t="s">
        <v>56</v>
      </c>
      <c r="E40" s="39" t="s">
        <v>646</v>
      </c>
    </row>
    <row r="41" spans="1:5" ht="12.75">
      <c r="A41" s="35" t="s">
        <v>57</v>
      </c>
      <c r="E41" s="40" t="s">
        <v>5</v>
      </c>
    </row>
    <row r="42" spans="1:5" ht="12.75">
      <c r="A42" t="s">
        <v>58</v>
      </c>
      <c r="E42" s="39" t="s">
        <v>5</v>
      </c>
    </row>
    <row r="43" spans="1:13" ht="12.75">
      <c r="A43" t="s">
        <v>47</v>
      </c>
      <c r="C43" s="31" t="s">
        <v>26</v>
      </c>
      <c r="E43" s="33" t="s">
        <v>650</v>
      </c>
      <c r="J43" s="32">
        <f>0</f>
      </c>
      <c s="32">
        <f>0</f>
      </c>
      <c s="32">
        <f>0+L44+L48+L52+L56+L60+L64+L68+L72+L76+L80+L84+L88+L92+L96+L100+L104</f>
      </c>
      <c s="32">
        <f>0+M44+M48+M52+M56+M60+M64+M68+M72+M76+M80+M84+M88+M92+M96+M100+M104</f>
      </c>
    </row>
    <row r="44" spans="1:16" ht="12.75">
      <c r="A44" t="s">
        <v>50</v>
      </c>
      <c s="34" t="s">
        <v>114</v>
      </c>
      <c s="34" t="s">
        <v>4592</v>
      </c>
      <c s="35" t="s">
        <v>5</v>
      </c>
      <c s="6" t="s">
        <v>4593</v>
      </c>
      <c s="36" t="s">
        <v>1721</v>
      </c>
      <c s="37">
        <v>574</v>
      </c>
      <c s="36">
        <v>0</v>
      </c>
      <c s="36">
        <f>ROUND(G44*H44,6)</f>
      </c>
      <c r="L44" s="38">
        <v>0</v>
      </c>
      <c s="32">
        <f>ROUND(ROUND(L44,2)*ROUND(G44,3),2)</f>
      </c>
      <c s="36" t="s">
        <v>55</v>
      </c>
      <c>
        <f>(M44*21)/100</f>
      </c>
      <c t="s">
        <v>28</v>
      </c>
    </row>
    <row r="45" spans="1:5" ht="12.75">
      <c r="A45" s="35" t="s">
        <v>56</v>
      </c>
      <c r="E45" s="39" t="s">
        <v>4593</v>
      </c>
    </row>
    <row r="46" spans="1:5" ht="12.75">
      <c r="A46" s="35" t="s">
        <v>57</v>
      </c>
      <c r="E46" s="40" t="s">
        <v>5</v>
      </c>
    </row>
    <row r="47" spans="1:5" ht="12.75">
      <c r="A47" t="s">
        <v>58</v>
      </c>
      <c r="E47" s="39" t="s">
        <v>5</v>
      </c>
    </row>
    <row r="48" spans="1:16" ht="12.75">
      <c r="A48" t="s">
        <v>50</v>
      </c>
      <c s="34" t="s">
        <v>120</v>
      </c>
      <c s="34" t="s">
        <v>4594</v>
      </c>
      <c s="35" t="s">
        <v>5</v>
      </c>
      <c s="6" t="s">
        <v>4595</v>
      </c>
      <c s="36" t="s">
        <v>1721</v>
      </c>
      <c s="37">
        <v>5</v>
      </c>
      <c s="36">
        <v>0</v>
      </c>
      <c s="36">
        <f>ROUND(G48*H48,6)</f>
      </c>
      <c r="L48" s="38">
        <v>0</v>
      </c>
      <c s="32">
        <f>ROUND(ROUND(L48,2)*ROUND(G48,3),2)</f>
      </c>
      <c s="36" t="s">
        <v>55</v>
      </c>
      <c>
        <f>(M48*21)/100</f>
      </c>
      <c t="s">
        <v>28</v>
      </c>
    </row>
    <row r="49" spans="1:5" ht="12.75">
      <c r="A49" s="35" t="s">
        <v>56</v>
      </c>
      <c r="E49" s="39" t="s">
        <v>4595</v>
      </c>
    </row>
    <row r="50" spans="1:5" ht="12.75">
      <c r="A50" s="35" t="s">
        <v>57</v>
      </c>
      <c r="E50" s="40" t="s">
        <v>5</v>
      </c>
    </row>
    <row r="51" spans="1:5" ht="12.75">
      <c r="A51" t="s">
        <v>58</v>
      </c>
      <c r="E51" s="39" t="s">
        <v>5</v>
      </c>
    </row>
    <row r="52" spans="1:16" ht="12.75">
      <c r="A52" t="s">
        <v>50</v>
      </c>
      <c s="34" t="s">
        <v>124</v>
      </c>
      <c s="34" t="s">
        <v>4596</v>
      </c>
      <c s="35" t="s">
        <v>5</v>
      </c>
      <c s="6" t="s">
        <v>4597</v>
      </c>
      <c s="36" t="s">
        <v>1721</v>
      </c>
      <c s="37">
        <v>32</v>
      </c>
      <c s="36">
        <v>0</v>
      </c>
      <c s="36">
        <f>ROUND(G52*H52,6)</f>
      </c>
      <c r="L52" s="38">
        <v>0</v>
      </c>
      <c s="32">
        <f>ROUND(ROUND(L52,2)*ROUND(G52,3),2)</f>
      </c>
      <c s="36" t="s">
        <v>55</v>
      </c>
      <c>
        <f>(M52*21)/100</f>
      </c>
      <c t="s">
        <v>28</v>
      </c>
    </row>
    <row r="53" spans="1:5" ht="12.75">
      <c r="A53" s="35" t="s">
        <v>56</v>
      </c>
      <c r="E53" s="39" t="s">
        <v>4597</v>
      </c>
    </row>
    <row r="54" spans="1:5" ht="12.75">
      <c r="A54" s="35" t="s">
        <v>57</v>
      </c>
      <c r="E54" s="40" t="s">
        <v>5</v>
      </c>
    </row>
    <row r="55" spans="1:5" ht="12.75">
      <c r="A55" t="s">
        <v>58</v>
      </c>
      <c r="E55" s="39" t="s">
        <v>5</v>
      </c>
    </row>
    <row r="56" spans="1:16" ht="12.75">
      <c r="A56" t="s">
        <v>50</v>
      </c>
      <c s="34" t="s">
        <v>127</v>
      </c>
      <c s="34" t="s">
        <v>4598</v>
      </c>
      <c s="35" t="s">
        <v>5</v>
      </c>
      <c s="6" t="s">
        <v>4599</v>
      </c>
      <c s="36" t="s">
        <v>1721</v>
      </c>
      <c s="37">
        <v>5</v>
      </c>
      <c s="36">
        <v>0</v>
      </c>
      <c s="36">
        <f>ROUND(G56*H56,6)</f>
      </c>
      <c r="L56" s="38">
        <v>0</v>
      </c>
      <c s="32">
        <f>ROUND(ROUND(L56,2)*ROUND(G56,3),2)</f>
      </c>
      <c s="36" t="s">
        <v>55</v>
      </c>
      <c>
        <f>(M56*21)/100</f>
      </c>
      <c t="s">
        <v>28</v>
      </c>
    </row>
    <row r="57" spans="1:5" ht="12.75">
      <c r="A57" s="35" t="s">
        <v>56</v>
      </c>
      <c r="E57" s="39" t="s">
        <v>4599</v>
      </c>
    </row>
    <row r="58" spans="1:5" ht="12.75">
      <c r="A58" s="35" t="s">
        <v>57</v>
      </c>
      <c r="E58" s="40" t="s">
        <v>5</v>
      </c>
    </row>
    <row r="59" spans="1:5" ht="12.75">
      <c r="A59" t="s">
        <v>58</v>
      </c>
      <c r="E59" s="39" t="s">
        <v>5</v>
      </c>
    </row>
    <row r="60" spans="1:16" ht="12.75">
      <c r="A60" t="s">
        <v>50</v>
      </c>
      <c s="34" t="s">
        <v>130</v>
      </c>
      <c s="34" t="s">
        <v>4600</v>
      </c>
      <c s="35" t="s">
        <v>5</v>
      </c>
      <c s="6" t="s">
        <v>4601</v>
      </c>
      <c s="36" t="s">
        <v>1721</v>
      </c>
      <c s="37">
        <v>1</v>
      </c>
      <c s="36">
        <v>0</v>
      </c>
      <c s="36">
        <f>ROUND(G60*H60,6)</f>
      </c>
      <c r="L60" s="38">
        <v>0</v>
      </c>
      <c s="32">
        <f>ROUND(ROUND(L60,2)*ROUND(G60,3),2)</f>
      </c>
      <c s="36" t="s">
        <v>55</v>
      </c>
      <c>
        <f>(M60*21)/100</f>
      </c>
      <c t="s">
        <v>28</v>
      </c>
    </row>
    <row r="61" spans="1:5" ht="12.75">
      <c r="A61" s="35" t="s">
        <v>56</v>
      </c>
      <c r="E61" s="39" t="s">
        <v>4601</v>
      </c>
    </row>
    <row r="62" spans="1:5" ht="12.75">
      <c r="A62" s="35" t="s">
        <v>57</v>
      </c>
      <c r="E62" s="40" t="s">
        <v>5</v>
      </c>
    </row>
    <row r="63" spans="1:5" ht="12.75">
      <c r="A63" t="s">
        <v>58</v>
      </c>
      <c r="E63" s="39" t="s">
        <v>5</v>
      </c>
    </row>
    <row r="64" spans="1:16" ht="12.75">
      <c r="A64" t="s">
        <v>50</v>
      </c>
      <c s="34" t="s">
        <v>133</v>
      </c>
      <c s="34" t="s">
        <v>4602</v>
      </c>
      <c s="35" t="s">
        <v>5</v>
      </c>
      <c s="6" t="s">
        <v>4603</v>
      </c>
      <c s="36" t="s">
        <v>1721</v>
      </c>
      <c s="37">
        <v>10</v>
      </c>
      <c s="36">
        <v>0</v>
      </c>
      <c s="36">
        <f>ROUND(G64*H64,6)</f>
      </c>
      <c r="L64" s="38">
        <v>0</v>
      </c>
      <c s="32">
        <f>ROUND(ROUND(L64,2)*ROUND(G64,3),2)</f>
      </c>
      <c s="36" t="s">
        <v>55</v>
      </c>
      <c>
        <f>(M64*21)/100</f>
      </c>
      <c t="s">
        <v>28</v>
      </c>
    </row>
    <row r="65" spans="1:5" ht="12.75">
      <c r="A65" s="35" t="s">
        <v>56</v>
      </c>
      <c r="E65" s="39" t="s">
        <v>4603</v>
      </c>
    </row>
    <row r="66" spans="1:5" ht="12.75">
      <c r="A66" s="35" t="s">
        <v>57</v>
      </c>
      <c r="E66" s="40" t="s">
        <v>5</v>
      </c>
    </row>
    <row r="67" spans="1:5" ht="12.75">
      <c r="A67" t="s">
        <v>58</v>
      </c>
      <c r="E67" s="39" t="s">
        <v>5</v>
      </c>
    </row>
    <row r="68" spans="1:16" ht="12.75">
      <c r="A68" t="s">
        <v>50</v>
      </c>
      <c s="34" t="s">
        <v>136</v>
      </c>
      <c s="34" t="s">
        <v>4604</v>
      </c>
      <c s="35" t="s">
        <v>5</v>
      </c>
      <c s="6" t="s">
        <v>4605</v>
      </c>
      <c s="36" t="s">
        <v>1721</v>
      </c>
      <c s="37">
        <v>10</v>
      </c>
      <c s="36">
        <v>0</v>
      </c>
      <c s="36">
        <f>ROUND(G68*H68,6)</f>
      </c>
      <c r="L68" s="38">
        <v>0</v>
      </c>
      <c s="32">
        <f>ROUND(ROUND(L68,2)*ROUND(G68,3),2)</f>
      </c>
      <c s="36" t="s">
        <v>55</v>
      </c>
      <c>
        <f>(M68*21)/100</f>
      </c>
      <c t="s">
        <v>28</v>
      </c>
    </row>
    <row r="69" spans="1:5" ht="12.75">
      <c r="A69" s="35" t="s">
        <v>56</v>
      </c>
      <c r="E69" s="39" t="s">
        <v>4605</v>
      </c>
    </row>
    <row r="70" spans="1:5" ht="12.75">
      <c r="A70" s="35" t="s">
        <v>57</v>
      </c>
      <c r="E70" s="40" t="s">
        <v>5</v>
      </c>
    </row>
    <row r="71" spans="1:5" ht="12.75">
      <c r="A71" t="s">
        <v>58</v>
      </c>
      <c r="E71" s="39" t="s">
        <v>5</v>
      </c>
    </row>
    <row r="72" spans="1:16" ht="12.75">
      <c r="A72" t="s">
        <v>50</v>
      </c>
      <c s="34" t="s">
        <v>139</v>
      </c>
      <c s="34" t="s">
        <v>4606</v>
      </c>
      <c s="35" t="s">
        <v>5</v>
      </c>
      <c s="6" t="s">
        <v>4607</v>
      </c>
      <c s="36" t="s">
        <v>1721</v>
      </c>
      <c s="37">
        <v>5</v>
      </c>
      <c s="36">
        <v>0</v>
      </c>
      <c s="36">
        <f>ROUND(G72*H72,6)</f>
      </c>
      <c r="L72" s="38">
        <v>0</v>
      </c>
      <c s="32">
        <f>ROUND(ROUND(L72,2)*ROUND(G72,3),2)</f>
      </c>
      <c s="36" t="s">
        <v>55</v>
      </c>
      <c>
        <f>(M72*21)/100</f>
      </c>
      <c t="s">
        <v>28</v>
      </c>
    </row>
    <row r="73" spans="1:5" ht="12.75">
      <c r="A73" s="35" t="s">
        <v>56</v>
      </c>
      <c r="E73" s="39" t="s">
        <v>4607</v>
      </c>
    </row>
    <row r="74" spans="1:5" ht="12.75">
      <c r="A74" s="35" t="s">
        <v>57</v>
      </c>
      <c r="E74" s="40" t="s">
        <v>5</v>
      </c>
    </row>
    <row r="75" spans="1:5" ht="12.75">
      <c r="A75" t="s">
        <v>58</v>
      </c>
      <c r="E75" s="39" t="s">
        <v>5</v>
      </c>
    </row>
    <row r="76" spans="1:16" ht="12.75">
      <c r="A76" t="s">
        <v>50</v>
      </c>
      <c s="34" t="s">
        <v>142</v>
      </c>
      <c s="34" t="s">
        <v>4608</v>
      </c>
      <c s="35" t="s">
        <v>5</v>
      </c>
      <c s="6" t="s">
        <v>4609</v>
      </c>
      <c s="36" t="s">
        <v>1721</v>
      </c>
      <c s="37">
        <v>10</v>
      </c>
      <c s="36">
        <v>0</v>
      </c>
      <c s="36">
        <f>ROUND(G76*H76,6)</f>
      </c>
      <c r="L76" s="38">
        <v>0</v>
      </c>
      <c s="32">
        <f>ROUND(ROUND(L76,2)*ROUND(G76,3),2)</f>
      </c>
      <c s="36" t="s">
        <v>55</v>
      </c>
      <c>
        <f>(M76*21)/100</f>
      </c>
      <c t="s">
        <v>28</v>
      </c>
    </row>
    <row r="77" spans="1:5" ht="12.75">
      <c r="A77" s="35" t="s">
        <v>56</v>
      </c>
      <c r="E77" s="39" t="s">
        <v>4609</v>
      </c>
    </row>
    <row r="78" spans="1:5" ht="12.75">
      <c r="A78" s="35" t="s">
        <v>57</v>
      </c>
      <c r="E78" s="40" t="s">
        <v>5</v>
      </c>
    </row>
    <row r="79" spans="1:5" ht="12.75">
      <c r="A79" t="s">
        <v>58</v>
      </c>
      <c r="E79" s="39" t="s">
        <v>5</v>
      </c>
    </row>
    <row r="80" spans="1:16" ht="12.75">
      <c r="A80" t="s">
        <v>50</v>
      </c>
      <c s="34" t="s">
        <v>145</v>
      </c>
      <c s="34" t="s">
        <v>4610</v>
      </c>
      <c s="35" t="s">
        <v>5</v>
      </c>
      <c s="6" t="s">
        <v>4611</v>
      </c>
      <c s="36" t="s">
        <v>1721</v>
      </c>
      <c s="37">
        <v>83</v>
      </c>
      <c s="36">
        <v>0</v>
      </c>
      <c s="36">
        <f>ROUND(G80*H80,6)</f>
      </c>
      <c r="L80" s="38">
        <v>0</v>
      </c>
      <c s="32">
        <f>ROUND(ROUND(L80,2)*ROUND(G80,3),2)</f>
      </c>
      <c s="36" t="s">
        <v>55</v>
      </c>
      <c>
        <f>(M80*21)/100</f>
      </c>
      <c t="s">
        <v>28</v>
      </c>
    </row>
    <row r="81" spans="1:5" ht="12.75">
      <c r="A81" s="35" t="s">
        <v>56</v>
      </c>
      <c r="E81" s="39" t="s">
        <v>4611</v>
      </c>
    </row>
    <row r="82" spans="1:5" ht="12.75">
      <c r="A82" s="35" t="s">
        <v>57</v>
      </c>
      <c r="E82" s="40" t="s">
        <v>5</v>
      </c>
    </row>
    <row r="83" spans="1:5" ht="12.75">
      <c r="A83" t="s">
        <v>58</v>
      </c>
      <c r="E83" s="39" t="s">
        <v>5</v>
      </c>
    </row>
    <row r="84" spans="1:16" ht="12.75">
      <c r="A84" t="s">
        <v>50</v>
      </c>
      <c s="34" t="s">
        <v>149</v>
      </c>
      <c s="34" t="s">
        <v>4612</v>
      </c>
      <c s="35" t="s">
        <v>5</v>
      </c>
      <c s="6" t="s">
        <v>4613</v>
      </c>
      <c s="36" t="s">
        <v>1721</v>
      </c>
      <c s="37">
        <v>15</v>
      </c>
      <c s="36">
        <v>0</v>
      </c>
      <c s="36">
        <f>ROUND(G84*H84,6)</f>
      </c>
      <c r="L84" s="38">
        <v>0</v>
      </c>
      <c s="32">
        <f>ROUND(ROUND(L84,2)*ROUND(G84,3),2)</f>
      </c>
      <c s="36" t="s">
        <v>55</v>
      </c>
      <c>
        <f>(M84*21)/100</f>
      </c>
      <c t="s">
        <v>28</v>
      </c>
    </row>
    <row r="85" spans="1:5" ht="12.75">
      <c r="A85" s="35" t="s">
        <v>56</v>
      </c>
      <c r="E85" s="39" t="s">
        <v>4613</v>
      </c>
    </row>
    <row r="86" spans="1:5" ht="12.75">
      <c r="A86" s="35" t="s">
        <v>57</v>
      </c>
      <c r="E86" s="40" t="s">
        <v>5</v>
      </c>
    </row>
    <row r="87" spans="1:5" ht="12.75">
      <c r="A87" t="s">
        <v>58</v>
      </c>
      <c r="E87" s="39" t="s">
        <v>5</v>
      </c>
    </row>
    <row r="88" spans="1:16" ht="12.75">
      <c r="A88" t="s">
        <v>50</v>
      </c>
      <c s="34" t="s">
        <v>152</v>
      </c>
      <c s="34" t="s">
        <v>4614</v>
      </c>
      <c s="35" t="s">
        <v>5</v>
      </c>
      <c s="6" t="s">
        <v>4615</v>
      </c>
      <c s="36" t="s">
        <v>1721</v>
      </c>
      <c s="37">
        <v>17</v>
      </c>
      <c s="36">
        <v>0</v>
      </c>
      <c s="36">
        <f>ROUND(G88*H88,6)</f>
      </c>
      <c r="L88" s="38">
        <v>0</v>
      </c>
      <c s="32">
        <f>ROUND(ROUND(L88,2)*ROUND(G88,3),2)</f>
      </c>
      <c s="36" t="s">
        <v>55</v>
      </c>
      <c>
        <f>(M88*21)/100</f>
      </c>
      <c t="s">
        <v>28</v>
      </c>
    </row>
    <row r="89" spans="1:5" ht="12.75">
      <c r="A89" s="35" t="s">
        <v>56</v>
      </c>
      <c r="E89" s="39" t="s">
        <v>4615</v>
      </c>
    </row>
    <row r="90" spans="1:5" ht="12.75">
      <c r="A90" s="35" t="s">
        <v>57</v>
      </c>
      <c r="E90" s="40" t="s">
        <v>5</v>
      </c>
    </row>
    <row r="91" spans="1:5" ht="12.75">
      <c r="A91" t="s">
        <v>58</v>
      </c>
      <c r="E91" s="39" t="s">
        <v>5</v>
      </c>
    </row>
    <row r="92" spans="1:16" ht="12.75">
      <c r="A92" t="s">
        <v>50</v>
      </c>
      <c s="34" t="s">
        <v>155</v>
      </c>
      <c s="34" t="s">
        <v>4616</v>
      </c>
      <c s="35" t="s">
        <v>5</v>
      </c>
      <c s="6" t="s">
        <v>4617</v>
      </c>
      <c s="36" t="s">
        <v>1721</v>
      </c>
      <c s="37">
        <v>31</v>
      </c>
      <c s="36">
        <v>0</v>
      </c>
      <c s="36">
        <f>ROUND(G92*H92,6)</f>
      </c>
      <c r="L92" s="38">
        <v>0</v>
      </c>
      <c s="32">
        <f>ROUND(ROUND(L92,2)*ROUND(G92,3),2)</f>
      </c>
      <c s="36" t="s">
        <v>55</v>
      </c>
      <c>
        <f>(M92*21)/100</f>
      </c>
      <c t="s">
        <v>28</v>
      </c>
    </row>
    <row r="93" spans="1:5" ht="12.75">
      <c r="A93" s="35" t="s">
        <v>56</v>
      </c>
      <c r="E93" s="39" t="s">
        <v>4617</v>
      </c>
    </row>
    <row r="94" spans="1:5" ht="12.75">
      <c r="A94" s="35" t="s">
        <v>57</v>
      </c>
      <c r="E94" s="40" t="s">
        <v>5</v>
      </c>
    </row>
    <row r="95" spans="1:5" ht="12.75">
      <c r="A95" t="s">
        <v>58</v>
      </c>
      <c r="E95" s="39" t="s">
        <v>5</v>
      </c>
    </row>
    <row r="96" spans="1:16" ht="12.75">
      <c r="A96" t="s">
        <v>50</v>
      </c>
      <c s="34" t="s">
        <v>159</v>
      </c>
      <c s="34" t="s">
        <v>4618</v>
      </c>
      <c s="35" t="s">
        <v>5</v>
      </c>
      <c s="6" t="s">
        <v>4619</v>
      </c>
      <c s="36" t="s">
        <v>1721</v>
      </c>
      <c s="37">
        <v>5</v>
      </c>
      <c s="36">
        <v>0</v>
      </c>
      <c s="36">
        <f>ROUND(G96*H96,6)</f>
      </c>
      <c r="L96" s="38">
        <v>0</v>
      </c>
      <c s="32">
        <f>ROUND(ROUND(L96,2)*ROUND(G96,3),2)</f>
      </c>
      <c s="36" t="s">
        <v>55</v>
      </c>
      <c>
        <f>(M96*21)/100</f>
      </c>
      <c t="s">
        <v>28</v>
      </c>
    </row>
    <row r="97" spans="1:5" ht="12.75">
      <c r="A97" s="35" t="s">
        <v>56</v>
      </c>
      <c r="E97" s="39" t="s">
        <v>4619</v>
      </c>
    </row>
    <row r="98" spans="1:5" ht="12.75">
      <c r="A98" s="35" t="s">
        <v>57</v>
      </c>
      <c r="E98" s="40" t="s">
        <v>5</v>
      </c>
    </row>
    <row r="99" spans="1:5" ht="12.75">
      <c r="A99" t="s">
        <v>58</v>
      </c>
      <c r="E99" s="39" t="s">
        <v>5</v>
      </c>
    </row>
    <row r="100" spans="1:16" ht="12.75">
      <c r="A100" t="s">
        <v>50</v>
      </c>
      <c s="34" t="s">
        <v>162</v>
      </c>
      <c s="34" t="s">
        <v>4620</v>
      </c>
      <c s="35" t="s">
        <v>5</v>
      </c>
      <c s="6" t="s">
        <v>4621</v>
      </c>
      <c s="36" t="s">
        <v>1721</v>
      </c>
      <c s="37">
        <v>4</v>
      </c>
      <c s="36">
        <v>0</v>
      </c>
      <c s="36">
        <f>ROUND(G100*H100,6)</f>
      </c>
      <c r="L100" s="38">
        <v>0</v>
      </c>
      <c s="32">
        <f>ROUND(ROUND(L100,2)*ROUND(G100,3),2)</f>
      </c>
      <c s="36" t="s">
        <v>55</v>
      </c>
      <c>
        <f>(M100*21)/100</f>
      </c>
      <c t="s">
        <v>28</v>
      </c>
    </row>
    <row r="101" spans="1:5" ht="12.75">
      <c r="A101" s="35" t="s">
        <v>56</v>
      </c>
      <c r="E101" s="39" t="s">
        <v>4621</v>
      </c>
    </row>
    <row r="102" spans="1:5" ht="12.75">
      <c r="A102" s="35" t="s">
        <v>57</v>
      </c>
      <c r="E102" s="40" t="s">
        <v>5</v>
      </c>
    </row>
    <row r="103" spans="1:5" ht="12.75">
      <c r="A103" t="s">
        <v>58</v>
      </c>
      <c r="E103" s="39" t="s">
        <v>5</v>
      </c>
    </row>
    <row r="104" spans="1:16" ht="12.75">
      <c r="A104" t="s">
        <v>50</v>
      </c>
      <c s="34" t="s">
        <v>165</v>
      </c>
      <c s="34" t="s">
        <v>4622</v>
      </c>
      <c s="35" t="s">
        <v>5</v>
      </c>
      <c s="6" t="s">
        <v>4623</v>
      </c>
      <c s="36" t="s">
        <v>423</v>
      </c>
      <c s="37">
        <v>14</v>
      </c>
      <c s="36">
        <v>0</v>
      </c>
      <c s="36">
        <f>ROUND(G104*H104,6)</f>
      </c>
      <c r="L104" s="38">
        <v>0</v>
      </c>
      <c s="32">
        <f>ROUND(ROUND(L104,2)*ROUND(G104,3),2)</f>
      </c>
      <c s="36" t="s">
        <v>55</v>
      </c>
      <c>
        <f>(M104*21)/100</f>
      </c>
      <c t="s">
        <v>28</v>
      </c>
    </row>
    <row r="105" spans="1:5" ht="12.75">
      <c r="A105" s="35" t="s">
        <v>56</v>
      </c>
      <c r="E105" s="39" t="s">
        <v>4623</v>
      </c>
    </row>
    <row r="106" spans="1:5" ht="12.75">
      <c r="A106" s="35" t="s">
        <v>57</v>
      </c>
      <c r="E106" s="40" t="s">
        <v>5</v>
      </c>
    </row>
    <row r="107" spans="1:5" ht="12.75">
      <c r="A107" t="s">
        <v>58</v>
      </c>
      <c r="E107" s="39" t="s">
        <v>5</v>
      </c>
    </row>
    <row r="108" spans="1:13" ht="12.75">
      <c r="A108" t="s">
        <v>47</v>
      </c>
      <c r="C108" s="31" t="s">
        <v>1264</v>
      </c>
      <c r="E108" s="33" t="s">
        <v>1265</v>
      </c>
      <c r="J108" s="32">
        <f>0</f>
      </c>
      <c s="32">
        <f>0</f>
      </c>
      <c s="32">
        <f>0+L109+L113</f>
      </c>
      <c s="32">
        <f>0+M109+M113</f>
      </c>
    </row>
    <row r="109" spans="1:16" ht="12.75">
      <c r="A109" t="s">
        <v>50</v>
      </c>
      <c s="34" t="s">
        <v>209</v>
      </c>
      <c s="34" t="s">
        <v>4624</v>
      </c>
      <c s="35" t="s">
        <v>5</v>
      </c>
      <c s="6" t="s">
        <v>4625</v>
      </c>
      <c s="36" t="s">
        <v>283</v>
      </c>
      <c s="37">
        <v>250</v>
      </c>
      <c s="36">
        <v>0</v>
      </c>
      <c s="36">
        <f>ROUND(G109*H109,6)</f>
      </c>
      <c r="L109" s="38">
        <v>0</v>
      </c>
      <c s="32">
        <f>ROUND(ROUND(L109,2)*ROUND(G109,3),2)</f>
      </c>
      <c s="36" t="s">
        <v>55</v>
      </c>
      <c>
        <f>(M109*21)/100</f>
      </c>
      <c t="s">
        <v>28</v>
      </c>
    </row>
    <row r="110" spans="1:5" ht="12.75">
      <c r="A110" s="35" t="s">
        <v>56</v>
      </c>
      <c r="E110" s="39" t="s">
        <v>4625</v>
      </c>
    </row>
    <row r="111" spans="1:5" ht="12.75">
      <c r="A111" s="35" t="s">
        <v>57</v>
      </c>
      <c r="E111" s="40" t="s">
        <v>5</v>
      </c>
    </row>
    <row r="112" spans="1:5" ht="12.75">
      <c r="A112" t="s">
        <v>58</v>
      </c>
      <c r="E112" s="39" t="s">
        <v>5</v>
      </c>
    </row>
    <row r="113" spans="1:16" ht="25.5">
      <c r="A113" t="s">
        <v>50</v>
      </c>
      <c s="34" t="s">
        <v>212</v>
      </c>
      <c s="34" t="s">
        <v>4626</v>
      </c>
      <c s="35" t="s">
        <v>5</v>
      </c>
      <c s="6" t="s">
        <v>4627</v>
      </c>
      <c s="36" t="s">
        <v>452</v>
      </c>
      <c s="37">
        <v>207.125</v>
      </c>
      <c s="36">
        <v>0</v>
      </c>
      <c s="36">
        <f>ROUND(G113*H113,6)</f>
      </c>
      <c r="L113" s="38">
        <v>0</v>
      </c>
      <c s="32">
        <f>ROUND(ROUND(L113,2)*ROUND(G113,3),2)</f>
      </c>
      <c s="36" t="s">
        <v>90</v>
      </c>
      <c>
        <f>(M113*21)/100</f>
      </c>
      <c t="s">
        <v>28</v>
      </c>
    </row>
    <row r="114" spans="1:5" ht="25.5">
      <c r="A114" s="35" t="s">
        <v>56</v>
      </c>
      <c r="E114" s="39" t="s">
        <v>4627</v>
      </c>
    </row>
    <row r="115" spans="1:5" ht="12.75">
      <c r="A115" s="35" t="s">
        <v>57</v>
      </c>
      <c r="E115" s="40" t="s">
        <v>5</v>
      </c>
    </row>
    <row r="116" spans="1:5" ht="12.75">
      <c r="A116" t="s">
        <v>58</v>
      </c>
      <c r="E116" s="39" t="s">
        <v>5</v>
      </c>
    </row>
    <row r="117" spans="1:13" ht="12.75">
      <c r="A117" t="s">
        <v>47</v>
      </c>
      <c r="C117" s="31" t="s">
        <v>1474</v>
      </c>
      <c r="E117" s="33" t="s">
        <v>4628</v>
      </c>
      <c r="J117" s="32">
        <f>0</f>
      </c>
      <c s="32">
        <f>0</f>
      </c>
      <c s="32">
        <f>0+L118+L122+L126+L130+L134+L138+L142+L146+L150+L154</f>
      </c>
      <c s="32">
        <f>0+M118+M122+M126+M130+M134+M138+M142+M146+M150+M154</f>
      </c>
    </row>
    <row r="118" spans="1:16" ht="25.5">
      <c r="A118" t="s">
        <v>50</v>
      </c>
      <c s="34" t="s">
        <v>168</v>
      </c>
      <c s="34" t="s">
        <v>4629</v>
      </c>
      <c s="35" t="s">
        <v>5</v>
      </c>
      <c s="6" t="s">
        <v>4630</v>
      </c>
      <c s="36" t="s">
        <v>283</v>
      </c>
      <c s="37">
        <v>8800</v>
      </c>
      <c s="36">
        <v>0</v>
      </c>
      <c s="36">
        <f>ROUND(G118*H118,6)</f>
      </c>
      <c r="L118" s="38">
        <v>0</v>
      </c>
      <c s="32">
        <f>ROUND(ROUND(L118,2)*ROUND(G118,3),2)</f>
      </c>
      <c s="36" t="s">
        <v>90</v>
      </c>
      <c>
        <f>(M118*21)/100</f>
      </c>
      <c t="s">
        <v>28</v>
      </c>
    </row>
    <row r="119" spans="1:5" ht="25.5">
      <c r="A119" s="35" t="s">
        <v>56</v>
      </c>
      <c r="E119" s="39" t="s">
        <v>4630</v>
      </c>
    </row>
    <row r="120" spans="1:5" ht="12.75">
      <c r="A120" s="35" t="s">
        <v>57</v>
      </c>
      <c r="E120" s="40" t="s">
        <v>5</v>
      </c>
    </row>
    <row r="121" spans="1:5" ht="12.75">
      <c r="A121" t="s">
        <v>58</v>
      </c>
      <c r="E121" s="39" t="s">
        <v>5</v>
      </c>
    </row>
    <row r="122" spans="1:16" ht="12.75">
      <c r="A122" t="s">
        <v>50</v>
      </c>
      <c s="34" t="s">
        <v>171</v>
      </c>
      <c s="34" t="s">
        <v>4631</v>
      </c>
      <c s="35" t="s">
        <v>5</v>
      </c>
      <c s="6" t="s">
        <v>4632</v>
      </c>
      <c s="36" t="s">
        <v>401</v>
      </c>
      <c s="37">
        <v>9</v>
      </c>
      <c s="36">
        <v>0</v>
      </c>
      <c s="36">
        <f>ROUND(G122*H122,6)</f>
      </c>
      <c r="L122" s="38">
        <v>0</v>
      </c>
      <c s="32">
        <f>ROUND(ROUND(L122,2)*ROUND(G122,3),2)</f>
      </c>
      <c s="36" t="s">
        <v>90</v>
      </c>
      <c>
        <f>(M122*21)/100</f>
      </c>
      <c t="s">
        <v>28</v>
      </c>
    </row>
    <row r="123" spans="1:5" ht="12.75">
      <c r="A123" s="35" t="s">
        <v>56</v>
      </c>
      <c r="E123" s="39" t="s">
        <v>4632</v>
      </c>
    </row>
    <row r="124" spans="1:5" ht="12.75">
      <c r="A124" s="35" t="s">
        <v>57</v>
      </c>
      <c r="E124" s="40" t="s">
        <v>5</v>
      </c>
    </row>
    <row r="125" spans="1:5" ht="12.75">
      <c r="A125" t="s">
        <v>58</v>
      </c>
      <c r="E125" s="39" t="s">
        <v>5</v>
      </c>
    </row>
    <row r="126" spans="1:16" ht="25.5">
      <c r="A126" t="s">
        <v>50</v>
      </c>
      <c s="34" t="s">
        <v>174</v>
      </c>
      <c s="34" t="s">
        <v>1607</v>
      </c>
      <c s="35" t="s">
        <v>5</v>
      </c>
      <c s="6" t="s">
        <v>1608</v>
      </c>
      <c s="36" t="s">
        <v>409</v>
      </c>
      <c s="37">
        <v>32</v>
      </c>
      <c s="36">
        <v>0</v>
      </c>
      <c s="36">
        <f>ROUND(G126*H126,6)</f>
      </c>
      <c r="L126" s="38">
        <v>0</v>
      </c>
      <c s="32">
        <f>ROUND(ROUND(L126,2)*ROUND(G126,3),2)</f>
      </c>
      <c s="36" t="s">
        <v>90</v>
      </c>
      <c>
        <f>(M126*21)/100</f>
      </c>
      <c t="s">
        <v>28</v>
      </c>
    </row>
    <row r="127" spans="1:5" ht="25.5">
      <c r="A127" s="35" t="s">
        <v>56</v>
      </c>
      <c r="E127" s="39" t="s">
        <v>1608</v>
      </c>
    </row>
    <row r="128" spans="1:5" ht="12.75">
      <c r="A128" s="35" t="s">
        <v>57</v>
      </c>
      <c r="E128" s="40" t="s">
        <v>5</v>
      </c>
    </row>
    <row r="129" spans="1:5" ht="12.75">
      <c r="A129" t="s">
        <v>58</v>
      </c>
      <c r="E129" s="39" t="s">
        <v>5</v>
      </c>
    </row>
    <row r="130" spans="1:16" ht="25.5">
      <c r="A130" t="s">
        <v>50</v>
      </c>
      <c s="34" t="s">
        <v>177</v>
      </c>
      <c s="34" t="s">
        <v>1610</v>
      </c>
      <c s="35" t="s">
        <v>5</v>
      </c>
      <c s="6" t="s">
        <v>1611</v>
      </c>
      <c s="36" t="s">
        <v>409</v>
      </c>
      <c s="37">
        <v>324</v>
      </c>
      <c s="36">
        <v>0</v>
      </c>
      <c s="36">
        <f>ROUND(G130*H130,6)</f>
      </c>
      <c r="L130" s="38">
        <v>0</v>
      </c>
      <c s="32">
        <f>ROUND(ROUND(L130,2)*ROUND(G130,3),2)</f>
      </c>
      <c s="36" t="s">
        <v>90</v>
      </c>
      <c>
        <f>(M130*21)/100</f>
      </c>
      <c t="s">
        <v>28</v>
      </c>
    </row>
    <row r="131" spans="1:5" ht="25.5">
      <c r="A131" s="35" t="s">
        <v>56</v>
      </c>
      <c r="E131" s="39" t="s">
        <v>1611</v>
      </c>
    </row>
    <row r="132" spans="1:5" ht="12.75">
      <c r="A132" s="35" t="s">
        <v>57</v>
      </c>
      <c r="E132" s="40" t="s">
        <v>5</v>
      </c>
    </row>
    <row r="133" spans="1:5" ht="12.75">
      <c r="A133" t="s">
        <v>58</v>
      </c>
      <c r="E133" s="39" t="s">
        <v>5</v>
      </c>
    </row>
    <row r="134" spans="1:16" ht="38.25">
      <c r="A134" t="s">
        <v>50</v>
      </c>
      <c s="34" t="s">
        <v>181</v>
      </c>
      <c s="34" t="s">
        <v>4633</v>
      </c>
      <c s="35" t="s">
        <v>5</v>
      </c>
      <c s="6" t="s">
        <v>4634</v>
      </c>
      <c s="36" t="s">
        <v>409</v>
      </c>
      <c s="37">
        <v>36</v>
      </c>
      <c s="36">
        <v>0</v>
      </c>
      <c s="36">
        <f>ROUND(G134*H134,6)</f>
      </c>
      <c r="L134" s="38">
        <v>0</v>
      </c>
      <c s="32">
        <f>ROUND(ROUND(L134,2)*ROUND(G134,3),2)</f>
      </c>
      <c s="36" t="s">
        <v>90</v>
      </c>
      <c>
        <f>(M134*21)/100</f>
      </c>
      <c t="s">
        <v>28</v>
      </c>
    </row>
    <row r="135" spans="1:5" ht="38.25">
      <c r="A135" s="35" t="s">
        <v>56</v>
      </c>
      <c r="E135" s="39" t="s">
        <v>4635</v>
      </c>
    </row>
    <row r="136" spans="1:5" ht="12.75">
      <c r="A136" s="35" t="s">
        <v>57</v>
      </c>
      <c r="E136" s="40" t="s">
        <v>5</v>
      </c>
    </row>
    <row r="137" spans="1:5" ht="12.75">
      <c r="A137" t="s">
        <v>58</v>
      </c>
      <c r="E137" s="39" t="s">
        <v>5</v>
      </c>
    </row>
    <row r="138" spans="1:16" ht="12.75">
      <c r="A138" t="s">
        <v>50</v>
      </c>
      <c s="34" t="s">
        <v>187</v>
      </c>
      <c s="34" t="s">
        <v>4636</v>
      </c>
      <c s="35" t="s">
        <v>5</v>
      </c>
      <c s="6" t="s">
        <v>4637</v>
      </c>
      <c s="36" t="s">
        <v>409</v>
      </c>
      <c s="37">
        <v>144</v>
      </c>
      <c s="36">
        <v>0</v>
      </c>
      <c s="36">
        <f>ROUND(G138*H138,6)</f>
      </c>
      <c r="L138" s="38">
        <v>0</v>
      </c>
      <c s="32">
        <f>ROUND(ROUND(L138,2)*ROUND(G138,3),2)</f>
      </c>
      <c s="36" t="s">
        <v>90</v>
      </c>
      <c>
        <f>(M138*21)/100</f>
      </c>
      <c t="s">
        <v>28</v>
      </c>
    </row>
    <row r="139" spans="1:5" ht="12.75">
      <c r="A139" s="35" t="s">
        <v>56</v>
      </c>
      <c r="E139" s="39" t="s">
        <v>4637</v>
      </c>
    </row>
    <row r="140" spans="1:5" ht="12.75">
      <c r="A140" s="35" t="s">
        <v>57</v>
      </c>
      <c r="E140" s="40" t="s">
        <v>5</v>
      </c>
    </row>
    <row r="141" spans="1:5" ht="12.75">
      <c r="A141" t="s">
        <v>58</v>
      </c>
      <c r="E141" s="39" t="s">
        <v>5</v>
      </c>
    </row>
    <row r="142" spans="1:16" ht="12.75">
      <c r="A142" t="s">
        <v>50</v>
      </c>
      <c s="34" t="s">
        <v>191</v>
      </c>
      <c s="34" t="s">
        <v>3634</v>
      </c>
      <c s="35" t="s">
        <v>5</v>
      </c>
      <c s="6" t="s">
        <v>3635</v>
      </c>
      <c s="36" t="s">
        <v>409</v>
      </c>
      <c s="37">
        <v>36</v>
      </c>
      <c s="36">
        <v>0</v>
      </c>
      <c s="36">
        <f>ROUND(G142*H142,6)</f>
      </c>
      <c r="L142" s="38">
        <v>0</v>
      </c>
      <c s="32">
        <f>ROUND(ROUND(L142,2)*ROUND(G142,3),2)</f>
      </c>
      <c s="36" t="s">
        <v>90</v>
      </c>
      <c>
        <f>(M142*21)/100</f>
      </c>
      <c t="s">
        <v>28</v>
      </c>
    </row>
    <row r="143" spans="1:5" ht="12.75">
      <c r="A143" s="35" t="s">
        <v>56</v>
      </c>
      <c r="E143" s="39" t="s">
        <v>3635</v>
      </c>
    </row>
    <row r="144" spans="1:5" ht="12.75">
      <c r="A144" s="35" t="s">
        <v>57</v>
      </c>
      <c r="E144" s="40" t="s">
        <v>5</v>
      </c>
    </row>
    <row r="145" spans="1:5" ht="12.75">
      <c r="A145" t="s">
        <v>58</v>
      </c>
      <c r="E145" s="39" t="s">
        <v>5</v>
      </c>
    </row>
    <row r="146" spans="1:16" ht="12.75">
      <c r="A146" t="s">
        <v>50</v>
      </c>
      <c s="34" t="s">
        <v>194</v>
      </c>
      <c s="34" t="s">
        <v>4638</v>
      </c>
      <c s="35" t="s">
        <v>5</v>
      </c>
      <c s="6" t="s">
        <v>4639</v>
      </c>
      <c s="36" t="s">
        <v>409</v>
      </c>
      <c s="37">
        <v>36</v>
      </c>
      <c s="36">
        <v>0</v>
      </c>
      <c s="36">
        <f>ROUND(G146*H146,6)</f>
      </c>
      <c r="L146" s="38">
        <v>0</v>
      </c>
      <c s="32">
        <f>ROUND(ROUND(L146,2)*ROUND(G146,3),2)</f>
      </c>
      <c s="36" t="s">
        <v>90</v>
      </c>
      <c>
        <f>(M146*21)/100</f>
      </c>
      <c t="s">
        <v>28</v>
      </c>
    </row>
    <row r="147" spans="1:5" ht="12.75">
      <c r="A147" s="35" t="s">
        <v>56</v>
      </c>
      <c r="E147" s="39" t="s">
        <v>4639</v>
      </c>
    </row>
    <row r="148" spans="1:5" ht="12.75">
      <c r="A148" s="35" t="s">
        <v>57</v>
      </c>
      <c r="E148" s="40" t="s">
        <v>5</v>
      </c>
    </row>
    <row r="149" spans="1:5" ht="12.75">
      <c r="A149" t="s">
        <v>58</v>
      </c>
      <c r="E149" s="39" t="s">
        <v>5</v>
      </c>
    </row>
    <row r="150" spans="1:16" ht="12.75">
      <c r="A150" t="s">
        <v>50</v>
      </c>
      <c s="34" t="s">
        <v>198</v>
      </c>
      <c s="34" t="s">
        <v>3638</v>
      </c>
      <c s="35" t="s">
        <v>5</v>
      </c>
      <c s="6" t="s">
        <v>3639</v>
      </c>
      <c s="36" t="s">
        <v>409</v>
      </c>
      <c s="37">
        <v>10</v>
      </c>
      <c s="36">
        <v>0</v>
      </c>
      <c s="36">
        <f>ROUND(G150*H150,6)</f>
      </c>
      <c r="L150" s="38">
        <v>0</v>
      </c>
      <c s="32">
        <f>ROUND(ROUND(L150,2)*ROUND(G150,3),2)</f>
      </c>
      <c s="36" t="s">
        <v>90</v>
      </c>
      <c>
        <f>(M150*21)/100</f>
      </c>
      <c t="s">
        <v>28</v>
      </c>
    </row>
    <row r="151" spans="1:5" ht="12.75">
      <c r="A151" s="35" t="s">
        <v>56</v>
      </c>
      <c r="E151" s="39" t="s">
        <v>3639</v>
      </c>
    </row>
    <row r="152" spans="1:5" ht="12.75">
      <c r="A152" s="35" t="s">
        <v>57</v>
      </c>
      <c r="E152" s="40" t="s">
        <v>5</v>
      </c>
    </row>
    <row r="153" spans="1:5" ht="12.75">
      <c r="A153" t="s">
        <v>58</v>
      </c>
      <c r="E153" s="39" t="s">
        <v>5</v>
      </c>
    </row>
    <row r="154" spans="1:16" ht="25.5">
      <c r="A154" t="s">
        <v>50</v>
      </c>
      <c s="34" t="s">
        <v>201</v>
      </c>
      <c s="34" t="s">
        <v>1641</v>
      </c>
      <c s="35" t="s">
        <v>5</v>
      </c>
      <c s="6" t="s">
        <v>1642</v>
      </c>
      <c s="36" t="s">
        <v>409</v>
      </c>
      <c s="37">
        <v>16.4</v>
      </c>
      <c s="36">
        <v>0</v>
      </c>
      <c s="36">
        <f>ROUND(G154*H154,6)</f>
      </c>
      <c r="L154" s="38">
        <v>0</v>
      </c>
      <c s="32">
        <f>ROUND(ROUND(L154,2)*ROUND(G154,3),2)</f>
      </c>
      <c s="36" t="s">
        <v>90</v>
      </c>
      <c>
        <f>(M154*21)/100</f>
      </c>
      <c t="s">
        <v>28</v>
      </c>
    </row>
    <row r="155" spans="1:5" ht="25.5">
      <c r="A155" s="35" t="s">
        <v>56</v>
      </c>
      <c r="E155" s="39" t="s">
        <v>1642</v>
      </c>
    </row>
    <row r="156" spans="1:5" ht="12.75">
      <c r="A156" s="35" t="s">
        <v>57</v>
      </c>
      <c r="E156" s="40" t="s">
        <v>5</v>
      </c>
    </row>
    <row r="157" spans="1:5" ht="12.75">
      <c r="A157" t="s">
        <v>58</v>
      </c>
      <c r="E157" s="39" t="s">
        <v>5</v>
      </c>
    </row>
    <row r="158" spans="1:13" ht="12.75">
      <c r="A158" t="s">
        <v>47</v>
      </c>
      <c r="C158" s="31" t="s">
        <v>1485</v>
      </c>
      <c r="E158" s="33" t="s">
        <v>473</v>
      </c>
      <c r="J158" s="32">
        <f>0</f>
      </c>
      <c s="32">
        <f>0</f>
      </c>
      <c s="32">
        <f>0+L159</f>
      </c>
      <c s="32">
        <f>0+M159</f>
      </c>
    </row>
    <row r="159" spans="1:16" ht="38.25">
      <c r="A159" t="s">
        <v>50</v>
      </c>
      <c s="34" t="s">
        <v>205</v>
      </c>
      <c s="34" t="s">
        <v>4640</v>
      </c>
      <c s="35" t="s">
        <v>5</v>
      </c>
      <c s="6" t="s">
        <v>4641</v>
      </c>
      <c s="36" t="s">
        <v>409</v>
      </c>
      <c s="37">
        <v>133.56</v>
      </c>
      <c s="36">
        <v>0</v>
      </c>
      <c s="36">
        <f>ROUND(G159*H159,6)</f>
      </c>
      <c r="L159" s="38">
        <v>0</v>
      </c>
      <c s="32">
        <f>ROUND(ROUND(L159,2)*ROUND(G159,3),2)</f>
      </c>
      <c s="36" t="s">
        <v>90</v>
      </c>
      <c>
        <f>(M159*21)/100</f>
      </c>
      <c t="s">
        <v>28</v>
      </c>
    </row>
    <row r="160" spans="1:5" ht="38.25">
      <c r="A160" s="35" t="s">
        <v>56</v>
      </c>
      <c r="E160" s="39" t="s">
        <v>4642</v>
      </c>
    </row>
    <row r="161" spans="1:5" ht="12.75">
      <c r="A161" s="35" t="s">
        <v>57</v>
      </c>
      <c r="E161" s="40" t="s">
        <v>5</v>
      </c>
    </row>
    <row r="162" spans="1:5" ht="12.75">
      <c r="A162" t="s">
        <v>58</v>
      </c>
      <c r="E16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5.xml><?xml version="1.0" encoding="utf-8"?>
<worksheet xmlns="http://schemas.openxmlformats.org/spreadsheetml/2006/main" xmlns:r="http://schemas.openxmlformats.org/officeDocument/2006/relationships">
  <dimension ref="A1:T4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4381</v>
      </c>
      <c s="41">
        <f>Rekapitulace!C59</f>
      </c>
      <c s="20" t="s">
        <v>0</v>
      </c>
      <c t="s">
        <v>23</v>
      </c>
      <c t="s">
        <v>28</v>
      </c>
    </row>
    <row r="4" spans="1:16" ht="32" customHeight="1">
      <c r="A4" s="24" t="s">
        <v>20</v>
      </c>
      <c s="25" t="s">
        <v>29</v>
      </c>
      <c s="27" t="s">
        <v>4381</v>
      </c>
      <c r="E4" s="26" t="s">
        <v>4382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COUNTIFS(L8:L462,"=0",A8:A462,"P")+COUNTIFS(L8:L462,"",A8:A462,"P")+SUM(Q8:Q462)</f>
      </c>
    </row>
    <row r="8" spans="1:13" ht="12.75">
      <c r="A8" t="s">
        <v>45</v>
      </c>
      <c r="C8" s="28" t="s">
        <v>4645</v>
      </c>
      <c r="E8" s="30" t="s">
        <v>4644</v>
      </c>
      <c r="J8" s="29">
        <f>0+J9+J162+J179+J220+J225+J238+J255+J420+J457</f>
      </c>
      <c s="29">
        <f>0+K9+K162+K179+K220+K225+K238+K255+K420+K457</f>
      </c>
      <c s="29">
        <f>0+L9+L162+L179+L220+L225+L238+L255+L420+L457</f>
      </c>
      <c s="29">
        <f>0+M9+M162+M179+M220+M225+M238+M255+M420+M457</f>
      </c>
    </row>
    <row r="9" spans="1:13" ht="12.75">
      <c r="A9" t="s">
        <v>47</v>
      </c>
      <c r="C9" s="31" t="s">
        <v>51</v>
      </c>
      <c r="E9" s="33" t="s">
        <v>398</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25.5">
      <c r="A10" t="s">
        <v>50</v>
      </c>
      <c s="34" t="s">
        <v>51</v>
      </c>
      <c s="34" t="s">
        <v>3471</v>
      </c>
      <c s="35" t="s">
        <v>5</v>
      </c>
      <c s="6" t="s">
        <v>3472</v>
      </c>
      <c s="36" t="s">
        <v>423</v>
      </c>
      <c s="37">
        <v>25</v>
      </c>
      <c s="36">
        <v>0</v>
      </c>
      <c s="36">
        <f>ROUND(G10*H10,6)</f>
      </c>
      <c r="L10" s="38">
        <v>0</v>
      </c>
      <c s="32">
        <f>ROUND(ROUND(L10,2)*ROUND(G10,3),2)</f>
      </c>
      <c s="36" t="s">
        <v>90</v>
      </c>
      <c>
        <f>(M10*21)/100</f>
      </c>
      <c t="s">
        <v>28</v>
      </c>
    </row>
    <row r="11" spans="1:5" ht="38.25">
      <c r="A11" s="35" t="s">
        <v>56</v>
      </c>
      <c r="E11" s="39" t="s">
        <v>3473</v>
      </c>
    </row>
    <row r="12" spans="1:5" ht="25.5">
      <c r="A12" s="35" t="s">
        <v>57</v>
      </c>
      <c r="E12" s="40" t="s">
        <v>4646</v>
      </c>
    </row>
    <row r="13" spans="1:5" ht="12.75">
      <c r="A13" t="s">
        <v>58</v>
      </c>
      <c r="E13" s="39" t="s">
        <v>5</v>
      </c>
    </row>
    <row r="14" spans="1:16" ht="25.5">
      <c r="A14" t="s">
        <v>50</v>
      </c>
      <c s="34" t="s">
        <v>28</v>
      </c>
      <c s="34" t="s">
        <v>3475</v>
      </c>
      <c s="35" t="s">
        <v>5</v>
      </c>
      <c s="6" t="s">
        <v>3472</v>
      </c>
      <c s="36" t="s">
        <v>423</v>
      </c>
      <c s="37">
        <v>65</v>
      </c>
      <c s="36">
        <v>0</v>
      </c>
      <c s="36">
        <f>ROUND(G14*H14,6)</f>
      </c>
      <c r="L14" s="38">
        <v>0</v>
      </c>
      <c s="32">
        <f>ROUND(ROUND(L14,2)*ROUND(G14,3),2)</f>
      </c>
      <c s="36" t="s">
        <v>90</v>
      </c>
      <c>
        <f>(M14*21)/100</f>
      </c>
      <c t="s">
        <v>28</v>
      </c>
    </row>
    <row r="15" spans="1:5" ht="38.25">
      <c r="A15" s="35" t="s">
        <v>56</v>
      </c>
      <c r="E15" s="39" t="s">
        <v>3476</v>
      </c>
    </row>
    <row r="16" spans="1:5" ht="25.5">
      <c r="A16" s="35" t="s">
        <v>57</v>
      </c>
      <c r="E16" s="40" t="s">
        <v>4647</v>
      </c>
    </row>
    <row r="17" spans="1:5" ht="12.75">
      <c r="A17" t="s">
        <v>58</v>
      </c>
      <c r="E17" s="39" t="s">
        <v>5</v>
      </c>
    </row>
    <row r="18" spans="1:16" ht="25.5">
      <c r="A18" t="s">
        <v>50</v>
      </c>
      <c s="34" t="s">
        <v>26</v>
      </c>
      <c s="34" t="s">
        <v>3477</v>
      </c>
      <c s="35" t="s">
        <v>5</v>
      </c>
      <c s="6" t="s">
        <v>3478</v>
      </c>
      <c s="36" t="s">
        <v>184</v>
      </c>
      <c s="37">
        <v>60</v>
      </c>
      <c s="36">
        <v>3E-05</v>
      </c>
      <c s="36">
        <f>ROUND(G18*H18,6)</f>
      </c>
      <c r="L18" s="38">
        <v>0</v>
      </c>
      <c s="32">
        <f>ROUND(ROUND(L18,2)*ROUND(G18,3),2)</f>
      </c>
      <c s="36" t="s">
        <v>90</v>
      </c>
      <c>
        <f>(M18*21)/100</f>
      </c>
      <c t="s">
        <v>28</v>
      </c>
    </row>
    <row r="19" spans="1:5" ht="25.5">
      <c r="A19" s="35" t="s">
        <v>56</v>
      </c>
      <c r="E19" s="39" t="s">
        <v>3478</v>
      </c>
    </row>
    <row r="20" spans="1:5" ht="12.75">
      <c r="A20" s="35" t="s">
        <v>57</v>
      </c>
      <c r="E20" s="40" t="s">
        <v>5</v>
      </c>
    </row>
    <row r="21" spans="1:5" ht="12.75">
      <c r="A21" t="s">
        <v>58</v>
      </c>
      <c r="E21" s="39" t="s">
        <v>5</v>
      </c>
    </row>
    <row r="22" spans="1:16" ht="25.5">
      <c r="A22" t="s">
        <v>50</v>
      </c>
      <c s="34" t="s">
        <v>79</v>
      </c>
      <c s="34" t="s">
        <v>3479</v>
      </c>
      <c s="35" t="s">
        <v>5</v>
      </c>
      <c s="6" t="s">
        <v>3480</v>
      </c>
      <c s="36" t="s">
        <v>2623</v>
      </c>
      <c s="37">
        <v>30</v>
      </c>
      <c s="36">
        <v>0</v>
      </c>
      <c s="36">
        <f>ROUND(G22*H22,6)</f>
      </c>
      <c r="L22" s="38">
        <v>0</v>
      </c>
      <c s="32">
        <f>ROUND(ROUND(L22,2)*ROUND(G22,3),2)</f>
      </c>
      <c s="36" t="s">
        <v>90</v>
      </c>
      <c>
        <f>(M22*21)/100</f>
      </c>
      <c t="s">
        <v>28</v>
      </c>
    </row>
    <row r="23" spans="1:5" ht="25.5">
      <c r="A23" s="35" t="s">
        <v>56</v>
      </c>
      <c r="E23" s="39" t="s">
        <v>3480</v>
      </c>
    </row>
    <row r="24" spans="1:5" ht="12.75">
      <c r="A24" s="35" t="s">
        <v>57</v>
      </c>
      <c r="E24" s="40" t="s">
        <v>5</v>
      </c>
    </row>
    <row r="25" spans="1:5" ht="12.75">
      <c r="A25" t="s">
        <v>58</v>
      </c>
      <c r="E25" s="39" t="s">
        <v>5</v>
      </c>
    </row>
    <row r="26" spans="1:16" ht="25.5">
      <c r="A26" t="s">
        <v>50</v>
      </c>
      <c s="34" t="s">
        <v>101</v>
      </c>
      <c s="34" t="s">
        <v>3481</v>
      </c>
      <c s="35" t="s">
        <v>5</v>
      </c>
      <c s="6" t="s">
        <v>3482</v>
      </c>
      <c s="36" t="s">
        <v>74</v>
      </c>
      <c s="37">
        <v>6.25</v>
      </c>
      <c s="36">
        <v>0.00868</v>
      </c>
      <c s="36">
        <f>ROUND(G26*H26,6)</f>
      </c>
      <c r="L26" s="38">
        <v>0</v>
      </c>
      <c s="32">
        <f>ROUND(ROUND(L26,2)*ROUND(G26,3),2)</f>
      </c>
      <c s="36" t="s">
        <v>90</v>
      </c>
      <c>
        <f>(M26*21)/100</f>
      </c>
      <c t="s">
        <v>28</v>
      </c>
    </row>
    <row r="27" spans="1:5" ht="63.75">
      <c r="A27" s="35" t="s">
        <v>56</v>
      </c>
      <c r="E27" s="39" t="s">
        <v>3483</v>
      </c>
    </row>
    <row r="28" spans="1:5" ht="25.5">
      <c r="A28" s="35" t="s">
        <v>57</v>
      </c>
      <c r="E28" s="40" t="s">
        <v>4648</v>
      </c>
    </row>
    <row r="29" spans="1:5" ht="12.75">
      <c r="A29" t="s">
        <v>58</v>
      </c>
      <c r="E29" s="39" t="s">
        <v>5</v>
      </c>
    </row>
    <row r="30" spans="1:16" ht="25.5">
      <c r="A30" t="s">
        <v>50</v>
      </c>
      <c s="34" t="s">
        <v>27</v>
      </c>
      <c s="34" t="s">
        <v>3484</v>
      </c>
      <c s="35" t="s">
        <v>5</v>
      </c>
      <c s="6" t="s">
        <v>3482</v>
      </c>
      <c s="36" t="s">
        <v>74</v>
      </c>
      <c s="37">
        <v>12.5</v>
      </c>
      <c s="36">
        <v>0.0369</v>
      </c>
      <c s="36">
        <f>ROUND(G30*H30,6)</f>
      </c>
      <c r="L30" s="38">
        <v>0</v>
      </c>
      <c s="32">
        <f>ROUND(ROUND(L30,2)*ROUND(G30,3),2)</f>
      </c>
      <c s="36" t="s">
        <v>90</v>
      </c>
      <c>
        <f>(M30*21)/100</f>
      </c>
      <c t="s">
        <v>28</v>
      </c>
    </row>
    <row r="31" spans="1:5" ht="63.75">
      <c r="A31" s="35" t="s">
        <v>56</v>
      </c>
      <c r="E31" s="39" t="s">
        <v>3485</v>
      </c>
    </row>
    <row r="32" spans="1:5" ht="25.5">
      <c r="A32" s="35" t="s">
        <v>57</v>
      </c>
      <c r="E32" s="40" t="s">
        <v>4649</v>
      </c>
    </row>
    <row r="33" spans="1:5" ht="12.75">
      <c r="A33" t="s">
        <v>58</v>
      </c>
      <c r="E33" s="39" t="s">
        <v>5</v>
      </c>
    </row>
    <row r="34" spans="1:16" ht="25.5">
      <c r="A34" t="s">
        <v>50</v>
      </c>
      <c s="34" t="s">
        <v>106</v>
      </c>
      <c s="34" t="s">
        <v>4650</v>
      </c>
      <c s="35" t="s">
        <v>5</v>
      </c>
      <c s="6" t="s">
        <v>4651</v>
      </c>
      <c s="36" t="s">
        <v>89</v>
      </c>
      <c s="37">
        <v>3</v>
      </c>
      <c s="36">
        <v>0.00065</v>
      </c>
      <c s="36">
        <f>ROUND(G34*H34,6)</f>
      </c>
      <c r="L34" s="38">
        <v>0</v>
      </c>
      <c s="32">
        <f>ROUND(ROUND(L34,2)*ROUND(G34,3),2)</f>
      </c>
      <c s="36" t="s">
        <v>90</v>
      </c>
      <c>
        <f>(M34*21)/100</f>
      </c>
      <c t="s">
        <v>28</v>
      </c>
    </row>
    <row r="35" spans="1:5" ht="25.5">
      <c r="A35" s="35" t="s">
        <v>56</v>
      </c>
      <c r="E35" s="39" t="s">
        <v>4651</v>
      </c>
    </row>
    <row r="36" spans="1:5" ht="12.75">
      <c r="A36" s="35" t="s">
        <v>57</v>
      </c>
      <c r="E36" s="40" t="s">
        <v>5</v>
      </c>
    </row>
    <row r="37" spans="1:5" ht="12.75">
      <c r="A37" t="s">
        <v>58</v>
      </c>
      <c r="E37" s="39" t="s">
        <v>5</v>
      </c>
    </row>
    <row r="38" spans="1:16" ht="25.5">
      <c r="A38" t="s">
        <v>50</v>
      </c>
      <c s="34" t="s">
        <v>111</v>
      </c>
      <c s="34" t="s">
        <v>4652</v>
      </c>
      <c s="35" t="s">
        <v>5</v>
      </c>
      <c s="6" t="s">
        <v>4653</v>
      </c>
      <c s="36" t="s">
        <v>89</v>
      </c>
      <c s="37">
        <v>3</v>
      </c>
      <c s="36">
        <v>0</v>
      </c>
      <c s="36">
        <f>ROUND(G38*H38,6)</f>
      </c>
      <c r="L38" s="38">
        <v>0</v>
      </c>
      <c s="32">
        <f>ROUND(ROUND(L38,2)*ROUND(G38,3),2)</f>
      </c>
      <c s="36" t="s">
        <v>90</v>
      </c>
      <c>
        <f>(M38*21)/100</f>
      </c>
      <c t="s">
        <v>28</v>
      </c>
    </row>
    <row r="39" spans="1:5" ht="25.5">
      <c r="A39" s="35" t="s">
        <v>56</v>
      </c>
      <c r="E39" s="39" t="s">
        <v>4653</v>
      </c>
    </row>
    <row r="40" spans="1:5" ht="12.75">
      <c r="A40" s="35" t="s">
        <v>57</v>
      </c>
      <c r="E40" s="40" t="s">
        <v>5</v>
      </c>
    </row>
    <row r="41" spans="1:5" ht="12.75">
      <c r="A41" t="s">
        <v>58</v>
      </c>
      <c r="E41" s="39" t="s">
        <v>5</v>
      </c>
    </row>
    <row r="42" spans="1:16" ht="25.5">
      <c r="A42" t="s">
        <v>50</v>
      </c>
      <c s="34" t="s">
        <v>114</v>
      </c>
      <c s="34" t="s">
        <v>4654</v>
      </c>
      <c s="35" t="s">
        <v>5</v>
      </c>
      <c s="6" t="s">
        <v>4655</v>
      </c>
      <c s="36" t="s">
        <v>423</v>
      </c>
      <c s="37">
        <v>10</v>
      </c>
      <c s="36">
        <v>0.00064</v>
      </c>
      <c s="36">
        <f>ROUND(G42*H42,6)</f>
      </c>
      <c r="L42" s="38">
        <v>0</v>
      </c>
      <c s="32">
        <f>ROUND(ROUND(L42,2)*ROUND(G42,3),2)</f>
      </c>
      <c s="36" t="s">
        <v>90</v>
      </c>
      <c>
        <f>(M42*21)/100</f>
      </c>
      <c t="s">
        <v>28</v>
      </c>
    </row>
    <row r="43" spans="1:5" ht="25.5">
      <c r="A43" s="35" t="s">
        <v>56</v>
      </c>
      <c r="E43" s="39" t="s">
        <v>4655</v>
      </c>
    </row>
    <row r="44" spans="1:5" ht="25.5">
      <c r="A44" s="35" t="s">
        <v>57</v>
      </c>
      <c r="E44" s="40" t="s">
        <v>4656</v>
      </c>
    </row>
    <row r="45" spans="1:5" ht="12.75">
      <c r="A45" t="s">
        <v>58</v>
      </c>
      <c r="E45" s="39" t="s">
        <v>5</v>
      </c>
    </row>
    <row r="46" spans="1:16" ht="25.5">
      <c r="A46" t="s">
        <v>50</v>
      </c>
      <c s="34" t="s">
        <v>120</v>
      </c>
      <c s="34" t="s">
        <v>4657</v>
      </c>
      <c s="35" t="s">
        <v>5</v>
      </c>
      <c s="6" t="s">
        <v>4658</v>
      </c>
      <c s="36" t="s">
        <v>423</v>
      </c>
      <c s="37">
        <v>10</v>
      </c>
      <c s="36">
        <v>0</v>
      </c>
      <c s="36">
        <f>ROUND(G46*H46,6)</f>
      </c>
      <c r="L46" s="38">
        <v>0</v>
      </c>
      <c s="32">
        <f>ROUND(ROUND(L46,2)*ROUND(G46,3),2)</f>
      </c>
      <c s="36" t="s">
        <v>90</v>
      </c>
      <c>
        <f>(M46*21)/100</f>
      </c>
      <c t="s">
        <v>28</v>
      </c>
    </row>
    <row r="47" spans="1:5" ht="25.5">
      <c r="A47" s="35" t="s">
        <v>56</v>
      </c>
      <c r="E47" s="39" t="s">
        <v>4658</v>
      </c>
    </row>
    <row r="48" spans="1:5" ht="12.75">
      <c r="A48" s="35" t="s">
        <v>57</v>
      </c>
      <c r="E48" s="40" t="s">
        <v>5</v>
      </c>
    </row>
    <row r="49" spans="1:5" ht="12.75">
      <c r="A49" t="s">
        <v>58</v>
      </c>
      <c r="E49" s="39" t="s">
        <v>5</v>
      </c>
    </row>
    <row r="50" spans="1:16" ht="12.75">
      <c r="A50" t="s">
        <v>50</v>
      </c>
      <c s="34" t="s">
        <v>124</v>
      </c>
      <c s="34" t="s">
        <v>4659</v>
      </c>
      <c s="35" t="s">
        <v>5</v>
      </c>
      <c s="6" t="s">
        <v>4660</v>
      </c>
      <c s="36" t="s">
        <v>74</v>
      </c>
      <c s="37">
        <v>415</v>
      </c>
      <c s="36">
        <v>0.00056</v>
      </c>
      <c s="36">
        <f>ROUND(G50*H50,6)</f>
      </c>
      <c r="L50" s="38">
        <v>0</v>
      </c>
      <c s="32">
        <f>ROUND(ROUND(L50,2)*ROUND(G50,3),2)</f>
      </c>
      <c s="36" t="s">
        <v>90</v>
      </c>
      <c>
        <f>(M50*21)/100</f>
      </c>
      <c t="s">
        <v>28</v>
      </c>
    </row>
    <row r="51" spans="1:5" ht="12.75">
      <c r="A51" s="35" t="s">
        <v>56</v>
      </c>
      <c r="E51" s="39" t="s">
        <v>4660</v>
      </c>
    </row>
    <row r="52" spans="1:5" ht="25.5">
      <c r="A52" s="35" t="s">
        <v>57</v>
      </c>
      <c r="E52" s="40" t="s">
        <v>4661</v>
      </c>
    </row>
    <row r="53" spans="1:5" ht="12.75">
      <c r="A53" t="s">
        <v>58</v>
      </c>
      <c r="E53" s="39" t="s">
        <v>5</v>
      </c>
    </row>
    <row r="54" spans="1:16" ht="12.75">
      <c r="A54" t="s">
        <v>50</v>
      </c>
      <c s="34" t="s">
        <v>127</v>
      </c>
      <c s="34" t="s">
        <v>4662</v>
      </c>
      <c s="35" t="s">
        <v>5</v>
      </c>
      <c s="6" t="s">
        <v>4663</v>
      </c>
      <c s="36" t="s">
        <v>74</v>
      </c>
      <c s="37">
        <v>415</v>
      </c>
      <c s="36">
        <v>0</v>
      </c>
      <c s="36">
        <f>ROUND(G54*H54,6)</f>
      </c>
      <c r="L54" s="38">
        <v>0</v>
      </c>
      <c s="32">
        <f>ROUND(ROUND(L54,2)*ROUND(G54,3),2)</f>
      </c>
      <c s="36" t="s">
        <v>90</v>
      </c>
      <c>
        <f>(M54*21)/100</f>
      </c>
      <c t="s">
        <v>28</v>
      </c>
    </row>
    <row r="55" spans="1:5" ht="12.75">
      <c r="A55" s="35" t="s">
        <v>56</v>
      </c>
      <c r="E55" s="39" t="s">
        <v>4663</v>
      </c>
    </row>
    <row r="56" spans="1:5" ht="12.75">
      <c r="A56" s="35" t="s">
        <v>57</v>
      </c>
      <c r="E56" s="40" t="s">
        <v>5</v>
      </c>
    </row>
    <row r="57" spans="1:5" ht="12.75">
      <c r="A57" t="s">
        <v>58</v>
      </c>
      <c r="E57" s="39" t="s">
        <v>5</v>
      </c>
    </row>
    <row r="58" spans="1:16" ht="25.5">
      <c r="A58" t="s">
        <v>50</v>
      </c>
      <c s="34" t="s">
        <v>130</v>
      </c>
      <c s="34" t="s">
        <v>4664</v>
      </c>
      <c s="35" t="s">
        <v>5</v>
      </c>
      <c s="6" t="s">
        <v>4665</v>
      </c>
      <c s="36" t="s">
        <v>74</v>
      </c>
      <c s="37">
        <v>76</v>
      </c>
      <c s="36">
        <v>0.0001</v>
      </c>
      <c s="36">
        <f>ROUND(G58*H58,6)</f>
      </c>
      <c r="L58" s="38">
        <v>0</v>
      </c>
      <c s="32">
        <f>ROUND(ROUND(L58,2)*ROUND(G58,3),2)</f>
      </c>
      <c s="36" t="s">
        <v>90</v>
      </c>
      <c>
        <f>(M58*21)/100</f>
      </c>
      <c t="s">
        <v>28</v>
      </c>
    </row>
    <row r="59" spans="1:5" ht="25.5">
      <c r="A59" s="35" t="s">
        <v>56</v>
      </c>
      <c r="E59" s="39" t="s">
        <v>4665</v>
      </c>
    </row>
    <row r="60" spans="1:5" ht="25.5">
      <c r="A60" s="35" t="s">
        <v>57</v>
      </c>
      <c r="E60" s="40" t="s">
        <v>4666</v>
      </c>
    </row>
    <row r="61" spans="1:5" ht="12.75">
      <c r="A61" t="s">
        <v>58</v>
      </c>
      <c r="E61" s="39" t="s">
        <v>5</v>
      </c>
    </row>
    <row r="62" spans="1:16" ht="25.5">
      <c r="A62" t="s">
        <v>50</v>
      </c>
      <c s="34" t="s">
        <v>133</v>
      </c>
      <c s="34" t="s">
        <v>4667</v>
      </c>
      <c s="35" t="s">
        <v>5</v>
      </c>
      <c s="6" t="s">
        <v>4668</v>
      </c>
      <c s="36" t="s">
        <v>74</v>
      </c>
      <c s="37">
        <v>76</v>
      </c>
      <c s="36">
        <v>0</v>
      </c>
      <c s="36">
        <f>ROUND(G62*H62,6)</f>
      </c>
      <c r="L62" s="38">
        <v>0</v>
      </c>
      <c s="32">
        <f>ROUND(ROUND(L62,2)*ROUND(G62,3),2)</f>
      </c>
      <c s="36" t="s">
        <v>90</v>
      </c>
      <c>
        <f>(M62*21)/100</f>
      </c>
      <c t="s">
        <v>28</v>
      </c>
    </row>
    <row r="63" spans="1:5" ht="25.5">
      <c r="A63" s="35" t="s">
        <v>56</v>
      </c>
      <c r="E63" s="39" t="s">
        <v>4668</v>
      </c>
    </row>
    <row r="64" spans="1:5" ht="12.75">
      <c r="A64" s="35" t="s">
        <v>57</v>
      </c>
      <c r="E64" s="40" t="s">
        <v>5</v>
      </c>
    </row>
    <row r="65" spans="1:5" ht="12.75">
      <c r="A65" t="s">
        <v>58</v>
      </c>
      <c r="E65" s="39" t="s">
        <v>5</v>
      </c>
    </row>
    <row r="66" spans="1:16" ht="25.5">
      <c r="A66" t="s">
        <v>50</v>
      </c>
      <c s="34" t="s">
        <v>136</v>
      </c>
      <c s="34" t="s">
        <v>1895</v>
      </c>
      <c s="35" t="s">
        <v>5</v>
      </c>
      <c s="6" t="s">
        <v>1896</v>
      </c>
      <c s="36" t="s">
        <v>401</v>
      </c>
      <c s="37">
        <v>67.5</v>
      </c>
      <c s="36">
        <v>0</v>
      </c>
      <c s="36">
        <f>ROUND(G66*H66,6)</f>
      </c>
      <c r="L66" s="38">
        <v>0</v>
      </c>
      <c s="32">
        <f>ROUND(ROUND(L66,2)*ROUND(G66,3),2)</f>
      </c>
      <c s="36" t="s">
        <v>90</v>
      </c>
      <c>
        <f>(M66*21)/100</f>
      </c>
      <c t="s">
        <v>28</v>
      </c>
    </row>
    <row r="67" spans="1:5" ht="25.5">
      <c r="A67" s="35" t="s">
        <v>56</v>
      </c>
      <c r="E67" s="39" t="s">
        <v>1896</v>
      </c>
    </row>
    <row r="68" spans="1:5" ht="38.25">
      <c r="A68" s="35" t="s">
        <v>57</v>
      </c>
      <c r="E68" s="40" t="s">
        <v>4669</v>
      </c>
    </row>
    <row r="69" spans="1:5" ht="12.75">
      <c r="A69" t="s">
        <v>58</v>
      </c>
      <c r="E69" s="39" t="s">
        <v>5</v>
      </c>
    </row>
    <row r="70" spans="1:16" ht="12.75">
      <c r="A70" t="s">
        <v>50</v>
      </c>
      <c s="34" t="s">
        <v>139</v>
      </c>
      <c s="34" t="s">
        <v>4670</v>
      </c>
      <c s="35" t="s">
        <v>5</v>
      </c>
      <c s="6" t="s">
        <v>4671</v>
      </c>
      <c s="36" t="s">
        <v>423</v>
      </c>
      <c s="37">
        <v>7.8</v>
      </c>
      <c s="36">
        <v>0</v>
      </c>
      <c s="36">
        <f>ROUND(G70*H70,6)</f>
      </c>
      <c r="L70" s="38">
        <v>0</v>
      </c>
      <c s="32">
        <f>ROUND(ROUND(L70,2)*ROUND(G70,3),2)</f>
      </c>
      <c s="36" t="s">
        <v>90</v>
      </c>
      <c>
        <f>(M70*21)/100</f>
      </c>
      <c t="s">
        <v>28</v>
      </c>
    </row>
    <row r="71" spans="1:5" ht="12.75">
      <c r="A71" s="35" t="s">
        <v>56</v>
      </c>
      <c r="E71" s="39" t="s">
        <v>4671</v>
      </c>
    </row>
    <row r="72" spans="1:5" ht="25.5">
      <c r="A72" s="35" t="s">
        <v>57</v>
      </c>
      <c r="E72" s="40" t="s">
        <v>4672</v>
      </c>
    </row>
    <row r="73" spans="1:5" ht="12.75">
      <c r="A73" t="s">
        <v>58</v>
      </c>
      <c r="E73" s="39" t="s">
        <v>5</v>
      </c>
    </row>
    <row r="74" spans="1:16" ht="12.75">
      <c r="A74" t="s">
        <v>50</v>
      </c>
      <c s="34" t="s">
        <v>142</v>
      </c>
      <c s="34" t="s">
        <v>4586</v>
      </c>
      <c s="35" t="s">
        <v>5</v>
      </c>
      <c s="6" t="s">
        <v>4587</v>
      </c>
      <c s="36" t="s">
        <v>401</v>
      </c>
      <c s="37">
        <v>716.894</v>
      </c>
      <c s="36">
        <v>0</v>
      </c>
      <c s="36">
        <f>ROUND(G74*H74,6)</f>
      </c>
      <c r="L74" s="38">
        <v>0</v>
      </c>
      <c s="32">
        <f>ROUND(ROUND(L74,2)*ROUND(G74,3),2)</f>
      </c>
      <c s="36" t="s">
        <v>90</v>
      </c>
      <c>
        <f>(M74*21)/100</f>
      </c>
      <c t="s">
        <v>28</v>
      </c>
    </row>
    <row r="75" spans="1:5" ht="12.75">
      <c r="A75" s="35" t="s">
        <v>56</v>
      </c>
      <c r="E75" s="39" t="s">
        <v>4587</v>
      </c>
    </row>
    <row r="76" spans="1:5" ht="25.5">
      <c r="A76" s="35" t="s">
        <v>57</v>
      </c>
      <c r="E76" s="40" t="s">
        <v>4673</v>
      </c>
    </row>
    <row r="77" spans="1:5" ht="12.75">
      <c r="A77" t="s">
        <v>58</v>
      </c>
      <c r="E77" s="39" t="s">
        <v>5</v>
      </c>
    </row>
    <row r="78" spans="1:16" ht="25.5">
      <c r="A78" t="s">
        <v>50</v>
      </c>
      <c s="34" t="s">
        <v>145</v>
      </c>
      <c s="34" t="s">
        <v>3487</v>
      </c>
      <c s="35" t="s">
        <v>5</v>
      </c>
      <c s="6" t="s">
        <v>3488</v>
      </c>
      <c s="36" t="s">
        <v>401</v>
      </c>
      <c s="37">
        <v>2</v>
      </c>
      <c s="36">
        <v>0</v>
      </c>
      <c s="36">
        <f>ROUND(G78*H78,6)</f>
      </c>
      <c r="L78" s="38">
        <v>0</v>
      </c>
      <c s="32">
        <f>ROUND(ROUND(L78,2)*ROUND(G78,3),2)</f>
      </c>
      <c s="36" t="s">
        <v>90</v>
      </c>
      <c>
        <f>(M78*21)/100</f>
      </c>
      <c t="s">
        <v>28</v>
      </c>
    </row>
    <row r="79" spans="1:5" ht="38.25">
      <c r="A79" s="35" t="s">
        <v>56</v>
      </c>
      <c r="E79" s="39" t="s">
        <v>3489</v>
      </c>
    </row>
    <row r="80" spans="1:5" ht="12.75">
      <c r="A80" s="35" t="s">
        <v>57</v>
      </c>
      <c r="E80" s="40" t="s">
        <v>5</v>
      </c>
    </row>
    <row r="81" spans="1:5" ht="12.75">
      <c r="A81" t="s">
        <v>58</v>
      </c>
      <c r="E81" s="39" t="s">
        <v>5</v>
      </c>
    </row>
    <row r="82" spans="1:16" ht="25.5">
      <c r="A82" t="s">
        <v>50</v>
      </c>
      <c s="34" t="s">
        <v>149</v>
      </c>
      <c s="34" t="s">
        <v>4674</v>
      </c>
      <c s="35" t="s">
        <v>5</v>
      </c>
      <c s="6" t="s">
        <v>4675</v>
      </c>
      <c s="36" t="s">
        <v>401</v>
      </c>
      <c s="37">
        <v>27</v>
      </c>
      <c s="36">
        <v>0</v>
      </c>
      <c s="36">
        <f>ROUND(G82*H82,6)</f>
      </c>
      <c r="L82" s="38">
        <v>0</v>
      </c>
      <c s="32">
        <f>ROUND(ROUND(L82,2)*ROUND(G82,3),2)</f>
      </c>
      <c s="36" t="s">
        <v>90</v>
      </c>
      <c>
        <f>(M82*21)/100</f>
      </c>
      <c t="s">
        <v>28</v>
      </c>
    </row>
    <row r="83" spans="1:5" ht="25.5">
      <c r="A83" s="35" t="s">
        <v>56</v>
      </c>
      <c r="E83" s="39" t="s">
        <v>4675</v>
      </c>
    </row>
    <row r="84" spans="1:5" ht="38.25">
      <c r="A84" s="35" t="s">
        <v>57</v>
      </c>
      <c r="E84" s="42" t="s">
        <v>4676</v>
      </c>
    </row>
    <row r="85" spans="1:5" ht="12.75">
      <c r="A85" t="s">
        <v>58</v>
      </c>
      <c r="E85" s="39" t="s">
        <v>5</v>
      </c>
    </row>
    <row r="86" spans="1:16" ht="25.5">
      <c r="A86" t="s">
        <v>50</v>
      </c>
      <c s="34" t="s">
        <v>152</v>
      </c>
      <c s="34" t="s">
        <v>4677</v>
      </c>
      <c s="35" t="s">
        <v>5</v>
      </c>
      <c s="6" t="s">
        <v>4678</v>
      </c>
      <c s="36" t="s">
        <v>401</v>
      </c>
      <c s="37">
        <v>689.894</v>
      </c>
      <c s="36">
        <v>0</v>
      </c>
      <c s="36">
        <f>ROUND(G86*H86,6)</f>
      </c>
      <c r="L86" s="38">
        <v>0</v>
      </c>
      <c s="32">
        <f>ROUND(ROUND(L86,2)*ROUND(G86,3),2)</f>
      </c>
      <c s="36" t="s">
        <v>90</v>
      </c>
      <c>
        <f>(M86*21)/100</f>
      </c>
      <c t="s">
        <v>28</v>
      </c>
    </row>
    <row r="87" spans="1:5" ht="38.25">
      <c r="A87" s="35" t="s">
        <v>56</v>
      </c>
      <c r="E87" s="39" t="s">
        <v>4679</v>
      </c>
    </row>
    <row r="88" spans="1:5" ht="191.25">
      <c r="A88" s="35" t="s">
        <v>57</v>
      </c>
      <c r="E88" s="40" t="s">
        <v>4680</v>
      </c>
    </row>
    <row r="89" spans="1:5" ht="12.75">
      <c r="A89" t="s">
        <v>58</v>
      </c>
      <c r="E89" s="39" t="s">
        <v>5</v>
      </c>
    </row>
    <row r="90" spans="1:16" ht="25.5">
      <c r="A90" t="s">
        <v>50</v>
      </c>
      <c s="34" t="s">
        <v>155</v>
      </c>
      <c s="34" t="s">
        <v>4681</v>
      </c>
      <c s="35" t="s">
        <v>5</v>
      </c>
      <c s="6" t="s">
        <v>4682</v>
      </c>
      <c s="36" t="s">
        <v>74</v>
      </c>
      <c s="37">
        <v>20</v>
      </c>
      <c s="36">
        <v>0.016</v>
      </c>
      <c s="36">
        <f>ROUND(G90*H90,6)</f>
      </c>
      <c r="L90" s="38">
        <v>0</v>
      </c>
      <c s="32">
        <f>ROUND(ROUND(L90,2)*ROUND(G90,3),2)</f>
      </c>
      <c s="36" t="s">
        <v>90</v>
      </c>
      <c>
        <f>(M90*21)/100</f>
      </c>
      <c t="s">
        <v>28</v>
      </c>
    </row>
    <row r="91" spans="1:5" ht="25.5">
      <c r="A91" s="35" t="s">
        <v>56</v>
      </c>
      <c r="E91" s="39" t="s">
        <v>4683</v>
      </c>
    </row>
    <row r="92" spans="1:5" ht="12.75">
      <c r="A92" s="35" t="s">
        <v>57</v>
      </c>
      <c r="E92" s="40" t="s">
        <v>5</v>
      </c>
    </row>
    <row r="93" spans="1:5" ht="12.75">
      <c r="A93" t="s">
        <v>58</v>
      </c>
      <c r="E93" s="39" t="s">
        <v>5</v>
      </c>
    </row>
    <row r="94" spans="1:16" ht="12.75">
      <c r="A94" t="s">
        <v>50</v>
      </c>
      <c s="34" t="s">
        <v>159</v>
      </c>
      <c s="34" t="s">
        <v>4684</v>
      </c>
      <c s="35" t="s">
        <v>5</v>
      </c>
      <c s="6" t="s">
        <v>4685</v>
      </c>
      <c s="36" t="s">
        <v>74</v>
      </c>
      <c s="37">
        <v>20</v>
      </c>
      <c s="36">
        <v>0.09113</v>
      </c>
      <c s="36">
        <f>ROUND(G94*H94,6)</f>
      </c>
      <c r="L94" s="38">
        <v>0</v>
      </c>
      <c s="32">
        <f>ROUND(ROUND(L94,2)*ROUND(G94,3),2)</f>
      </c>
      <c s="36" t="s">
        <v>90</v>
      </c>
      <c>
        <f>(M94*21)/100</f>
      </c>
      <c t="s">
        <v>28</v>
      </c>
    </row>
    <row r="95" spans="1:5" ht="12.75">
      <c r="A95" s="35" t="s">
        <v>56</v>
      </c>
      <c r="E95" s="39" t="s">
        <v>4685</v>
      </c>
    </row>
    <row r="96" spans="1:5" ht="12.75">
      <c r="A96" s="35" t="s">
        <v>57</v>
      </c>
      <c r="E96" s="40" t="s">
        <v>5</v>
      </c>
    </row>
    <row r="97" spans="1:5" ht="12.75">
      <c r="A97" t="s">
        <v>58</v>
      </c>
      <c r="E97" s="39" t="s">
        <v>5</v>
      </c>
    </row>
    <row r="98" spans="1:16" ht="25.5">
      <c r="A98" t="s">
        <v>50</v>
      </c>
      <c s="34" t="s">
        <v>162</v>
      </c>
      <c s="34" t="s">
        <v>1902</v>
      </c>
      <c s="35" t="s">
        <v>5</v>
      </c>
      <c s="6" t="s">
        <v>1903</v>
      </c>
      <c s="36" t="s">
        <v>423</v>
      </c>
      <c s="37">
        <v>602.7</v>
      </c>
      <c s="36">
        <v>0.00084</v>
      </c>
      <c s="36">
        <f>ROUND(G98*H98,6)</f>
      </c>
      <c r="L98" s="38">
        <v>0</v>
      </c>
      <c s="32">
        <f>ROUND(ROUND(L98,2)*ROUND(G98,3),2)</f>
      </c>
      <c s="36" t="s">
        <v>90</v>
      </c>
      <c>
        <f>(M98*21)/100</f>
      </c>
      <c t="s">
        <v>28</v>
      </c>
    </row>
    <row r="99" spans="1:5" ht="25.5">
      <c r="A99" s="35" t="s">
        <v>56</v>
      </c>
      <c r="E99" s="39" t="s">
        <v>1903</v>
      </c>
    </row>
    <row r="100" spans="1:5" ht="89.25">
      <c r="A100" s="35" t="s">
        <v>57</v>
      </c>
      <c r="E100" s="40" t="s">
        <v>4686</v>
      </c>
    </row>
    <row r="101" spans="1:5" ht="12.75">
      <c r="A101" t="s">
        <v>58</v>
      </c>
      <c r="E101" s="39" t="s">
        <v>5</v>
      </c>
    </row>
    <row r="102" spans="1:16" ht="25.5">
      <c r="A102" t="s">
        <v>50</v>
      </c>
      <c s="34" t="s">
        <v>165</v>
      </c>
      <c s="34" t="s">
        <v>4687</v>
      </c>
      <c s="35" t="s">
        <v>5</v>
      </c>
      <c s="6" t="s">
        <v>4688</v>
      </c>
      <c s="36" t="s">
        <v>423</v>
      </c>
      <c s="37">
        <v>857.1</v>
      </c>
      <c s="36">
        <v>0.00085</v>
      </c>
      <c s="36">
        <f>ROUND(G102*H102,6)</f>
      </c>
      <c r="L102" s="38">
        <v>0</v>
      </c>
      <c s="32">
        <f>ROUND(ROUND(L102,2)*ROUND(G102,3),2)</f>
      </c>
      <c s="36" t="s">
        <v>90</v>
      </c>
      <c>
        <f>(M102*21)/100</f>
      </c>
      <c t="s">
        <v>28</v>
      </c>
    </row>
    <row r="103" spans="1:5" ht="25.5">
      <c r="A103" s="35" t="s">
        <v>56</v>
      </c>
      <c r="E103" s="39" t="s">
        <v>4688</v>
      </c>
    </row>
    <row r="104" spans="1:5" ht="63.75">
      <c r="A104" s="35" t="s">
        <v>57</v>
      </c>
      <c r="E104" s="40" t="s">
        <v>4689</v>
      </c>
    </row>
    <row r="105" spans="1:5" ht="12.75">
      <c r="A105" t="s">
        <v>58</v>
      </c>
      <c r="E105" s="39" t="s">
        <v>5</v>
      </c>
    </row>
    <row r="106" spans="1:16" ht="25.5">
      <c r="A106" t="s">
        <v>50</v>
      </c>
      <c s="34" t="s">
        <v>168</v>
      </c>
      <c s="34" t="s">
        <v>1904</v>
      </c>
      <c s="35" t="s">
        <v>5</v>
      </c>
      <c s="6" t="s">
        <v>1905</v>
      </c>
      <c s="36" t="s">
        <v>423</v>
      </c>
      <c s="37">
        <v>602.7</v>
      </c>
      <c s="36">
        <v>0</v>
      </c>
      <c s="36">
        <f>ROUND(G106*H106,6)</f>
      </c>
      <c r="L106" s="38">
        <v>0</v>
      </c>
      <c s="32">
        <f>ROUND(ROUND(L106,2)*ROUND(G106,3),2)</f>
      </c>
      <c s="36" t="s">
        <v>90</v>
      </c>
      <c>
        <f>(M106*21)/100</f>
      </c>
      <c t="s">
        <v>28</v>
      </c>
    </row>
    <row r="107" spans="1:5" ht="25.5">
      <c r="A107" s="35" t="s">
        <v>56</v>
      </c>
      <c r="E107" s="39" t="s">
        <v>1905</v>
      </c>
    </row>
    <row r="108" spans="1:5" ht="12.75">
      <c r="A108" s="35" t="s">
        <v>57</v>
      </c>
      <c r="E108" s="40" t="s">
        <v>5</v>
      </c>
    </row>
    <row r="109" spans="1:5" ht="12.75">
      <c r="A109" t="s">
        <v>58</v>
      </c>
      <c r="E109" s="39" t="s">
        <v>5</v>
      </c>
    </row>
    <row r="110" spans="1:16" ht="25.5">
      <c r="A110" t="s">
        <v>50</v>
      </c>
      <c s="34" t="s">
        <v>171</v>
      </c>
      <c s="34" t="s">
        <v>4690</v>
      </c>
      <c s="35" t="s">
        <v>5</v>
      </c>
      <c s="6" t="s">
        <v>4691</v>
      </c>
      <c s="36" t="s">
        <v>423</v>
      </c>
      <c s="37">
        <v>857.1</v>
      </c>
      <c s="36">
        <v>0</v>
      </c>
      <c s="36">
        <f>ROUND(G110*H110,6)</f>
      </c>
      <c r="L110" s="38">
        <v>0</v>
      </c>
      <c s="32">
        <f>ROUND(ROUND(L110,2)*ROUND(G110,3),2)</f>
      </c>
      <c s="36" t="s">
        <v>90</v>
      </c>
      <c>
        <f>(M110*21)/100</f>
      </c>
      <c t="s">
        <v>28</v>
      </c>
    </row>
    <row r="111" spans="1:5" ht="25.5">
      <c r="A111" s="35" t="s">
        <v>56</v>
      </c>
      <c r="E111" s="39" t="s">
        <v>4691</v>
      </c>
    </row>
    <row r="112" spans="1:5" ht="12.75">
      <c r="A112" s="35" t="s">
        <v>57</v>
      </c>
      <c r="E112" s="40" t="s">
        <v>5</v>
      </c>
    </row>
    <row r="113" spans="1:5" ht="12.75">
      <c r="A113" t="s">
        <v>58</v>
      </c>
      <c r="E113" s="39" t="s">
        <v>5</v>
      </c>
    </row>
    <row r="114" spans="1:16" ht="12.75">
      <c r="A114" t="s">
        <v>50</v>
      </c>
      <c s="34" t="s">
        <v>174</v>
      </c>
      <c s="34" t="s">
        <v>4692</v>
      </c>
      <c s="35" t="s">
        <v>5</v>
      </c>
      <c s="6" t="s">
        <v>4693</v>
      </c>
      <c s="36" t="s">
        <v>401</v>
      </c>
      <c s="37">
        <v>394.29</v>
      </c>
      <c s="36">
        <v>0</v>
      </c>
      <c s="36">
        <f>ROUND(G114*H114,6)</f>
      </c>
      <c r="L114" s="38">
        <v>0</v>
      </c>
      <c s="32">
        <f>ROUND(ROUND(L114,2)*ROUND(G114,3),2)</f>
      </c>
      <c s="36" t="s">
        <v>90</v>
      </c>
      <c>
        <f>(M114*21)/100</f>
      </c>
      <c t="s">
        <v>28</v>
      </c>
    </row>
    <row r="115" spans="1:5" ht="12.75">
      <c r="A115" s="35" t="s">
        <v>56</v>
      </c>
      <c r="E115" s="39" t="s">
        <v>4693</v>
      </c>
    </row>
    <row r="116" spans="1:5" ht="25.5">
      <c r="A116" s="35" t="s">
        <v>57</v>
      </c>
      <c r="E116" s="40" t="s">
        <v>4694</v>
      </c>
    </row>
    <row r="117" spans="1:5" ht="12.75">
      <c r="A117" t="s">
        <v>58</v>
      </c>
      <c r="E117" s="39" t="s">
        <v>5</v>
      </c>
    </row>
    <row r="118" spans="1:16" ht="38.25">
      <c r="A118" t="s">
        <v>50</v>
      </c>
      <c s="34" t="s">
        <v>177</v>
      </c>
      <c s="34" t="s">
        <v>619</v>
      </c>
      <c s="35" t="s">
        <v>5</v>
      </c>
      <c s="6" t="s">
        <v>620</v>
      </c>
      <c s="36" t="s">
        <v>401</v>
      </c>
      <c s="37">
        <v>629.14</v>
      </c>
      <c s="36">
        <v>0</v>
      </c>
      <c s="36">
        <f>ROUND(G118*H118,6)</f>
      </c>
      <c r="L118" s="38">
        <v>0</v>
      </c>
      <c s="32">
        <f>ROUND(ROUND(L118,2)*ROUND(G118,3),2)</f>
      </c>
      <c s="36" t="s">
        <v>90</v>
      </c>
      <c>
        <f>(M118*21)/100</f>
      </c>
      <c t="s">
        <v>28</v>
      </c>
    </row>
    <row r="119" spans="1:5" ht="38.25">
      <c r="A119" s="35" t="s">
        <v>56</v>
      </c>
      <c r="E119" s="39" t="s">
        <v>621</v>
      </c>
    </row>
    <row r="120" spans="1:5" ht="38.25">
      <c r="A120" s="35" t="s">
        <v>57</v>
      </c>
      <c r="E120" s="40" t="s">
        <v>4695</v>
      </c>
    </row>
    <row r="121" spans="1:5" ht="12.75">
      <c r="A121" t="s">
        <v>58</v>
      </c>
      <c r="E121" s="39" t="s">
        <v>5</v>
      </c>
    </row>
    <row r="122" spans="1:16" ht="12.75">
      <c r="A122" t="s">
        <v>50</v>
      </c>
      <c s="34" t="s">
        <v>181</v>
      </c>
      <c s="34" t="s">
        <v>3505</v>
      </c>
      <c s="35" t="s">
        <v>5</v>
      </c>
      <c s="6" t="s">
        <v>1909</v>
      </c>
      <c s="36" t="s">
        <v>401</v>
      </c>
      <c s="37">
        <v>629.14</v>
      </c>
      <c s="36">
        <v>0</v>
      </c>
      <c s="36">
        <f>ROUND(G122*H122,6)</f>
      </c>
      <c r="L122" s="38">
        <v>0</v>
      </c>
      <c s="32">
        <f>ROUND(ROUND(L122,2)*ROUND(G122,3),2)</f>
      </c>
      <c s="36" t="s">
        <v>291</v>
      </c>
      <c>
        <f>(M122*21)/100</f>
      </c>
      <c t="s">
        <v>28</v>
      </c>
    </row>
    <row r="123" spans="1:5" ht="12.75">
      <c r="A123" s="35" t="s">
        <v>56</v>
      </c>
      <c r="E123" s="39" t="s">
        <v>1909</v>
      </c>
    </row>
    <row r="124" spans="1:5" ht="12.75">
      <c r="A124" s="35" t="s">
        <v>57</v>
      </c>
      <c r="E124" s="40" t="s">
        <v>5</v>
      </c>
    </row>
    <row r="125" spans="1:5" ht="12.75">
      <c r="A125" t="s">
        <v>58</v>
      </c>
      <c r="E125" s="39" t="s">
        <v>5</v>
      </c>
    </row>
    <row r="126" spans="1:16" ht="25.5">
      <c r="A126" t="s">
        <v>50</v>
      </c>
      <c s="34" t="s">
        <v>187</v>
      </c>
      <c s="34" t="s">
        <v>4465</v>
      </c>
      <c s="35" t="s">
        <v>5</v>
      </c>
      <c s="6" t="s">
        <v>1654</v>
      </c>
      <c s="36" t="s">
        <v>409</v>
      </c>
      <c s="37">
        <v>1132.452</v>
      </c>
      <c s="36">
        <v>0</v>
      </c>
      <c s="36">
        <f>ROUND(G126*H126,6)</f>
      </c>
      <c r="L126" s="38">
        <v>0</v>
      </c>
      <c s="32">
        <f>ROUND(ROUND(L126,2)*ROUND(G126,3),2)</f>
      </c>
      <c s="36" t="s">
        <v>90</v>
      </c>
      <c>
        <f>(M126*21)/100</f>
      </c>
      <c t="s">
        <v>28</v>
      </c>
    </row>
    <row r="127" spans="1:5" ht="25.5">
      <c r="A127" s="35" t="s">
        <v>56</v>
      </c>
      <c r="E127" s="39" t="s">
        <v>1654</v>
      </c>
    </row>
    <row r="128" spans="1:5" ht="25.5">
      <c r="A128" s="35" t="s">
        <v>57</v>
      </c>
      <c r="E128" s="40" t="s">
        <v>4696</v>
      </c>
    </row>
    <row r="129" spans="1:5" ht="12.75">
      <c r="A129" t="s">
        <v>58</v>
      </c>
      <c r="E129" s="39" t="s">
        <v>5</v>
      </c>
    </row>
    <row r="130" spans="1:16" ht="25.5">
      <c r="A130" t="s">
        <v>50</v>
      </c>
      <c s="34" t="s">
        <v>191</v>
      </c>
      <c s="34" t="s">
        <v>4697</v>
      </c>
      <c s="35" t="s">
        <v>5</v>
      </c>
      <c s="6" t="s">
        <v>403</v>
      </c>
      <c s="36" t="s">
        <v>401</v>
      </c>
      <c s="37">
        <v>477.849</v>
      </c>
      <c s="36">
        <v>0</v>
      </c>
      <c s="36">
        <f>ROUND(G130*H130,6)</f>
      </c>
      <c r="L130" s="38">
        <v>0</v>
      </c>
      <c s="32">
        <f>ROUND(ROUND(L130,2)*ROUND(G130,3),2)</f>
      </c>
      <c s="36" t="s">
        <v>291</v>
      </c>
      <c>
        <f>(M130*21)/100</f>
      </c>
      <c t="s">
        <v>28</v>
      </c>
    </row>
    <row r="131" spans="1:5" ht="25.5">
      <c r="A131" s="35" t="s">
        <v>56</v>
      </c>
      <c r="E131" s="39" t="s">
        <v>403</v>
      </c>
    </row>
    <row r="132" spans="1:5" ht="76.5">
      <c r="A132" s="35" t="s">
        <v>57</v>
      </c>
      <c r="E132" s="40" t="s">
        <v>4698</v>
      </c>
    </row>
    <row r="133" spans="1:5" ht="12.75">
      <c r="A133" t="s">
        <v>58</v>
      </c>
      <c r="E133" s="39" t="s">
        <v>5</v>
      </c>
    </row>
    <row r="134" spans="1:16" ht="12.75">
      <c r="A134" t="s">
        <v>50</v>
      </c>
      <c s="34" t="s">
        <v>194</v>
      </c>
      <c s="34" t="s">
        <v>4699</v>
      </c>
      <c s="35" t="s">
        <v>5</v>
      </c>
      <c s="6" t="s">
        <v>4700</v>
      </c>
      <c s="36" t="s">
        <v>409</v>
      </c>
      <c s="37">
        <v>1089.744</v>
      </c>
      <c s="36">
        <v>1</v>
      </c>
      <c s="36">
        <f>ROUND(G134*H134,6)</f>
      </c>
      <c r="L134" s="38">
        <v>0</v>
      </c>
      <c s="32">
        <f>ROUND(ROUND(L134,2)*ROUND(G134,3),2)</f>
      </c>
      <c s="36" t="s">
        <v>90</v>
      </c>
      <c>
        <f>(M134*21)/100</f>
      </c>
      <c t="s">
        <v>28</v>
      </c>
    </row>
    <row r="135" spans="1:5" ht="12.75">
      <c r="A135" s="35" t="s">
        <v>56</v>
      </c>
      <c r="E135" s="39" t="s">
        <v>4700</v>
      </c>
    </row>
    <row r="136" spans="1:5" ht="63.75">
      <c r="A136" s="35" t="s">
        <v>57</v>
      </c>
      <c r="E136" s="40" t="s">
        <v>4701</v>
      </c>
    </row>
    <row r="137" spans="1:5" ht="12.75">
      <c r="A137" t="s">
        <v>58</v>
      </c>
      <c r="E137" s="39" t="s">
        <v>5</v>
      </c>
    </row>
    <row r="138" spans="1:16" ht="12.75">
      <c r="A138" t="s">
        <v>50</v>
      </c>
      <c s="34" t="s">
        <v>198</v>
      </c>
      <c s="34" t="s">
        <v>407</v>
      </c>
      <c s="35" t="s">
        <v>5</v>
      </c>
      <c s="6" t="s">
        <v>408</v>
      </c>
      <c s="36" t="s">
        <v>409</v>
      </c>
      <c s="37">
        <v>311.265</v>
      </c>
      <c s="36">
        <v>1</v>
      </c>
      <c s="36">
        <f>ROUND(G138*H138,6)</f>
      </c>
      <c r="L138" s="38">
        <v>0</v>
      </c>
      <c s="32">
        <f>ROUND(ROUND(L138,2)*ROUND(G138,3),2)</f>
      </c>
      <c s="36" t="s">
        <v>90</v>
      </c>
      <c>
        <f>(M138*21)/100</f>
      </c>
      <c t="s">
        <v>28</v>
      </c>
    </row>
    <row r="139" spans="1:5" ht="12.75">
      <c r="A139" s="35" t="s">
        <v>56</v>
      </c>
      <c r="E139" s="39" t="s">
        <v>408</v>
      </c>
    </row>
    <row r="140" spans="1:5" ht="25.5">
      <c r="A140" s="35" t="s">
        <v>57</v>
      </c>
      <c r="E140" s="40" t="s">
        <v>4702</v>
      </c>
    </row>
    <row r="141" spans="1:5" ht="12.75">
      <c r="A141" t="s">
        <v>58</v>
      </c>
      <c r="E141" s="39" t="s">
        <v>5</v>
      </c>
    </row>
    <row r="142" spans="1:16" ht="25.5">
      <c r="A142" t="s">
        <v>50</v>
      </c>
      <c s="34" t="s">
        <v>201</v>
      </c>
      <c s="34" t="s">
        <v>404</v>
      </c>
      <c s="35" t="s">
        <v>5</v>
      </c>
      <c s="6" t="s">
        <v>405</v>
      </c>
      <c s="36" t="s">
        <v>401</v>
      </c>
      <c s="37">
        <v>186.386</v>
      </c>
      <c s="36">
        <v>0</v>
      </c>
      <c s="36">
        <f>ROUND(G142*H142,6)</f>
      </c>
      <c r="L142" s="38">
        <v>0</v>
      </c>
      <c s="32">
        <f>ROUND(ROUND(L142,2)*ROUND(G142,3),2)</f>
      </c>
      <c s="36" t="s">
        <v>90</v>
      </c>
      <c>
        <f>(M142*21)/100</f>
      </c>
      <c t="s">
        <v>28</v>
      </c>
    </row>
    <row r="143" spans="1:5" ht="38.25">
      <c r="A143" s="35" t="s">
        <v>56</v>
      </c>
      <c r="E143" s="39" t="s">
        <v>406</v>
      </c>
    </row>
    <row r="144" spans="1:5" ht="102">
      <c r="A144" s="35" t="s">
        <v>57</v>
      </c>
      <c r="E144" s="42" t="s">
        <v>4703</v>
      </c>
    </row>
    <row r="145" spans="1:5" ht="12.75">
      <c r="A145" t="s">
        <v>58</v>
      </c>
      <c r="E145" s="39" t="s">
        <v>5</v>
      </c>
    </row>
    <row r="146" spans="1:16" ht="25.5">
      <c r="A146" t="s">
        <v>50</v>
      </c>
      <c s="34" t="s">
        <v>205</v>
      </c>
      <c s="34" t="s">
        <v>3516</v>
      </c>
      <c s="35" t="s">
        <v>5</v>
      </c>
      <c s="6" t="s">
        <v>3517</v>
      </c>
      <c s="36" t="s">
        <v>423</v>
      </c>
      <c s="37">
        <v>91</v>
      </c>
      <c s="36">
        <v>0</v>
      </c>
      <c s="36">
        <f>ROUND(G146*H146,6)</f>
      </c>
      <c r="L146" s="38">
        <v>0</v>
      </c>
      <c s="32">
        <f>ROUND(ROUND(L146,2)*ROUND(G146,3),2)</f>
      </c>
      <c s="36" t="s">
        <v>90</v>
      </c>
      <c>
        <f>(M146*21)/100</f>
      </c>
      <c t="s">
        <v>28</v>
      </c>
    </row>
    <row r="147" spans="1:5" ht="38.25">
      <c r="A147" s="35" t="s">
        <v>56</v>
      </c>
      <c r="E147" s="39" t="s">
        <v>3518</v>
      </c>
    </row>
    <row r="148" spans="1:5" ht="25.5">
      <c r="A148" s="35" t="s">
        <v>57</v>
      </c>
      <c r="E148" s="40" t="s">
        <v>4704</v>
      </c>
    </row>
    <row r="149" spans="1:5" ht="12.75">
      <c r="A149" t="s">
        <v>58</v>
      </c>
      <c r="E149" s="39" t="s">
        <v>5</v>
      </c>
    </row>
    <row r="150" spans="1:16" ht="25.5">
      <c r="A150" t="s">
        <v>50</v>
      </c>
      <c s="34" t="s">
        <v>209</v>
      </c>
      <c s="34" t="s">
        <v>4705</v>
      </c>
      <c s="35" t="s">
        <v>5</v>
      </c>
      <c s="6" t="s">
        <v>4706</v>
      </c>
      <c s="36" t="s">
        <v>423</v>
      </c>
      <c s="37">
        <v>91</v>
      </c>
      <c s="36">
        <v>0</v>
      </c>
      <c s="36">
        <f>ROUND(G150*H150,6)</f>
      </c>
      <c r="L150" s="38">
        <v>0</v>
      </c>
      <c s="32">
        <f>ROUND(ROUND(L150,2)*ROUND(G150,3),2)</f>
      </c>
      <c s="36" t="s">
        <v>90</v>
      </c>
      <c>
        <f>(M150*21)/100</f>
      </c>
      <c t="s">
        <v>28</v>
      </c>
    </row>
    <row r="151" spans="1:5" ht="25.5">
      <c r="A151" s="35" t="s">
        <v>56</v>
      </c>
      <c r="E151" s="39" t="s">
        <v>4706</v>
      </c>
    </row>
    <row r="152" spans="1:5" ht="25.5">
      <c r="A152" s="35" t="s">
        <v>57</v>
      </c>
      <c r="E152" s="40" t="s">
        <v>4704</v>
      </c>
    </row>
    <row r="153" spans="1:5" ht="12.75">
      <c r="A153" t="s">
        <v>58</v>
      </c>
      <c r="E153" s="39" t="s">
        <v>5</v>
      </c>
    </row>
    <row r="154" spans="1:16" ht="12.75">
      <c r="A154" t="s">
        <v>50</v>
      </c>
      <c s="34" t="s">
        <v>212</v>
      </c>
      <c s="34" t="s">
        <v>4707</v>
      </c>
      <c s="35" t="s">
        <v>5</v>
      </c>
      <c s="6" t="s">
        <v>4708</v>
      </c>
      <c s="36" t="s">
        <v>283</v>
      </c>
      <c s="37">
        <v>1.365</v>
      </c>
      <c s="36">
        <v>0.001</v>
      </c>
      <c s="36">
        <f>ROUND(G154*H154,6)</f>
      </c>
      <c r="L154" s="38">
        <v>0</v>
      </c>
      <c s="32">
        <f>ROUND(ROUND(L154,2)*ROUND(G154,3),2)</f>
      </c>
      <c s="36" t="s">
        <v>90</v>
      </c>
      <c>
        <f>(M154*21)/100</f>
      </c>
      <c t="s">
        <v>28</v>
      </c>
    </row>
    <row r="155" spans="1:5" ht="12.75">
      <c r="A155" s="35" t="s">
        <v>56</v>
      </c>
      <c r="E155" s="39" t="s">
        <v>4708</v>
      </c>
    </row>
    <row r="156" spans="1:5" ht="25.5">
      <c r="A156" s="35" t="s">
        <v>57</v>
      </c>
      <c r="E156" s="40" t="s">
        <v>4709</v>
      </c>
    </row>
    <row r="157" spans="1:5" ht="12.75">
      <c r="A157" t="s">
        <v>58</v>
      </c>
      <c r="E157" s="39" t="s">
        <v>5</v>
      </c>
    </row>
    <row r="158" spans="1:16" ht="12.75">
      <c r="A158" t="s">
        <v>50</v>
      </c>
      <c s="34" t="s">
        <v>216</v>
      </c>
      <c s="34" t="s">
        <v>4710</v>
      </c>
      <c s="35" t="s">
        <v>5</v>
      </c>
      <c s="6" t="s">
        <v>4711</v>
      </c>
      <c s="36" t="s">
        <v>423</v>
      </c>
      <c s="37">
        <v>31.2</v>
      </c>
      <c s="36">
        <v>0</v>
      </c>
      <c s="36">
        <f>ROUND(G158*H158,6)</f>
      </c>
      <c r="L158" s="38">
        <v>0</v>
      </c>
      <c s="32">
        <f>ROUND(ROUND(L158,2)*ROUND(G158,3),2)</f>
      </c>
      <c s="36" t="s">
        <v>90</v>
      </c>
      <c>
        <f>(M158*21)/100</f>
      </c>
      <c t="s">
        <v>28</v>
      </c>
    </row>
    <row r="159" spans="1:5" ht="12.75">
      <c r="A159" s="35" t="s">
        <v>56</v>
      </c>
      <c r="E159" s="39" t="s">
        <v>4711</v>
      </c>
    </row>
    <row r="160" spans="1:5" ht="25.5">
      <c r="A160" s="35" t="s">
        <v>57</v>
      </c>
      <c r="E160" s="40" t="s">
        <v>4712</v>
      </c>
    </row>
    <row r="161" spans="1:5" ht="12.75">
      <c r="A161" t="s">
        <v>58</v>
      </c>
      <c r="E161" s="39" t="s">
        <v>5</v>
      </c>
    </row>
    <row r="162" spans="1:13" ht="12.75">
      <c r="A162" t="s">
        <v>47</v>
      </c>
      <c r="C162" s="31" t="s">
        <v>26</v>
      </c>
      <c r="E162" s="33" t="s">
        <v>650</v>
      </c>
      <c r="J162" s="32">
        <f>0</f>
      </c>
      <c s="32">
        <f>0</f>
      </c>
      <c s="32">
        <f>0+L163+L167+L171+L175</f>
      </c>
      <c s="32">
        <f>0+M163+M167+M171+M175</f>
      </c>
    </row>
    <row r="163" spans="1:16" ht="25.5">
      <c r="A163" t="s">
        <v>50</v>
      </c>
      <c s="34" t="s">
        <v>219</v>
      </c>
      <c s="34" t="s">
        <v>3520</v>
      </c>
      <c s="35" t="s">
        <v>5</v>
      </c>
      <c s="6" t="s">
        <v>3521</v>
      </c>
      <c s="36" t="s">
        <v>401</v>
      </c>
      <c s="37">
        <v>19.854</v>
      </c>
      <c s="36">
        <v>0</v>
      </c>
      <c s="36">
        <f>ROUND(G163*H163,6)</f>
      </c>
      <c r="L163" s="38">
        <v>0</v>
      </c>
      <c s="32">
        <f>ROUND(ROUND(L163,2)*ROUND(G163,3),2)</f>
      </c>
      <c s="36" t="s">
        <v>90</v>
      </c>
      <c>
        <f>(M163*21)/100</f>
      </c>
      <c t="s">
        <v>28</v>
      </c>
    </row>
    <row r="164" spans="1:5" ht="25.5">
      <c r="A164" s="35" t="s">
        <v>56</v>
      </c>
      <c r="E164" s="39" t="s">
        <v>3521</v>
      </c>
    </row>
    <row r="165" spans="1:5" ht="25.5">
      <c r="A165" s="35" t="s">
        <v>57</v>
      </c>
      <c r="E165" s="40" t="s">
        <v>4713</v>
      </c>
    </row>
    <row r="166" spans="1:5" ht="12.75">
      <c r="A166" t="s">
        <v>58</v>
      </c>
      <c r="E166" s="39" t="s">
        <v>5</v>
      </c>
    </row>
    <row r="167" spans="1:16" ht="12.75">
      <c r="A167" t="s">
        <v>50</v>
      </c>
      <c s="34" t="s">
        <v>223</v>
      </c>
      <c s="34" t="s">
        <v>3523</v>
      </c>
      <c s="35" t="s">
        <v>5</v>
      </c>
      <c s="6" t="s">
        <v>3524</v>
      </c>
      <c s="36" t="s">
        <v>74</v>
      </c>
      <c s="37">
        <v>287.5</v>
      </c>
      <c s="36">
        <v>0</v>
      </c>
      <c s="36">
        <f>ROUND(G167*H167,6)</f>
      </c>
      <c r="L167" s="38">
        <v>0</v>
      </c>
      <c s="32">
        <f>ROUND(ROUND(L167,2)*ROUND(G167,3),2)</f>
      </c>
      <c s="36" t="s">
        <v>90</v>
      </c>
      <c>
        <f>(M167*21)/100</f>
      </c>
      <c t="s">
        <v>28</v>
      </c>
    </row>
    <row r="168" spans="1:5" ht="12.75">
      <c r="A168" s="35" t="s">
        <v>56</v>
      </c>
      <c r="E168" s="39" t="s">
        <v>3524</v>
      </c>
    </row>
    <row r="169" spans="1:5" ht="12.75">
      <c r="A169" s="35" t="s">
        <v>57</v>
      </c>
      <c r="E169" s="40" t="s">
        <v>5</v>
      </c>
    </row>
    <row r="170" spans="1:5" ht="12.75">
      <c r="A170" t="s">
        <v>58</v>
      </c>
      <c r="E170" s="39" t="s">
        <v>5</v>
      </c>
    </row>
    <row r="171" spans="1:16" ht="12.75">
      <c r="A171" t="s">
        <v>50</v>
      </c>
      <c s="34" t="s">
        <v>226</v>
      </c>
      <c s="34" t="s">
        <v>4714</v>
      </c>
      <c s="35" t="s">
        <v>5</v>
      </c>
      <c s="6" t="s">
        <v>4715</v>
      </c>
      <c s="36" t="s">
        <v>89</v>
      </c>
      <c s="37">
        <v>1</v>
      </c>
      <c s="36">
        <v>0</v>
      </c>
      <c s="36">
        <f>ROUND(G171*H171,6)</f>
      </c>
      <c r="L171" s="38">
        <v>0</v>
      </c>
      <c s="32">
        <f>ROUND(ROUND(L171,2)*ROUND(G171,3),2)</f>
      </c>
      <c s="36" t="s">
        <v>90</v>
      </c>
      <c>
        <f>(M171*21)/100</f>
      </c>
      <c t="s">
        <v>28</v>
      </c>
    </row>
    <row r="172" spans="1:5" ht="12.75">
      <c r="A172" s="35" t="s">
        <v>56</v>
      </c>
      <c r="E172" s="39" t="s">
        <v>4715</v>
      </c>
    </row>
    <row r="173" spans="1:5" ht="12.75">
      <c r="A173" s="35" t="s">
        <v>57</v>
      </c>
      <c r="E173" s="40" t="s">
        <v>5</v>
      </c>
    </row>
    <row r="174" spans="1:5" ht="12.75">
      <c r="A174" t="s">
        <v>58</v>
      </c>
      <c r="E174" s="39" t="s">
        <v>5</v>
      </c>
    </row>
    <row r="175" spans="1:16" ht="25.5">
      <c r="A175" t="s">
        <v>50</v>
      </c>
      <c s="34" t="s">
        <v>230</v>
      </c>
      <c s="34" t="s">
        <v>4716</v>
      </c>
      <c s="35" t="s">
        <v>5</v>
      </c>
      <c s="6" t="s">
        <v>4717</v>
      </c>
      <c s="36" t="s">
        <v>89</v>
      </c>
      <c s="37">
        <v>1</v>
      </c>
      <c s="36">
        <v>0</v>
      </c>
      <c s="36">
        <f>ROUND(G175*H175,6)</f>
      </c>
      <c r="L175" s="38">
        <v>0</v>
      </c>
      <c s="32">
        <f>ROUND(ROUND(L175,2)*ROUND(G175,3),2)</f>
      </c>
      <c s="36" t="s">
        <v>55</v>
      </c>
      <c>
        <f>(M175*21)/100</f>
      </c>
      <c t="s">
        <v>28</v>
      </c>
    </row>
    <row r="176" spans="1:5" ht="25.5">
      <c r="A176" s="35" t="s">
        <v>56</v>
      </c>
      <c r="E176" s="39" t="s">
        <v>4717</v>
      </c>
    </row>
    <row r="177" spans="1:5" ht="12.75">
      <c r="A177" s="35" t="s">
        <v>57</v>
      </c>
      <c r="E177" s="40" t="s">
        <v>5</v>
      </c>
    </row>
    <row r="178" spans="1:5" ht="12.75">
      <c r="A178" t="s">
        <v>58</v>
      </c>
      <c r="E178" s="39" t="s">
        <v>5</v>
      </c>
    </row>
    <row r="179" spans="1:13" ht="12.75">
      <c r="A179" t="s">
        <v>47</v>
      </c>
      <c r="C179" s="31" t="s">
        <v>79</v>
      </c>
      <c r="E179" s="33" t="s">
        <v>411</v>
      </c>
      <c r="J179" s="32">
        <f>0</f>
      </c>
      <c s="32">
        <f>0</f>
      </c>
      <c s="32">
        <f>0+L180+L184+L188+L192+L196+L200+L204+L208+L212+L216</f>
      </c>
      <c s="32">
        <f>0+M180+M184+M188+M192+M196+M200+M204+M208+M212+M216</f>
      </c>
    </row>
    <row r="180" spans="1:16" ht="25.5">
      <c r="A180" t="s">
        <v>50</v>
      </c>
      <c s="34" t="s">
        <v>234</v>
      </c>
      <c s="34" t="s">
        <v>4718</v>
      </c>
      <c s="35" t="s">
        <v>5</v>
      </c>
      <c s="6" t="s">
        <v>413</v>
      </c>
      <c s="36" t="s">
        <v>401</v>
      </c>
      <c s="37">
        <v>37.99</v>
      </c>
      <c s="36">
        <v>1.89077</v>
      </c>
      <c s="36">
        <f>ROUND(G180*H180,6)</f>
      </c>
      <c r="L180" s="38">
        <v>0</v>
      </c>
      <c s="32">
        <f>ROUND(ROUND(L180,2)*ROUND(G180,3),2)</f>
      </c>
      <c s="36" t="s">
        <v>291</v>
      </c>
      <c>
        <f>(M180*21)/100</f>
      </c>
      <c t="s">
        <v>28</v>
      </c>
    </row>
    <row r="181" spans="1:5" ht="25.5">
      <c r="A181" s="35" t="s">
        <v>56</v>
      </c>
      <c r="E181" s="39" t="s">
        <v>413</v>
      </c>
    </row>
    <row r="182" spans="1:5" ht="63.75">
      <c r="A182" s="35" t="s">
        <v>57</v>
      </c>
      <c r="E182" s="40" t="s">
        <v>4719</v>
      </c>
    </row>
    <row r="183" spans="1:5" ht="12.75">
      <c r="A183" t="s">
        <v>58</v>
      </c>
      <c r="E183" s="39" t="s">
        <v>5</v>
      </c>
    </row>
    <row r="184" spans="1:16" ht="12.75">
      <c r="A184" t="s">
        <v>50</v>
      </c>
      <c s="34" t="s">
        <v>238</v>
      </c>
      <c s="34" t="s">
        <v>3532</v>
      </c>
      <c s="35" t="s">
        <v>5</v>
      </c>
      <c s="6" t="s">
        <v>3533</v>
      </c>
      <c s="36" t="s">
        <v>89</v>
      </c>
      <c s="37">
        <v>11</v>
      </c>
      <c s="36">
        <v>0</v>
      </c>
      <c s="36">
        <f>ROUND(G184*H184,6)</f>
      </c>
      <c r="L184" s="38">
        <v>0</v>
      </c>
      <c s="32">
        <f>ROUND(ROUND(L184,2)*ROUND(G184,3),2)</f>
      </c>
      <c s="36" t="s">
        <v>90</v>
      </c>
      <c>
        <f>(M184*21)/100</f>
      </c>
      <c t="s">
        <v>28</v>
      </c>
    </row>
    <row r="185" spans="1:5" ht="12.75">
      <c r="A185" s="35" t="s">
        <v>56</v>
      </c>
      <c r="E185" s="39" t="s">
        <v>3533</v>
      </c>
    </row>
    <row r="186" spans="1:5" ht="12.75">
      <c r="A186" s="35" t="s">
        <v>57</v>
      </c>
      <c r="E186" s="40" t="s">
        <v>5</v>
      </c>
    </row>
    <row r="187" spans="1:5" ht="12.75">
      <c r="A187" t="s">
        <v>58</v>
      </c>
      <c r="E187" s="39" t="s">
        <v>5</v>
      </c>
    </row>
    <row r="188" spans="1:16" ht="12.75">
      <c r="A188" t="s">
        <v>50</v>
      </c>
      <c s="34" t="s">
        <v>243</v>
      </c>
      <c s="34" t="s">
        <v>4720</v>
      </c>
      <c s="35" t="s">
        <v>5</v>
      </c>
      <c s="6" t="s">
        <v>4721</v>
      </c>
      <c s="36" t="s">
        <v>89</v>
      </c>
      <c s="37">
        <v>3</v>
      </c>
      <c s="36">
        <v>0.053</v>
      </c>
      <c s="36">
        <f>ROUND(G188*H188,6)</f>
      </c>
      <c r="L188" s="38">
        <v>0</v>
      </c>
      <c s="32">
        <f>ROUND(ROUND(L188,2)*ROUND(G188,3),2)</f>
      </c>
      <c s="36" t="s">
        <v>90</v>
      </c>
      <c>
        <f>(M188*21)/100</f>
      </c>
      <c t="s">
        <v>28</v>
      </c>
    </row>
    <row r="189" spans="1:5" ht="12.75">
      <c r="A189" s="35" t="s">
        <v>56</v>
      </c>
      <c r="E189" s="39" t="s">
        <v>4721</v>
      </c>
    </row>
    <row r="190" spans="1:5" ht="12.75">
      <c r="A190" s="35" t="s">
        <v>57</v>
      </c>
      <c r="E190" s="40" t="s">
        <v>5</v>
      </c>
    </row>
    <row r="191" spans="1:5" ht="12.75">
      <c r="A191" t="s">
        <v>58</v>
      </c>
      <c r="E191" s="39" t="s">
        <v>5</v>
      </c>
    </row>
    <row r="192" spans="1:16" ht="12.75">
      <c r="A192" t="s">
        <v>50</v>
      </c>
      <c s="34" t="s">
        <v>246</v>
      </c>
      <c s="34" t="s">
        <v>4722</v>
      </c>
      <c s="35" t="s">
        <v>5</v>
      </c>
      <c s="6" t="s">
        <v>4723</v>
      </c>
      <c s="36" t="s">
        <v>89</v>
      </c>
      <c s="37">
        <v>4</v>
      </c>
      <c s="36">
        <v>0.041</v>
      </c>
      <c s="36">
        <f>ROUND(G192*H192,6)</f>
      </c>
      <c r="L192" s="38">
        <v>0</v>
      </c>
      <c s="32">
        <f>ROUND(ROUND(L192,2)*ROUND(G192,3),2)</f>
      </c>
      <c s="36" t="s">
        <v>90</v>
      </c>
      <c>
        <f>(M192*21)/100</f>
      </c>
      <c t="s">
        <v>28</v>
      </c>
    </row>
    <row r="193" spans="1:5" ht="12.75">
      <c r="A193" s="35" t="s">
        <v>56</v>
      </c>
      <c r="E193" s="39" t="s">
        <v>4723</v>
      </c>
    </row>
    <row r="194" spans="1:5" ht="12.75">
      <c r="A194" s="35" t="s">
        <v>57</v>
      </c>
      <c r="E194" s="40" t="s">
        <v>5</v>
      </c>
    </row>
    <row r="195" spans="1:5" ht="12.75">
      <c r="A195" t="s">
        <v>58</v>
      </c>
      <c r="E195" s="39" t="s">
        <v>5</v>
      </c>
    </row>
    <row r="196" spans="1:16" ht="12.75">
      <c r="A196" t="s">
        <v>50</v>
      </c>
      <c s="34" t="s">
        <v>249</v>
      </c>
      <c s="34" t="s">
        <v>4724</v>
      </c>
      <c s="35" t="s">
        <v>5</v>
      </c>
      <c s="6" t="s">
        <v>4725</v>
      </c>
      <c s="36" t="s">
        <v>89</v>
      </c>
      <c s="37">
        <v>1</v>
      </c>
      <c s="36">
        <v>0.032</v>
      </c>
      <c s="36">
        <f>ROUND(G196*H196,6)</f>
      </c>
      <c r="L196" s="38">
        <v>0</v>
      </c>
      <c s="32">
        <f>ROUND(ROUND(L196,2)*ROUND(G196,3),2)</f>
      </c>
      <c s="36" t="s">
        <v>90</v>
      </c>
      <c>
        <f>(M196*21)/100</f>
      </c>
      <c t="s">
        <v>28</v>
      </c>
    </row>
    <row r="197" spans="1:5" ht="12.75">
      <c r="A197" s="35" t="s">
        <v>56</v>
      </c>
      <c r="E197" s="39" t="s">
        <v>4725</v>
      </c>
    </row>
    <row r="198" spans="1:5" ht="12.75">
      <c r="A198" s="35" t="s">
        <v>57</v>
      </c>
      <c r="E198" s="40" t="s">
        <v>5</v>
      </c>
    </row>
    <row r="199" spans="1:5" ht="12.75">
      <c r="A199" t="s">
        <v>58</v>
      </c>
      <c r="E199" s="39" t="s">
        <v>5</v>
      </c>
    </row>
    <row r="200" spans="1:16" ht="12.75">
      <c r="A200" t="s">
        <v>50</v>
      </c>
      <c s="34" t="s">
        <v>252</v>
      </c>
      <c s="34" t="s">
        <v>4726</v>
      </c>
      <c s="35" t="s">
        <v>5</v>
      </c>
      <c s="6" t="s">
        <v>4727</v>
      </c>
      <c s="36" t="s">
        <v>89</v>
      </c>
      <c s="37">
        <v>3</v>
      </c>
      <c s="36">
        <v>0.021</v>
      </c>
      <c s="36">
        <f>ROUND(G200*H200,6)</f>
      </c>
      <c r="L200" s="38">
        <v>0</v>
      </c>
      <c s="32">
        <f>ROUND(ROUND(L200,2)*ROUND(G200,3),2)</f>
      </c>
      <c s="36" t="s">
        <v>90</v>
      </c>
      <c>
        <f>(M200*21)/100</f>
      </c>
      <c t="s">
        <v>28</v>
      </c>
    </row>
    <row r="201" spans="1:5" ht="12.75">
      <c r="A201" s="35" t="s">
        <v>56</v>
      </c>
      <c r="E201" s="39" t="s">
        <v>4727</v>
      </c>
    </row>
    <row r="202" spans="1:5" ht="12.75">
      <c r="A202" s="35" t="s">
        <v>57</v>
      </c>
      <c r="E202" s="40" t="s">
        <v>5</v>
      </c>
    </row>
    <row r="203" spans="1:5" ht="12.75">
      <c r="A203" t="s">
        <v>58</v>
      </c>
      <c r="E203" s="39" t="s">
        <v>5</v>
      </c>
    </row>
    <row r="204" spans="1:16" ht="38.25">
      <c r="A204" t="s">
        <v>50</v>
      </c>
      <c s="34" t="s">
        <v>255</v>
      </c>
      <c s="34" t="s">
        <v>3534</v>
      </c>
      <c s="35" t="s">
        <v>5</v>
      </c>
      <c s="6" t="s">
        <v>3535</v>
      </c>
      <c s="36" t="s">
        <v>401</v>
      </c>
      <c s="37">
        <v>1.5</v>
      </c>
      <c s="36">
        <v>2.30102</v>
      </c>
      <c s="36">
        <f>ROUND(G204*H204,6)</f>
      </c>
      <c r="L204" s="38">
        <v>0</v>
      </c>
      <c s="32">
        <f>ROUND(ROUND(L204,2)*ROUND(G204,3),2)</f>
      </c>
      <c s="36" t="s">
        <v>90</v>
      </c>
      <c>
        <f>(M204*21)/100</f>
      </c>
      <c t="s">
        <v>28</v>
      </c>
    </row>
    <row r="205" spans="1:5" ht="38.25">
      <c r="A205" s="35" t="s">
        <v>56</v>
      </c>
      <c r="E205" s="39" t="s">
        <v>3536</v>
      </c>
    </row>
    <row r="206" spans="1:5" ht="25.5">
      <c r="A206" s="35" t="s">
        <v>57</v>
      </c>
      <c r="E206" s="40" t="s">
        <v>4728</v>
      </c>
    </row>
    <row r="207" spans="1:5" ht="12.75">
      <c r="A207" t="s">
        <v>58</v>
      </c>
      <c r="E207" s="39" t="s">
        <v>5</v>
      </c>
    </row>
    <row r="208" spans="1:16" ht="25.5">
      <c r="A208" t="s">
        <v>50</v>
      </c>
      <c s="34" t="s">
        <v>258</v>
      </c>
      <c s="34" t="s">
        <v>4729</v>
      </c>
      <c s="35" t="s">
        <v>5</v>
      </c>
      <c s="6" t="s">
        <v>4730</v>
      </c>
      <c s="36" t="s">
        <v>401</v>
      </c>
      <c s="37">
        <v>2.64</v>
      </c>
      <c s="36">
        <v>2.43408</v>
      </c>
      <c s="36">
        <f>ROUND(G208*H208,6)</f>
      </c>
      <c r="L208" s="38">
        <v>0</v>
      </c>
      <c s="32">
        <f>ROUND(ROUND(L208,2)*ROUND(G208,3),2)</f>
      </c>
      <c s="36" t="s">
        <v>90</v>
      </c>
      <c>
        <f>(M208*21)/100</f>
      </c>
      <c t="s">
        <v>28</v>
      </c>
    </row>
    <row r="209" spans="1:5" ht="25.5">
      <c r="A209" s="35" t="s">
        <v>56</v>
      </c>
      <c r="E209" s="39" t="s">
        <v>4730</v>
      </c>
    </row>
    <row r="210" spans="1:5" ht="25.5">
      <c r="A210" s="35" t="s">
        <v>57</v>
      </c>
      <c r="E210" s="40" t="s">
        <v>4731</v>
      </c>
    </row>
    <row r="211" spans="1:5" ht="12.75">
      <c r="A211" t="s">
        <v>58</v>
      </c>
      <c r="E211" s="39" t="s">
        <v>5</v>
      </c>
    </row>
    <row r="212" spans="1:16" ht="25.5">
      <c r="A212" t="s">
        <v>50</v>
      </c>
      <c s="34" t="s">
        <v>261</v>
      </c>
      <c s="34" t="s">
        <v>4732</v>
      </c>
      <c s="35" t="s">
        <v>5</v>
      </c>
      <c s="6" t="s">
        <v>4733</v>
      </c>
      <c s="36" t="s">
        <v>401</v>
      </c>
      <c s="37">
        <v>2.91</v>
      </c>
      <c s="36">
        <v>1.9968</v>
      </c>
      <c s="36">
        <f>ROUND(G212*H212,6)</f>
      </c>
      <c r="L212" s="38">
        <v>0</v>
      </c>
      <c s="32">
        <f>ROUND(ROUND(L212,2)*ROUND(G212,3),2)</f>
      </c>
      <c s="36" t="s">
        <v>90</v>
      </c>
      <c>
        <f>(M212*21)/100</f>
      </c>
      <c t="s">
        <v>28</v>
      </c>
    </row>
    <row r="213" spans="1:5" ht="25.5">
      <c r="A213" s="35" t="s">
        <v>56</v>
      </c>
      <c r="E213" s="39" t="s">
        <v>4733</v>
      </c>
    </row>
    <row r="214" spans="1:5" ht="25.5">
      <c r="A214" s="35" t="s">
        <v>57</v>
      </c>
      <c r="E214" s="40" t="s">
        <v>4734</v>
      </c>
    </row>
    <row r="215" spans="1:5" ht="12.75">
      <c r="A215" t="s">
        <v>58</v>
      </c>
      <c r="E215" s="39" t="s">
        <v>5</v>
      </c>
    </row>
    <row r="216" spans="1:16" ht="25.5">
      <c r="A216" t="s">
        <v>50</v>
      </c>
      <c s="34" t="s">
        <v>264</v>
      </c>
      <c s="34" t="s">
        <v>4735</v>
      </c>
      <c s="35" t="s">
        <v>5</v>
      </c>
      <c s="6" t="s">
        <v>4736</v>
      </c>
      <c s="36" t="s">
        <v>423</v>
      </c>
      <c s="37">
        <v>7.275</v>
      </c>
      <c s="36">
        <v>0</v>
      </c>
      <c s="36">
        <f>ROUND(G216*H216,6)</f>
      </c>
      <c r="L216" s="38">
        <v>0</v>
      </c>
      <c s="32">
        <f>ROUND(ROUND(L216,2)*ROUND(G216,3),2)</f>
      </c>
      <c s="36" t="s">
        <v>90</v>
      </c>
      <c>
        <f>(M216*21)/100</f>
      </c>
      <c t="s">
        <v>28</v>
      </c>
    </row>
    <row r="217" spans="1:5" ht="25.5">
      <c r="A217" s="35" t="s">
        <v>56</v>
      </c>
      <c r="E217" s="39" t="s">
        <v>4736</v>
      </c>
    </row>
    <row r="218" spans="1:5" ht="25.5">
      <c r="A218" s="35" t="s">
        <v>57</v>
      </c>
      <c r="E218" s="40" t="s">
        <v>4737</v>
      </c>
    </row>
    <row r="219" spans="1:5" ht="12.75">
      <c r="A219" t="s">
        <v>58</v>
      </c>
      <c r="E219" s="39" t="s">
        <v>5</v>
      </c>
    </row>
    <row r="220" spans="1:13" ht="12.75">
      <c r="A220" t="s">
        <v>47</v>
      </c>
      <c r="C220" s="31" t="s">
        <v>3538</v>
      </c>
      <c r="E220" s="33" t="s">
        <v>3539</v>
      </c>
      <c r="J220" s="32">
        <f>0</f>
      </c>
      <c s="32">
        <f>0</f>
      </c>
      <c s="32">
        <f>0+L221</f>
      </c>
      <c s="32">
        <f>0+M221</f>
      </c>
    </row>
    <row r="221" spans="1:16" ht="12.75">
      <c r="A221" t="s">
        <v>50</v>
      </c>
      <c s="34" t="s">
        <v>1535</v>
      </c>
      <c s="34" t="s">
        <v>3540</v>
      </c>
      <c s="35" t="s">
        <v>5</v>
      </c>
      <c s="6" t="s">
        <v>3417</v>
      </c>
      <c s="36" t="s">
        <v>3541</v>
      </c>
      <c s="37">
        <v>0.3</v>
      </c>
      <c s="36">
        <v>0.0099</v>
      </c>
      <c s="36">
        <f>ROUND(G221*H221,6)</f>
      </c>
      <c r="L221" s="38">
        <v>0</v>
      </c>
      <c s="32">
        <f>ROUND(ROUND(L221,2)*ROUND(G221,3),2)</f>
      </c>
      <c s="36" t="s">
        <v>90</v>
      </c>
      <c>
        <f>(M221*21)/100</f>
      </c>
      <c t="s">
        <v>28</v>
      </c>
    </row>
    <row r="222" spans="1:5" ht="12.75">
      <c r="A222" s="35" t="s">
        <v>56</v>
      </c>
      <c r="E222" s="39" t="s">
        <v>3417</v>
      </c>
    </row>
    <row r="223" spans="1:5" ht="12.75">
      <c r="A223" s="35" t="s">
        <v>57</v>
      </c>
      <c r="E223" s="40" t="s">
        <v>5</v>
      </c>
    </row>
    <row r="224" spans="1:5" ht="12.75">
      <c r="A224" t="s">
        <v>58</v>
      </c>
      <c r="E224" s="39" t="s">
        <v>5</v>
      </c>
    </row>
    <row r="225" spans="1:13" ht="12.75">
      <c r="A225" t="s">
        <v>47</v>
      </c>
      <c r="C225" s="31" t="s">
        <v>101</v>
      </c>
      <c r="E225" s="33" t="s">
        <v>3542</v>
      </c>
      <c r="J225" s="32">
        <f>0</f>
      </c>
      <c s="32">
        <f>0</f>
      </c>
      <c s="32">
        <f>0+L226+L230+L234</f>
      </c>
      <c s="32">
        <f>0+M226+M230+M234</f>
      </c>
    </row>
    <row r="226" spans="1:16" ht="25.5">
      <c r="A226" t="s">
        <v>50</v>
      </c>
      <c s="34" t="s">
        <v>267</v>
      </c>
      <c s="34" t="s">
        <v>3543</v>
      </c>
      <c s="35" t="s">
        <v>5</v>
      </c>
      <c s="6" t="s">
        <v>3544</v>
      </c>
      <c s="36" t="s">
        <v>423</v>
      </c>
      <c s="37">
        <v>25</v>
      </c>
      <c s="36">
        <v>0.69</v>
      </c>
      <c s="36">
        <f>ROUND(G226*H226,6)</f>
      </c>
      <c r="L226" s="38">
        <v>0</v>
      </c>
      <c s="32">
        <f>ROUND(ROUND(L226,2)*ROUND(G226,3),2)</f>
      </c>
      <c s="36" t="s">
        <v>90</v>
      </c>
      <c>
        <f>(M226*21)/100</f>
      </c>
      <c t="s">
        <v>28</v>
      </c>
    </row>
    <row r="227" spans="1:5" ht="25.5">
      <c r="A227" s="35" t="s">
        <v>56</v>
      </c>
      <c r="E227" s="39" t="s">
        <v>3544</v>
      </c>
    </row>
    <row r="228" spans="1:5" ht="38.25">
      <c r="A228" s="35" t="s">
        <v>57</v>
      </c>
      <c r="E228" s="40" t="s">
        <v>4738</v>
      </c>
    </row>
    <row r="229" spans="1:5" ht="12.75">
      <c r="A229" t="s">
        <v>58</v>
      </c>
      <c r="E229" s="39" t="s">
        <v>5</v>
      </c>
    </row>
    <row r="230" spans="1:16" ht="25.5">
      <c r="A230" t="s">
        <v>50</v>
      </c>
      <c s="34" t="s">
        <v>272</v>
      </c>
      <c s="34" t="s">
        <v>3546</v>
      </c>
      <c s="35" t="s">
        <v>5</v>
      </c>
      <c s="6" t="s">
        <v>3547</v>
      </c>
      <c s="36" t="s">
        <v>423</v>
      </c>
      <c s="37">
        <v>25</v>
      </c>
      <c s="36">
        <v>0.13188</v>
      </c>
      <c s="36">
        <f>ROUND(G230*H230,6)</f>
      </c>
      <c r="L230" s="38">
        <v>0</v>
      </c>
      <c s="32">
        <f>ROUND(ROUND(L230,2)*ROUND(G230,3),2)</f>
      </c>
      <c s="36" t="s">
        <v>90</v>
      </c>
      <c>
        <f>(M230*21)/100</f>
      </c>
      <c t="s">
        <v>28</v>
      </c>
    </row>
    <row r="231" spans="1:5" ht="25.5">
      <c r="A231" s="35" t="s">
        <v>56</v>
      </c>
      <c r="E231" s="39" t="s">
        <v>3547</v>
      </c>
    </row>
    <row r="232" spans="1:5" ht="12.75">
      <c r="A232" s="35" t="s">
        <v>57</v>
      </c>
      <c r="E232" s="40" t="s">
        <v>5</v>
      </c>
    </row>
    <row r="233" spans="1:5" ht="12.75">
      <c r="A233" t="s">
        <v>58</v>
      </c>
      <c r="E233" s="39" t="s">
        <v>5</v>
      </c>
    </row>
    <row r="234" spans="1:16" ht="25.5">
      <c r="A234" t="s">
        <v>50</v>
      </c>
      <c s="34" t="s">
        <v>275</v>
      </c>
      <c s="34" t="s">
        <v>3548</v>
      </c>
      <c s="35" t="s">
        <v>5</v>
      </c>
      <c s="6" t="s">
        <v>3549</v>
      </c>
      <c s="36" t="s">
        <v>423</v>
      </c>
      <c s="37">
        <v>65</v>
      </c>
      <c s="36">
        <v>0.12966</v>
      </c>
      <c s="36">
        <f>ROUND(G234*H234,6)</f>
      </c>
      <c r="L234" s="38">
        <v>0</v>
      </c>
      <c s="32">
        <f>ROUND(ROUND(L234,2)*ROUND(G234,3),2)</f>
      </c>
      <c s="36" t="s">
        <v>90</v>
      </c>
      <c>
        <f>(M234*21)/100</f>
      </c>
      <c t="s">
        <v>28</v>
      </c>
    </row>
    <row r="235" spans="1:5" ht="25.5">
      <c r="A235" s="35" t="s">
        <v>56</v>
      </c>
      <c r="E235" s="39" t="s">
        <v>3549</v>
      </c>
    </row>
    <row r="236" spans="1:5" ht="25.5">
      <c r="A236" s="35" t="s">
        <v>57</v>
      </c>
      <c r="E236" s="40" t="s">
        <v>4647</v>
      </c>
    </row>
    <row r="237" spans="1:5" ht="12.75">
      <c r="A237" t="s">
        <v>58</v>
      </c>
      <c r="E237" s="39" t="s">
        <v>5</v>
      </c>
    </row>
    <row r="238" spans="1:13" ht="12.75">
      <c r="A238" t="s">
        <v>47</v>
      </c>
      <c r="C238" s="31" t="s">
        <v>1922</v>
      </c>
      <c r="E238" s="33" t="s">
        <v>1923</v>
      </c>
      <c r="J238" s="32">
        <f>0</f>
      </c>
      <c s="32">
        <f>0</f>
      </c>
      <c s="32">
        <f>0+L239+L243+L247+L251</f>
      </c>
      <c s="32">
        <f>0+M239+M243+M247+M251</f>
      </c>
    </row>
    <row r="239" spans="1:16" ht="12.75">
      <c r="A239" t="s">
        <v>50</v>
      </c>
      <c s="34" t="s">
        <v>1519</v>
      </c>
      <c s="34" t="s">
        <v>3553</v>
      </c>
      <c s="35" t="s">
        <v>5</v>
      </c>
      <c s="6" t="s">
        <v>3554</v>
      </c>
      <c s="36" t="s">
        <v>74</v>
      </c>
      <c s="37">
        <v>8</v>
      </c>
      <c s="36">
        <v>0.00168</v>
      </c>
      <c s="36">
        <f>ROUND(G239*H239,6)</f>
      </c>
      <c r="L239" s="38">
        <v>0</v>
      </c>
      <c s="32">
        <f>ROUND(ROUND(L239,2)*ROUND(G239,3),2)</f>
      </c>
      <c s="36" t="s">
        <v>90</v>
      </c>
      <c>
        <f>(M239*21)/100</f>
      </c>
      <c t="s">
        <v>28</v>
      </c>
    </row>
    <row r="240" spans="1:5" ht="12.75">
      <c r="A240" s="35" t="s">
        <v>56</v>
      </c>
      <c r="E240" s="39" t="s">
        <v>3554</v>
      </c>
    </row>
    <row r="241" spans="1:5" ht="12.75">
      <c r="A241" s="35" t="s">
        <v>57</v>
      </c>
      <c r="E241" s="40" t="s">
        <v>5</v>
      </c>
    </row>
    <row r="242" spans="1:5" ht="12.75">
      <c r="A242" t="s">
        <v>58</v>
      </c>
      <c r="E242" s="39" t="s">
        <v>5</v>
      </c>
    </row>
    <row r="243" spans="1:16" ht="25.5">
      <c r="A243" t="s">
        <v>50</v>
      </c>
      <c s="34" t="s">
        <v>1523</v>
      </c>
      <c s="34" t="s">
        <v>3564</v>
      </c>
      <c s="35" t="s">
        <v>5</v>
      </c>
      <c s="6" t="s">
        <v>3565</v>
      </c>
      <c s="36" t="s">
        <v>89</v>
      </c>
      <c s="37">
        <v>8</v>
      </c>
      <c s="36">
        <v>0.0015</v>
      </c>
      <c s="36">
        <f>ROUND(G243*H243,6)</f>
      </c>
      <c r="L243" s="38">
        <v>0</v>
      </c>
      <c s="32">
        <f>ROUND(ROUND(L243,2)*ROUND(G243,3),2)</f>
      </c>
      <c s="36" t="s">
        <v>90</v>
      </c>
      <c>
        <f>(M243*21)/100</f>
      </c>
      <c t="s">
        <v>28</v>
      </c>
    </row>
    <row r="244" spans="1:5" ht="25.5">
      <c r="A244" s="35" t="s">
        <v>56</v>
      </c>
      <c r="E244" s="39" t="s">
        <v>3565</v>
      </c>
    </row>
    <row r="245" spans="1:5" ht="12.75">
      <c r="A245" s="35" t="s">
        <v>57</v>
      </c>
      <c r="E245" s="40" t="s">
        <v>5</v>
      </c>
    </row>
    <row r="246" spans="1:5" ht="12.75">
      <c r="A246" t="s">
        <v>58</v>
      </c>
      <c r="E246" s="39" t="s">
        <v>5</v>
      </c>
    </row>
    <row r="247" spans="1:16" ht="12.75">
      <c r="A247" t="s">
        <v>50</v>
      </c>
      <c s="34" t="s">
        <v>1527</v>
      </c>
      <c s="34" t="s">
        <v>3566</v>
      </c>
      <c s="35" t="s">
        <v>5</v>
      </c>
      <c s="6" t="s">
        <v>3567</v>
      </c>
      <c s="36" t="s">
        <v>89</v>
      </c>
      <c s="37">
        <v>8</v>
      </c>
      <c s="36">
        <v>0</v>
      </c>
      <c s="36">
        <f>ROUND(G247*H247,6)</f>
      </c>
      <c r="L247" s="38">
        <v>0</v>
      </c>
      <c s="32">
        <f>ROUND(ROUND(L247,2)*ROUND(G247,3),2)</f>
      </c>
      <c s="36" t="s">
        <v>90</v>
      </c>
      <c>
        <f>(M247*21)/100</f>
      </c>
      <c t="s">
        <v>28</v>
      </c>
    </row>
    <row r="248" spans="1:5" ht="12.75">
      <c r="A248" s="35" t="s">
        <v>56</v>
      </c>
      <c r="E248" s="39" t="s">
        <v>3567</v>
      </c>
    </row>
    <row r="249" spans="1:5" ht="12.75">
      <c r="A249" s="35" t="s">
        <v>57</v>
      </c>
      <c r="E249" s="40" t="s">
        <v>5</v>
      </c>
    </row>
    <row r="250" spans="1:5" ht="12.75">
      <c r="A250" t="s">
        <v>58</v>
      </c>
      <c r="E250" s="39" t="s">
        <v>5</v>
      </c>
    </row>
    <row r="251" spans="1:16" ht="25.5">
      <c r="A251" t="s">
        <v>50</v>
      </c>
      <c s="34" t="s">
        <v>1531</v>
      </c>
      <c s="34" t="s">
        <v>3568</v>
      </c>
      <c s="35" t="s">
        <v>5</v>
      </c>
      <c s="6" t="s">
        <v>3569</v>
      </c>
      <c s="36" t="s">
        <v>409</v>
      </c>
      <c s="37">
        <v>0.027</v>
      </c>
      <c s="36">
        <v>0</v>
      </c>
      <c s="36">
        <f>ROUND(G251*H251,6)</f>
      </c>
      <c r="L251" s="38">
        <v>0</v>
      </c>
      <c s="32">
        <f>ROUND(ROUND(L251,2)*ROUND(G251,3),2)</f>
      </c>
      <c s="36" t="s">
        <v>90</v>
      </c>
      <c>
        <f>(M251*21)/100</f>
      </c>
      <c t="s">
        <v>28</v>
      </c>
    </row>
    <row r="252" spans="1:5" ht="25.5">
      <c r="A252" s="35" t="s">
        <v>56</v>
      </c>
      <c r="E252" s="39" t="s">
        <v>3569</v>
      </c>
    </row>
    <row r="253" spans="1:5" ht="12.75">
      <c r="A253" s="35" t="s">
        <v>57</v>
      </c>
      <c r="E253" s="40" t="s">
        <v>5</v>
      </c>
    </row>
    <row r="254" spans="1:5" ht="12.75">
      <c r="A254" t="s">
        <v>58</v>
      </c>
      <c r="E254" s="39" t="s">
        <v>5</v>
      </c>
    </row>
    <row r="255" spans="1:13" ht="12.75">
      <c r="A255" t="s">
        <v>47</v>
      </c>
      <c r="C255" s="31" t="s">
        <v>111</v>
      </c>
      <c r="E255" s="33" t="s">
        <v>467</v>
      </c>
      <c r="J255" s="32">
        <f>0</f>
      </c>
      <c s="32">
        <f>0</f>
      </c>
      <c s="32">
        <f>0+L256+L260+L264+L268+L272+L276+L280+L284+L288+L292+L296+L300+L304+L308+L312+L316+L320+L324+L328+L332+L336+L340+L344+L348+L352+L356+L360+L364+L368+L372+L376+L380+L384+L388+L392+L396+L400+L404+L408+L412+L416</f>
      </c>
      <c s="32">
        <f>0+M256+M260+M264+M268+M272+M276+M280+M284+M288+M292+M296+M300+M304+M308+M312+M316+M320+M324+M328+M332+M336+M340+M344+M348+M352+M356+M360+M364+M368+M372+M376+M380+M384+M388+M392+M396+M400+M404+M408+M412+M416</f>
      </c>
    </row>
    <row r="256" spans="1:16" ht="12.75">
      <c r="A256" t="s">
        <v>50</v>
      </c>
      <c s="34" t="s">
        <v>280</v>
      </c>
      <c s="34" t="s">
        <v>3581</v>
      </c>
      <c s="35" t="s">
        <v>5</v>
      </c>
      <c s="6" t="s">
        <v>3582</v>
      </c>
      <c s="36" t="s">
        <v>89</v>
      </c>
      <c s="37">
        <v>23</v>
      </c>
      <c s="36">
        <v>0</v>
      </c>
      <c s="36">
        <f>ROUND(G256*H256,6)</f>
      </c>
      <c r="L256" s="38">
        <v>0</v>
      </c>
      <c s="32">
        <f>ROUND(ROUND(L256,2)*ROUND(G256,3),2)</f>
      </c>
      <c s="36" t="s">
        <v>90</v>
      </c>
      <c>
        <f>(M256*21)/100</f>
      </c>
      <c t="s">
        <v>28</v>
      </c>
    </row>
    <row r="257" spans="1:5" ht="12.75">
      <c r="A257" s="35" t="s">
        <v>56</v>
      </c>
      <c r="E257" s="39" t="s">
        <v>3582</v>
      </c>
    </row>
    <row r="258" spans="1:5" ht="12.75">
      <c r="A258" s="35" t="s">
        <v>57</v>
      </c>
      <c r="E258" s="40" t="s">
        <v>5</v>
      </c>
    </row>
    <row r="259" spans="1:5" ht="12.75">
      <c r="A259" t="s">
        <v>58</v>
      </c>
      <c r="E259" s="39" t="s">
        <v>5</v>
      </c>
    </row>
    <row r="260" spans="1:16" ht="25.5">
      <c r="A260" t="s">
        <v>50</v>
      </c>
      <c s="34" t="s">
        <v>284</v>
      </c>
      <c s="34" t="s">
        <v>3583</v>
      </c>
      <c s="35" t="s">
        <v>5</v>
      </c>
      <c s="6" t="s">
        <v>3584</v>
      </c>
      <c s="36" t="s">
        <v>89</v>
      </c>
      <c s="37">
        <v>4</v>
      </c>
      <c s="36">
        <v>0.001</v>
      </c>
      <c s="36">
        <f>ROUND(G260*H260,6)</f>
      </c>
      <c r="L260" s="38">
        <v>0</v>
      </c>
      <c s="32">
        <f>ROUND(ROUND(L260,2)*ROUND(G260,3),2)</f>
      </c>
      <c s="36" t="s">
        <v>90</v>
      </c>
      <c>
        <f>(M260*21)/100</f>
      </c>
      <c t="s">
        <v>28</v>
      </c>
    </row>
    <row r="261" spans="1:5" ht="38.25">
      <c r="A261" s="35" t="s">
        <v>56</v>
      </c>
      <c r="E261" s="39" t="s">
        <v>3585</v>
      </c>
    </row>
    <row r="262" spans="1:5" ht="12.75">
      <c r="A262" s="35" t="s">
        <v>57</v>
      </c>
      <c r="E262" s="40" t="s">
        <v>5</v>
      </c>
    </row>
    <row r="263" spans="1:5" ht="12.75">
      <c r="A263" t="s">
        <v>58</v>
      </c>
      <c r="E263" s="39" t="s">
        <v>5</v>
      </c>
    </row>
    <row r="264" spans="1:16" ht="25.5">
      <c r="A264" t="s">
        <v>50</v>
      </c>
      <c s="34" t="s">
        <v>287</v>
      </c>
      <c s="34" t="s">
        <v>3586</v>
      </c>
      <c s="35" t="s">
        <v>5</v>
      </c>
      <c s="6" t="s">
        <v>3587</v>
      </c>
      <c s="36" t="s">
        <v>74</v>
      </c>
      <c s="37">
        <v>12</v>
      </c>
      <c s="36">
        <v>1E-05</v>
      </c>
      <c s="36">
        <f>ROUND(G264*H264,6)</f>
      </c>
      <c r="L264" s="38">
        <v>0</v>
      </c>
      <c s="32">
        <f>ROUND(ROUND(L264,2)*ROUND(G264,3),2)</f>
      </c>
      <c s="36" t="s">
        <v>90</v>
      </c>
      <c>
        <f>(M264*21)/100</f>
      </c>
      <c t="s">
        <v>28</v>
      </c>
    </row>
    <row r="265" spans="1:5" ht="25.5">
      <c r="A265" s="35" t="s">
        <v>56</v>
      </c>
      <c r="E265" s="39" t="s">
        <v>3587</v>
      </c>
    </row>
    <row r="266" spans="1:5" ht="12.75">
      <c r="A266" s="35" t="s">
        <v>57</v>
      </c>
      <c r="E266" s="40" t="s">
        <v>5</v>
      </c>
    </row>
    <row r="267" spans="1:5" ht="12.75">
      <c r="A267" t="s">
        <v>58</v>
      </c>
      <c r="E267" s="39" t="s">
        <v>5</v>
      </c>
    </row>
    <row r="268" spans="1:16" ht="12.75">
      <c r="A268" t="s">
        <v>50</v>
      </c>
      <c s="34" t="s">
        <v>787</v>
      </c>
      <c s="34" t="s">
        <v>4739</v>
      </c>
      <c s="35" t="s">
        <v>5</v>
      </c>
      <c s="6" t="s">
        <v>4740</v>
      </c>
      <c s="36" t="s">
        <v>74</v>
      </c>
      <c s="37">
        <v>12</v>
      </c>
      <c s="36">
        <v>0.00154</v>
      </c>
      <c s="36">
        <f>ROUND(G268*H268,6)</f>
      </c>
      <c r="L268" s="38">
        <v>0</v>
      </c>
      <c s="32">
        <f>ROUND(ROUND(L268,2)*ROUND(G268,3),2)</f>
      </c>
      <c s="36" t="s">
        <v>90</v>
      </c>
      <c>
        <f>(M268*21)/100</f>
      </c>
      <c t="s">
        <v>28</v>
      </c>
    </row>
    <row r="269" spans="1:5" ht="12.75">
      <c r="A269" s="35" t="s">
        <v>56</v>
      </c>
      <c r="E269" s="39" t="s">
        <v>4740</v>
      </c>
    </row>
    <row r="270" spans="1:5" ht="12.75">
      <c r="A270" s="35" t="s">
        <v>57</v>
      </c>
      <c r="E270" s="40" t="s">
        <v>5</v>
      </c>
    </row>
    <row r="271" spans="1:5" ht="12.75">
      <c r="A271" t="s">
        <v>58</v>
      </c>
      <c r="E271" s="39" t="s">
        <v>5</v>
      </c>
    </row>
    <row r="272" spans="1:16" ht="25.5">
      <c r="A272" t="s">
        <v>50</v>
      </c>
      <c s="34" t="s">
        <v>791</v>
      </c>
      <c s="34" t="s">
        <v>3591</v>
      </c>
      <c s="35" t="s">
        <v>5</v>
      </c>
      <c s="6" t="s">
        <v>3592</v>
      </c>
      <c s="36" t="s">
        <v>74</v>
      </c>
      <c s="37">
        <v>58.5</v>
      </c>
      <c s="36">
        <v>1E-05</v>
      </c>
      <c s="36">
        <f>ROUND(G272*H272,6)</f>
      </c>
      <c r="L272" s="38">
        <v>0</v>
      </c>
      <c s="32">
        <f>ROUND(ROUND(L272,2)*ROUND(G272,3),2)</f>
      </c>
      <c s="36" t="s">
        <v>90</v>
      </c>
      <c>
        <f>(M272*21)/100</f>
      </c>
      <c t="s">
        <v>28</v>
      </c>
    </row>
    <row r="273" spans="1:5" ht="25.5">
      <c r="A273" s="35" t="s">
        <v>56</v>
      </c>
      <c r="E273" s="39" t="s">
        <v>3592</v>
      </c>
    </row>
    <row r="274" spans="1:5" ht="12.75">
      <c r="A274" s="35" t="s">
        <v>57</v>
      </c>
      <c r="E274" s="40" t="s">
        <v>5</v>
      </c>
    </row>
    <row r="275" spans="1:5" ht="12.75">
      <c r="A275" t="s">
        <v>58</v>
      </c>
      <c r="E275" s="39" t="s">
        <v>5</v>
      </c>
    </row>
    <row r="276" spans="1:16" ht="12.75">
      <c r="A276" t="s">
        <v>50</v>
      </c>
      <c s="34" t="s">
        <v>795</v>
      </c>
      <c s="34" t="s">
        <v>4741</v>
      </c>
      <c s="35" t="s">
        <v>5</v>
      </c>
      <c s="6" t="s">
        <v>4742</v>
      </c>
      <c s="36" t="s">
        <v>74</v>
      </c>
      <c s="37">
        <v>58.5</v>
      </c>
      <c s="36">
        <v>0.00361</v>
      </c>
      <c s="36">
        <f>ROUND(G276*H276,6)</f>
      </c>
      <c r="L276" s="38">
        <v>0</v>
      </c>
      <c s="32">
        <f>ROUND(ROUND(L276,2)*ROUND(G276,3),2)</f>
      </c>
      <c s="36" t="s">
        <v>90</v>
      </c>
      <c>
        <f>(M276*21)/100</f>
      </c>
      <c t="s">
        <v>28</v>
      </c>
    </row>
    <row r="277" spans="1:5" ht="12.75">
      <c r="A277" s="35" t="s">
        <v>56</v>
      </c>
      <c r="E277" s="39" t="s">
        <v>4742</v>
      </c>
    </row>
    <row r="278" spans="1:5" ht="12.75">
      <c r="A278" s="35" t="s">
        <v>57</v>
      </c>
      <c r="E278" s="40" t="s">
        <v>5</v>
      </c>
    </row>
    <row r="279" spans="1:5" ht="12.75">
      <c r="A279" t="s">
        <v>58</v>
      </c>
      <c r="E279" s="39" t="s">
        <v>5</v>
      </c>
    </row>
    <row r="280" spans="1:16" ht="25.5">
      <c r="A280" t="s">
        <v>50</v>
      </c>
      <c s="34" t="s">
        <v>799</v>
      </c>
      <c s="34" t="s">
        <v>4743</v>
      </c>
      <c s="35" t="s">
        <v>5</v>
      </c>
      <c s="6" t="s">
        <v>4744</v>
      </c>
      <c s="36" t="s">
        <v>74</v>
      </c>
      <c s="37">
        <v>42.1</v>
      </c>
      <c s="36">
        <v>1E-05</v>
      </c>
      <c s="36">
        <f>ROUND(G280*H280,6)</f>
      </c>
      <c r="L280" s="38">
        <v>0</v>
      </c>
      <c s="32">
        <f>ROUND(ROUND(L280,2)*ROUND(G280,3),2)</f>
      </c>
      <c s="36" t="s">
        <v>90</v>
      </c>
      <c>
        <f>(M280*21)/100</f>
      </c>
      <c t="s">
        <v>28</v>
      </c>
    </row>
    <row r="281" spans="1:5" ht="25.5">
      <c r="A281" s="35" t="s">
        <v>56</v>
      </c>
      <c r="E281" s="39" t="s">
        <v>4744</v>
      </c>
    </row>
    <row r="282" spans="1:5" ht="25.5">
      <c r="A282" s="35" t="s">
        <v>57</v>
      </c>
      <c r="E282" s="40" t="s">
        <v>4745</v>
      </c>
    </row>
    <row r="283" spans="1:5" ht="12.75">
      <c r="A283" t="s">
        <v>58</v>
      </c>
      <c r="E283" s="39" t="s">
        <v>5</v>
      </c>
    </row>
    <row r="284" spans="1:16" ht="12.75">
      <c r="A284" t="s">
        <v>50</v>
      </c>
      <c s="34" t="s">
        <v>802</v>
      </c>
      <c s="34" t="s">
        <v>4746</v>
      </c>
      <c s="35" t="s">
        <v>5</v>
      </c>
      <c s="6" t="s">
        <v>4747</v>
      </c>
      <c s="36" t="s">
        <v>74</v>
      </c>
      <c s="37">
        <v>42.1</v>
      </c>
      <c s="36">
        <v>0.00382</v>
      </c>
      <c s="36">
        <f>ROUND(G284*H284,6)</f>
      </c>
      <c r="L284" s="38">
        <v>0</v>
      </c>
      <c s="32">
        <f>ROUND(ROUND(L284,2)*ROUND(G284,3),2)</f>
      </c>
      <c s="36" t="s">
        <v>90</v>
      </c>
      <c>
        <f>(M284*21)/100</f>
      </c>
      <c t="s">
        <v>28</v>
      </c>
    </row>
    <row r="285" spans="1:5" ht="12.75">
      <c r="A285" s="35" t="s">
        <v>56</v>
      </c>
      <c r="E285" s="39" t="s">
        <v>4747</v>
      </c>
    </row>
    <row r="286" spans="1:5" ht="12.75">
      <c r="A286" s="35" t="s">
        <v>57</v>
      </c>
      <c r="E286" s="40" t="s">
        <v>5</v>
      </c>
    </row>
    <row r="287" spans="1:5" ht="12.75">
      <c r="A287" t="s">
        <v>58</v>
      </c>
      <c r="E287" s="39" t="s">
        <v>5</v>
      </c>
    </row>
    <row r="288" spans="1:16" ht="25.5">
      <c r="A288" t="s">
        <v>50</v>
      </c>
      <c s="34" t="s">
        <v>806</v>
      </c>
      <c s="34" t="s">
        <v>4748</v>
      </c>
      <c s="35" t="s">
        <v>5</v>
      </c>
      <c s="6" t="s">
        <v>4749</v>
      </c>
      <c s="36" t="s">
        <v>74</v>
      </c>
      <c s="37">
        <v>97.6</v>
      </c>
      <c s="36">
        <v>2E-05</v>
      </c>
      <c s="36">
        <f>ROUND(G288*H288,6)</f>
      </c>
      <c r="L288" s="38">
        <v>0</v>
      </c>
      <c s="32">
        <f>ROUND(ROUND(L288,2)*ROUND(G288,3),2)</f>
      </c>
      <c s="36" t="s">
        <v>90</v>
      </c>
      <c>
        <f>(M288*21)/100</f>
      </c>
      <c t="s">
        <v>28</v>
      </c>
    </row>
    <row r="289" spans="1:5" ht="25.5">
      <c r="A289" s="35" t="s">
        <v>56</v>
      </c>
      <c r="E289" s="39" t="s">
        <v>4749</v>
      </c>
    </row>
    <row r="290" spans="1:5" ht="12.75">
      <c r="A290" s="35" t="s">
        <v>57</v>
      </c>
      <c r="E290" s="40" t="s">
        <v>5</v>
      </c>
    </row>
    <row r="291" spans="1:5" ht="12.75">
      <c r="A291" t="s">
        <v>58</v>
      </c>
      <c r="E291" s="39" t="s">
        <v>5</v>
      </c>
    </row>
    <row r="292" spans="1:16" ht="12.75">
      <c r="A292" t="s">
        <v>50</v>
      </c>
      <c s="34" t="s">
        <v>810</v>
      </c>
      <c s="34" t="s">
        <v>4750</v>
      </c>
      <c s="35" t="s">
        <v>5</v>
      </c>
      <c s="6" t="s">
        <v>4751</v>
      </c>
      <c s="36" t="s">
        <v>74</v>
      </c>
      <c s="37">
        <v>97.6</v>
      </c>
      <c s="36">
        <v>0.00995</v>
      </c>
      <c s="36">
        <f>ROUND(G292*H292,6)</f>
      </c>
      <c r="L292" s="38">
        <v>0</v>
      </c>
      <c s="32">
        <f>ROUND(ROUND(L292,2)*ROUND(G292,3),2)</f>
      </c>
      <c s="36" t="s">
        <v>90</v>
      </c>
      <c>
        <f>(M292*21)/100</f>
      </c>
      <c t="s">
        <v>28</v>
      </c>
    </row>
    <row r="293" spans="1:5" ht="12.75">
      <c r="A293" s="35" t="s">
        <v>56</v>
      </c>
      <c r="E293" s="39" t="s">
        <v>4751</v>
      </c>
    </row>
    <row r="294" spans="1:5" ht="12.75">
      <c r="A294" s="35" t="s">
        <v>57</v>
      </c>
      <c r="E294" s="40" t="s">
        <v>5</v>
      </c>
    </row>
    <row r="295" spans="1:5" ht="12.75">
      <c r="A295" t="s">
        <v>58</v>
      </c>
      <c r="E295" s="39" t="s">
        <v>5</v>
      </c>
    </row>
    <row r="296" spans="1:16" ht="25.5">
      <c r="A296" t="s">
        <v>50</v>
      </c>
      <c s="34" t="s">
        <v>814</v>
      </c>
      <c s="34" t="s">
        <v>4752</v>
      </c>
      <c s="35" t="s">
        <v>5</v>
      </c>
      <c s="6" t="s">
        <v>4753</v>
      </c>
      <c s="36" t="s">
        <v>74</v>
      </c>
      <c s="37">
        <v>124</v>
      </c>
      <c s="36">
        <v>2E-05</v>
      </c>
      <c s="36">
        <f>ROUND(G296*H296,6)</f>
      </c>
      <c r="L296" s="38">
        <v>0</v>
      </c>
      <c s="32">
        <f>ROUND(ROUND(L296,2)*ROUND(G296,3),2)</f>
      </c>
      <c s="36" t="s">
        <v>90</v>
      </c>
      <c>
        <f>(M296*21)/100</f>
      </c>
      <c t="s">
        <v>28</v>
      </c>
    </row>
    <row r="297" spans="1:5" ht="25.5">
      <c r="A297" s="35" t="s">
        <v>56</v>
      </c>
      <c r="E297" s="39" t="s">
        <v>4753</v>
      </c>
    </row>
    <row r="298" spans="1:5" ht="25.5">
      <c r="A298" s="35" t="s">
        <v>57</v>
      </c>
      <c r="E298" s="40" t="s">
        <v>4754</v>
      </c>
    </row>
    <row r="299" spans="1:5" ht="12.75">
      <c r="A299" t="s">
        <v>58</v>
      </c>
      <c r="E299" s="39" t="s">
        <v>5</v>
      </c>
    </row>
    <row r="300" spans="1:16" ht="12.75">
      <c r="A300" t="s">
        <v>50</v>
      </c>
      <c s="34" t="s">
        <v>818</v>
      </c>
      <c s="34" t="s">
        <v>4755</v>
      </c>
      <c s="35" t="s">
        <v>5</v>
      </c>
      <c s="6" t="s">
        <v>4756</v>
      </c>
      <c s="36" t="s">
        <v>74</v>
      </c>
      <c s="37">
        <v>124</v>
      </c>
      <c s="36">
        <v>0.01601</v>
      </c>
      <c s="36">
        <f>ROUND(G300*H300,6)</f>
      </c>
      <c r="L300" s="38">
        <v>0</v>
      </c>
      <c s="32">
        <f>ROUND(ROUND(L300,2)*ROUND(G300,3),2)</f>
      </c>
      <c s="36" t="s">
        <v>90</v>
      </c>
      <c>
        <f>(M300*21)/100</f>
      </c>
      <c t="s">
        <v>28</v>
      </c>
    </row>
    <row r="301" spans="1:5" ht="12.75">
      <c r="A301" s="35" t="s">
        <v>56</v>
      </c>
      <c r="E301" s="39" t="s">
        <v>4756</v>
      </c>
    </row>
    <row r="302" spans="1:5" ht="12.75">
      <c r="A302" s="35" t="s">
        <v>57</v>
      </c>
      <c r="E302" s="40" t="s">
        <v>5</v>
      </c>
    </row>
    <row r="303" spans="1:5" ht="12.75">
      <c r="A303" t="s">
        <v>58</v>
      </c>
      <c r="E303" s="39" t="s">
        <v>5</v>
      </c>
    </row>
    <row r="304" spans="1:16" ht="25.5">
      <c r="A304" t="s">
        <v>50</v>
      </c>
      <c s="34" t="s">
        <v>821</v>
      </c>
      <c s="34" t="s">
        <v>4757</v>
      </c>
      <c s="35" t="s">
        <v>5</v>
      </c>
      <c s="6" t="s">
        <v>4758</v>
      </c>
      <c s="36" t="s">
        <v>74</v>
      </c>
      <c s="37">
        <v>20</v>
      </c>
      <c s="36">
        <v>0.01759</v>
      </c>
      <c s="36">
        <f>ROUND(G304*H304,6)</f>
      </c>
      <c r="L304" s="38">
        <v>0</v>
      </c>
      <c s="32">
        <f>ROUND(ROUND(L304,2)*ROUND(G304,3),2)</f>
      </c>
      <c s="36" t="s">
        <v>90</v>
      </c>
      <c>
        <f>(M304*21)/100</f>
      </c>
      <c t="s">
        <v>28</v>
      </c>
    </row>
    <row r="305" spans="1:5" ht="25.5">
      <c r="A305" s="35" t="s">
        <v>56</v>
      </c>
      <c r="E305" s="39" t="s">
        <v>4758</v>
      </c>
    </row>
    <row r="306" spans="1:5" ht="12.75">
      <c r="A306" s="35" t="s">
        <v>57</v>
      </c>
      <c r="E306" s="40" t="s">
        <v>5</v>
      </c>
    </row>
    <row r="307" spans="1:5" ht="12.75">
      <c r="A307" t="s">
        <v>58</v>
      </c>
      <c r="E307" s="39" t="s">
        <v>5</v>
      </c>
    </row>
    <row r="308" spans="1:16" ht="25.5">
      <c r="A308" t="s">
        <v>50</v>
      </c>
      <c s="34" t="s">
        <v>825</v>
      </c>
      <c s="34" t="s">
        <v>4759</v>
      </c>
      <c s="35" t="s">
        <v>5</v>
      </c>
      <c s="6" t="s">
        <v>4760</v>
      </c>
      <c s="36" t="s">
        <v>89</v>
      </c>
      <c s="37">
        <v>15</v>
      </c>
      <c s="36">
        <v>0</v>
      </c>
      <c s="36">
        <f>ROUND(G308*H308,6)</f>
      </c>
      <c r="L308" s="38">
        <v>0</v>
      </c>
      <c s="32">
        <f>ROUND(ROUND(L308,2)*ROUND(G308,3),2)</f>
      </c>
      <c s="36" t="s">
        <v>90</v>
      </c>
      <c>
        <f>(M308*21)/100</f>
      </c>
      <c t="s">
        <v>28</v>
      </c>
    </row>
    <row r="309" spans="1:5" ht="25.5">
      <c r="A309" s="35" t="s">
        <v>56</v>
      </c>
      <c r="E309" s="39" t="s">
        <v>4760</v>
      </c>
    </row>
    <row r="310" spans="1:5" ht="12.75">
      <c r="A310" s="35" t="s">
        <v>57</v>
      </c>
      <c r="E310" s="40" t="s">
        <v>5</v>
      </c>
    </row>
    <row r="311" spans="1:5" ht="12.75">
      <c r="A311" t="s">
        <v>58</v>
      </c>
      <c r="E311" s="39" t="s">
        <v>5</v>
      </c>
    </row>
    <row r="312" spans="1:16" ht="12.75">
      <c r="A312" t="s">
        <v>50</v>
      </c>
      <c s="34" t="s">
        <v>829</v>
      </c>
      <c s="34" t="s">
        <v>4761</v>
      </c>
      <c s="35" t="s">
        <v>5</v>
      </c>
      <c s="6" t="s">
        <v>4762</v>
      </c>
      <c s="36" t="s">
        <v>89</v>
      </c>
      <c s="37">
        <v>15</v>
      </c>
      <c s="36">
        <v>0.00081</v>
      </c>
      <c s="36">
        <f>ROUND(G312*H312,6)</f>
      </c>
      <c r="L312" s="38">
        <v>0</v>
      </c>
      <c s="32">
        <f>ROUND(ROUND(L312,2)*ROUND(G312,3),2)</f>
      </c>
      <c s="36" t="s">
        <v>90</v>
      </c>
      <c>
        <f>(M312*21)/100</f>
      </c>
      <c t="s">
        <v>28</v>
      </c>
    </row>
    <row r="313" spans="1:5" ht="12.75">
      <c r="A313" s="35" t="s">
        <v>56</v>
      </c>
      <c r="E313" s="39" t="s">
        <v>4762</v>
      </c>
    </row>
    <row r="314" spans="1:5" ht="12.75">
      <c r="A314" s="35" t="s">
        <v>57</v>
      </c>
      <c r="E314" s="40" t="s">
        <v>5</v>
      </c>
    </row>
    <row r="315" spans="1:5" ht="12.75">
      <c r="A315" t="s">
        <v>58</v>
      </c>
      <c r="E315" s="39" t="s">
        <v>5</v>
      </c>
    </row>
    <row r="316" spans="1:16" ht="25.5">
      <c r="A316" t="s">
        <v>50</v>
      </c>
      <c s="34" t="s">
        <v>833</v>
      </c>
      <c s="34" t="s">
        <v>4763</v>
      </c>
      <c s="35" t="s">
        <v>5</v>
      </c>
      <c s="6" t="s">
        <v>4764</v>
      </c>
      <c s="36" t="s">
        <v>89</v>
      </c>
      <c s="37">
        <v>15</v>
      </c>
      <c s="36">
        <v>0</v>
      </c>
      <c s="36">
        <f>ROUND(G316*H316,6)</f>
      </c>
      <c r="L316" s="38">
        <v>0</v>
      </c>
      <c s="32">
        <f>ROUND(ROUND(L316,2)*ROUND(G316,3),2)</f>
      </c>
      <c s="36" t="s">
        <v>90</v>
      </c>
      <c>
        <f>(M316*21)/100</f>
      </c>
      <c t="s">
        <v>28</v>
      </c>
    </row>
    <row r="317" spans="1:5" ht="25.5">
      <c r="A317" s="35" t="s">
        <v>56</v>
      </c>
      <c r="E317" s="39" t="s">
        <v>4764</v>
      </c>
    </row>
    <row r="318" spans="1:5" ht="12.75">
      <c r="A318" s="35" t="s">
        <v>57</v>
      </c>
      <c r="E318" s="40" t="s">
        <v>5</v>
      </c>
    </row>
    <row r="319" spans="1:5" ht="12.75">
      <c r="A319" t="s">
        <v>58</v>
      </c>
      <c r="E319" s="39" t="s">
        <v>5</v>
      </c>
    </row>
    <row r="320" spans="1:16" ht="12.75">
      <c r="A320" t="s">
        <v>50</v>
      </c>
      <c s="34" t="s">
        <v>836</v>
      </c>
      <c s="34" t="s">
        <v>4765</v>
      </c>
      <c s="35" t="s">
        <v>5</v>
      </c>
      <c s="6" t="s">
        <v>4766</v>
      </c>
      <c s="36" t="s">
        <v>89</v>
      </c>
      <c s="37">
        <v>8</v>
      </c>
      <c s="36">
        <v>0.0043</v>
      </c>
      <c s="36">
        <f>ROUND(G320*H320,6)</f>
      </c>
      <c r="L320" s="38">
        <v>0</v>
      </c>
      <c s="32">
        <f>ROUND(ROUND(L320,2)*ROUND(G320,3),2)</f>
      </c>
      <c s="36" t="s">
        <v>90</v>
      </c>
      <c>
        <f>(M320*21)/100</f>
      </c>
      <c t="s">
        <v>28</v>
      </c>
    </row>
    <row r="321" spans="1:5" ht="12.75">
      <c r="A321" s="35" t="s">
        <v>56</v>
      </c>
      <c r="E321" s="39" t="s">
        <v>4766</v>
      </c>
    </row>
    <row r="322" spans="1:5" ht="12.75">
      <c r="A322" s="35" t="s">
        <v>57</v>
      </c>
      <c r="E322" s="40" t="s">
        <v>5</v>
      </c>
    </row>
    <row r="323" spans="1:5" ht="12.75">
      <c r="A323" t="s">
        <v>58</v>
      </c>
      <c r="E323" s="39" t="s">
        <v>5</v>
      </c>
    </row>
    <row r="324" spans="1:16" ht="12.75">
      <c r="A324" t="s">
        <v>50</v>
      </c>
      <c s="34" t="s">
        <v>839</v>
      </c>
      <c s="34" t="s">
        <v>4767</v>
      </c>
      <c s="35" t="s">
        <v>5</v>
      </c>
      <c s="6" t="s">
        <v>4768</v>
      </c>
      <c s="36" t="s">
        <v>89</v>
      </c>
      <c s="37">
        <v>7</v>
      </c>
      <c s="36">
        <v>0.0073</v>
      </c>
      <c s="36">
        <f>ROUND(G324*H324,6)</f>
      </c>
      <c r="L324" s="38">
        <v>0</v>
      </c>
      <c s="32">
        <f>ROUND(ROUND(L324,2)*ROUND(G324,3),2)</f>
      </c>
      <c s="36" t="s">
        <v>90</v>
      </c>
      <c>
        <f>(M324*21)/100</f>
      </c>
      <c t="s">
        <v>28</v>
      </c>
    </row>
    <row r="325" spans="1:5" ht="12.75">
      <c r="A325" s="35" t="s">
        <v>56</v>
      </c>
      <c r="E325" s="39" t="s">
        <v>4768</v>
      </c>
    </row>
    <row r="326" spans="1:5" ht="12.75">
      <c r="A326" s="35" t="s">
        <v>57</v>
      </c>
      <c r="E326" s="40" t="s">
        <v>5</v>
      </c>
    </row>
    <row r="327" spans="1:5" ht="12.75">
      <c r="A327" t="s">
        <v>58</v>
      </c>
      <c r="E327" s="39" t="s">
        <v>5</v>
      </c>
    </row>
    <row r="328" spans="1:16" ht="25.5">
      <c r="A328" t="s">
        <v>50</v>
      </c>
      <c s="34" t="s">
        <v>843</v>
      </c>
      <c s="34" t="s">
        <v>4769</v>
      </c>
      <c s="35" t="s">
        <v>5</v>
      </c>
      <c s="6" t="s">
        <v>4770</v>
      </c>
      <c s="36" t="s">
        <v>89</v>
      </c>
      <c s="37">
        <v>5</v>
      </c>
      <c s="36">
        <v>0</v>
      </c>
      <c s="36">
        <f>ROUND(G328*H328,6)</f>
      </c>
      <c r="L328" s="38">
        <v>0</v>
      </c>
      <c s="32">
        <f>ROUND(ROUND(L328,2)*ROUND(G328,3),2)</f>
      </c>
      <c s="36" t="s">
        <v>90</v>
      </c>
      <c>
        <f>(M328*21)/100</f>
      </c>
      <c t="s">
        <v>28</v>
      </c>
    </row>
    <row r="329" spans="1:5" ht="25.5">
      <c r="A329" s="35" t="s">
        <v>56</v>
      </c>
      <c r="E329" s="39" t="s">
        <v>4770</v>
      </c>
    </row>
    <row r="330" spans="1:5" ht="12.75">
      <c r="A330" s="35" t="s">
        <v>57</v>
      </c>
      <c r="E330" s="40" t="s">
        <v>5</v>
      </c>
    </row>
    <row r="331" spans="1:5" ht="12.75">
      <c r="A331" t="s">
        <v>58</v>
      </c>
      <c r="E331" s="39" t="s">
        <v>5</v>
      </c>
    </row>
    <row r="332" spans="1:16" ht="12.75">
      <c r="A332" t="s">
        <v>50</v>
      </c>
      <c s="34" t="s">
        <v>846</v>
      </c>
      <c s="34" t="s">
        <v>4771</v>
      </c>
      <c s="35" t="s">
        <v>5</v>
      </c>
      <c s="6" t="s">
        <v>4772</v>
      </c>
      <c s="36" t="s">
        <v>89</v>
      </c>
      <c s="37">
        <v>5</v>
      </c>
      <c s="36">
        <v>0.0022</v>
      </c>
      <c s="36">
        <f>ROUND(G332*H332,6)</f>
      </c>
      <c r="L332" s="38">
        <v>0</v>
      </c>
      <c s="32">
        <f>ROUND(ROUND(L332,2)*ROUND(G332,3),2)</f>
      </c>
      <c s="36" t="s">
        <v>55</v>
      </c>
      <c>
        <f>(M332*21)/100</f>
      </c>
      <c t="s">
        <v>28</v>
      </c>
    </row>
    <row r="333" spans="1:5" ht="12.75">
      <c r="A333" s="35" t="s">
        <v>56</v>
      </c>
      <c r="E333" s="39" t="s">
        <v>4772</v>
      </c>
    </row>
    <row r="334" spans="1:5" ht="12.75">
      <c r="A334" s="35" t="s">
        <v>57</v>
      </c>
      <c r="E334" s="40" t="s">
        <v>5</v>
      </c>
    </row>
    <row r="335" spans="1:5" ht="12.75">
      <c r="A335" t="s">
        <v>58</v>
      </c>
      <c r="E335" s="39" t="s">
        <v>5</v>
      </c>
    </row>
    <row r="336" spans="1:16" ht="12.75">
      <c r="A336" t="s">
        <v>50</v>
      </c>
      <c s="34" t="s">
        <v>849</v>
      </c>
      <c s="34" t="s">
        <v>1987</v>
      </c>
      <c s="35" t="s">
        <v>5</v>
      </c>
      <c s="6" t="s">
        <v>1988</v>
      </c>
      <c s="36" t="s">
        <v>74</v>
      </c>
      <c s="37">
        <v>22.1</v>
      </c>
      <c s="36">
        <v>0</v>
      </c>
      <c s="36">
        <f>ROUND(G336*H336,6)</f>
      </c>
      <c r="L336" s="38">
        <v>0</v>
      </c>
      <c s="32">
        <f>ROUND(ROUND(L336,2)*ROUND(G336,3),2)</f>
      </c>
      <c s="36" t="s">
        <v>90</v>
      </c>
      <c>
        <f>(M336*21)/100</f>
      </c>
      <c t="s">
        <v>28</v>
      </c>
    </row>
    <row r="337" spans="1:5" ht="12.75">
      <c r="A337" s="35" t="s">
        <v>56</v>
      </c>
      <c r="E337" s="39" t="s">
        <v>1988</v>
      </c>
    </row>
    <row r="338" spans="1:5" ht="12.75">
      <c r="A338" s="35" t="s">
        <v>57</v>
      </c>
      <c r="E338" s="40" t="s">
        <v>5</v>
      </c>
    </row>
    <row r="339" spans="1:5" ht="12.75">
      <c r="A339" t="s">
        <v>58</v>
      </c>
      <c r="E339" s="39" t="s">
        <v>5</v>
      </c>
    </row>
    <row r="340" spans="1:16" ht="12.75">
      <c r="A340" t="s">
        <v>50</v>
      </c>
      <c s="34" t="s">
        <v>852</v>
      </c>
      <c s="34" t="s">
        <v>3600</v>
      </c>
      <c s="35" t="s">
        <v>5</v>
      </c>
      <c s="6" t="s">
        <v>3601</v>
      </c>
      <c s="36" t="s">
        <v>74</v>
      </c>
      <c s="37">
        <v>265.6</v>
      </c>
      <c s="36">
        <v>0</v>
      </c>
      <c s="36">
        <f>ROUND(G340*H340,6)</f>
      </c>
      <c r="L340" s="38">
        <v>0</v>
      </c>
      <c s="32">
        <f>ROUND(ROUND(L340,2)*ROUND(G340,3),2)</f>
      </c>
      <c s="36" t="s">
        <v>90</v>
      </c>
      <c>
        <f>(M340*21)/100</f>
      </c>
      <c t="s">
        <v>28</v>
      </c>
    </row>
    <row r="341" spans="1:5" ht="12.75">
      <c r="A341" s="35" t="s">
        <v>56</v>
      </c>
      <c r="E341" s="39" t="s">
        <v>3601</v>
      </c>
    </row>
    <row r="342" spans="1:5" ht="25.5">
      <c r="A342" s="35" t="s">
        <v>57</v>
      </c>
      <c r="E342" s="40" t="s">
        <v>4773</v>
      </c>
    </row>
    <row r="343" spans="1:5" ht="12.75">
      <c r="A343" t="s">
        <v>58</v>
      </c>
      <c r="E343" s="39" t="s">
        <v>5</v>
      </c>
    </row>
    <row r="344" spans="1:16" ht="25.5">
      <c r="A344" t="s">
        <v>50</v>
      </c>
      <c s="34" t="s">
        <v>855</v>
      </c>
      <c s="34" t="s">
        <v>4774</v>
      </c>
      <c s="35" t="s">
        <v>5</v>
      </c>
      <c s="6" t="s">
        <v>4775</v>
      </c>
      <c s="36" t="s">
        <v>401</v>
      </c>
      <c s="37">
        <v>2.969</v>
      </c>
      <c s="36">
        <v>0</v>
      </c>
      <c s="36">
        <f>ROUND(G344*H344,6)</f>
      </c>
      <c r="L344" s="38">
        <v>0</v>
      </c>
      <c s="32">
        <f>ROUND(ROUND(L344,2)*ROUND(G344,3),2)</f>
      </c>
      <c s="36" t="s">
        <v>90</v>
      </c>
      <c>
        <f>(M344*21)/100</f>
      </c>
      <c t="s">
        <v>28</v>
      </c>
    </row>
    <row r="345" spans="1:5" ht="25.5">
      <c r="A345" s="35" t="s">
        <v>56</v>
      </c>
      <c r="E345" s="39" t="s">
        <v>4775</v>
      </c>
    </row>
    <row r="346" spans="1:5" ht="38.25">
      <c r="A346" s="35" t="s">
        <v>57</v>
      </c>
      <c r="E346" s="40" t="s">
        <v>4776</v>
      </c>
    </row>
    <row r="347" spans="1:5" ht="12.75">
      <c r="A347" t="s">
        <v>58</v>
      </c>
      <c r="E347" s="39" t="s">
        <v>5</v>
      </c>
    </row>
    <row r="348" spans="1:16" ht="25.5">
      <c r="A348" t="s">
        <v>50</v>
      </c>
      <c s="34" t="s">
        <v>859</v>
      </c>
      <c s="34" t="s">
        <v>4777</v>
      </c>
      <c s="35" t="s">
        <v>5</v>
      </c>
      <c s="6" t="s">
        <v>4778</v>
      </c>
      <c s="36" t="s">
        <v>89</v>
      </c>
      <c s="37">
        <v>9</v>
      </c>
      <c s="36">
        <v>2.11587</v>
      </c>
      <c s="36">
        <f>ROUND(G348*H348,6)</f>
      </c>
      <c r="L348" s="38">
        <v>0</v>
      </c>
      <c s="32">
        <f>ROUND(ROUND(L348,2)*ROUND(G348,3),2)</f>
      </c>
      <c s="36" t="s">
        <v>90</v>
      </c>
      <c>
        <f>(M348*21)/100</f>
      </c>
      <c t="s">
        <v>28</v>
      </c>
    </row>
    <row r="349" spans="1:5" ht="25.5">
      <c r="A349" s="35" t="s">
        <v>56</v>
      </c>
      <c r="E349" s="39" t="s">
        <v>4778</v>
      </c>
    </row>
    <row r="350" spans="1:5" ht="12.75">
      <c r="A350" s="35" t="s">
        <v>57</v>
      </c>
      <c r="E350" s="40" t="s">
        <v>5</v>
      </c>
    </row>
    <row r="351" spans="1:5" ht="12.75">
      <c r="A351" t="s">
        <v>58</v>
      </c>
      <c r="E351" s="39" t="s">
        <v>5</v>
      </c>
    </row>
    <row r="352" spans="1:16" ht="12.75">
      <c r="A352" t="s">
        <v>50</v>
      </c>
      <c s="34" t="s">
        <v>863</v>
      </c>
      <c s="34" t="s">
        <v>4779</v>
      </c>
      <c s="35" t="s">
        <v>5</v>
      </c>
      <c s="6" t="s">
        <v>4780</v>
      </c>
      <c s="36" t="s">
        <v>89</v>
      </c>
      <c s="37">
        <v>9</v>
      </c>
      <c s="36">
        <v>1.614</v>
      </c>
      <c s="36">
        <f>ROUND(G352*H352,6)</f>
      </c>
      <c r="L352" s="38">
        <v>0</v>
      </c>
      <c s="32">
        <f>ROUND(ROUND(L352,2)*ROUND(G352,3),2)</f>
      </c>
      <c s="36" t="s">
        <v>90</v>
      </c>
      <c>
        <f>(M352*21)/100</f>
      </c>
      <c t="s">
        <v>28</v>
      </c>
    </row>
    <row r="353" spans="1:5" ht="12.75">
      <c r="A353" s="35" t="s">
        <v>56</v>
      </c>
      <c r="E353" s="39" t="s">
        <v>4780</v>
      </c>
    </row>
    <row r="354" spans="1:5" ht="12.75">
      <c r="A354" s="35" t="s">
        <v>57</v>
      </c>
      <c r="E354" s="40" t="s">
        <v>5</v>
      </c>
    </row>
    <row r="355" spans="1:5" ht="12.75">
      <c r="A355" t="s">
        <v>58</v>
      </c>
      <c r="E355" s="39" t="s">
        <v>5</v>
      </c>
    </row>
    <row r="356" spans="1:16" ht="12.75">
      <c r="A356" t="s">
        <v>50</v>
      </c>
      <c s="34" t="s">
        <v>867</v>
      </c>
      <c s="34" t="s">
        <v>4781</v>
      </c>
      <c s="35" t="s">
        <v>5</v>
      </c>
      <c s="6" t="s">
        <v>4782</v>
      </c>
      <c s="36" t="s">
        <v>89</v>
      </c>
      <c s="37">
        <v>8</v>
      </c>
      <c s="36">
        <v>0.262</v>
      </c>
      <c s="36">
        <f>ROUND(G356*H356,6)</f>
      </c>
      <c r="L356" s="38">
        <v>0</v>
      </c>
      <c s="32">
        <f>ROUND(ROUND(L356,2)*ROUND(G356,3),2)</f>
      </c>
      <c s="36" t="s">
        <v>90</v>
      </c>
      <c>
        <f>(M356*21)/100</f>
      </c>
      <c t="s">
        <v>28</v>
      </c>
    </row>
    <row r="357" spans="1:5" ht="12.75">
      <c r="A357" s="35" t="s">
        <v>56</v>
      </c>
      <c r="E357" s="39" t="s">
        <v>4782</v>
      </c>
    </row>
    <row r="358" spans="1:5" ht="12.75">
      <c r="A358" s="35" t="s">
        <v>57</v>
      </c>
      <c r="E358" s="40" t="s">
        <v>5</v>
      </c>
    </row>
    <row r="359" spans="1:5" ht="12.75">
      <c r="A359" t="s">
        <v>58</v>
      </c>
      <c r="E359" s="39" t="s">
        <v>5</v>
      </c>
    </row>
    <row r="360" spans="1:16" ht="12.75">
      <c r="A360" t="s">
        <v>50</v>
      </c>
      <c s="34" t="s">
        <v>871</v>
      </c>
      <c s="34" t="s">
        <v>4783</v>
      </c>
      <c s="35" t="s">
        <v>5</v>
      </c>
      <c s="6" t="s">
        <v>4784</v>
      </c>
      <c s="36" t="s">
        <v>89</v>
      </c>
      <c s="37">
        <v>6</v>
      </c>
      <c s="36">
        <v>0.526</v>
      </c>
      <c s="36">
        <f>ROUND(G360*H360,6)</f>
      </c>
      <c r="L360" s="38">
        <v>0</v>
      </c>
      <c s="32">
        <f>ROUND(ROUND(L360,2)*ROUND(G360,3),2)</f>
      </c>
      <c s="36" t="s">
        <v>90</v>
      </c>
      <c>
        <f>(M360*21)/100</f>
      </c>
      <c t="s">
        <v>28</v>
      </c>
    </row>
    <row r="361" spans="1:5" ht="12.75">
      <c r="A361" s="35" t="s">
        <v>56</v>
      </c>
      <c r="E361" s="39" t="s">
        <v>4784</v>
      </c>
    </row>
    <row r="362" spans="1:5" ht="12.75">
      <c r="A362" s="35" t="s">
        <v>57</v>
      </c>
      <c r="E362" s="40" t="s">
        <v>5</v>
      </c>
    </row>
    <row r="363" spans="1:5" ht="12.75">
      <c r="A363" t="s">
        <v>58</v>
      </c>
      <c r="E363" s="39" t="s">
        <v>5</v>
      </c>
    </row>
    <row r="364" spans="1:16" ht="12.75">
      <c r="A364" t="s">
        <v>50</v>
      </c>
      <c s="34" t="s">
        <v>874</v>
      </c>
      <c s="34" t="s">
        <v>4785</v>
      </c>
      <c s="35" t="s">
        <v>5</v>
      </c>
      <c s="6" t="s">
        <v>4786</v>
      </c>
      <c s="36" t="s">
        <v>89</v>
      </c>
      <c s="37">
        <v>2</v>
      </c>
      <c s="36">
        <v>1.054</v>
      </c>
      <c s="36">
        <f>ROUND(G364*H364,6)</f>
      </c>
      <c r="L364" s="38">
        <v>0</v>
      </c>
      <c s="32">
        <f>ROUND(ROUND(L364,2)*ROUND(G364,3),2)</f>
      </c>
      <c s="36" t="s">
        <v>90</v>
      </c>
      <c>
        <f>(M364*21)/100</f>
      </c>
      <c t="s">
        <v>28</v>
      </c>
    </row>
    <row r="365" spans="1:5" ht="12.75">
      <c r="A365" s="35" t="s">
        <v>56</v>
      </c>
      <c r="E365" s="39" t="s">
        <v>4786</v>
      </c>
    </row>
    <row r="366" spans="1:5" ht="12.75">
      <c r="A366" s="35" t="s">
        <v>57</v>
      </c>
      <c r="E366" s="40" t="s">
        <v>5</v>
      </c>
    </row>
    <row r="367" spans="1:5" ht="12.75">
      <c r="A367" t="s">
        <v>58</v>
      </c>
      <c r="E367" s="39" t="s">
        <v>5</v>
      </c>
    </row>
    <row r="368" spans="1:16" ht="12.75">
      <c r="A368" t="s">
        <v>50</v>
      </c>
      <c s="34" t="s">
        <v>878</v>
      </c>
      <c s="34" t="s">
        <v>4787</v>
      </c>
      <c s="35" t="s">
        <v>5</v>
      </c>
      <c s="6" t="s">
        <v>4788</v>
      </c>
      <c s="36" t="s">
        <v>89</v>
      </c>
      <c s="37">
        <v>10</v>
      </c>
      <c s="36">
        <v>0.585</v>
      </c>
      <c s="36">
        <f>ROUND(G368*H368,6)</f>
      </c>
      <c r="L368" s="38">
        <v>0</v>
      </c>
      <c s="32">
        <f>ROUND(ROUND(L368,2)*ROUND(G368,3),2)</f>
      </c>
      <c s="36" t="s">
        <v>90</v>
      </c>
      <c>
        <f>(M368*21)/100</f>
      </c>
      <c t="s">
        <v>28</v>
      </c>
    </row>
    <row r="369" spans="1:5" ht="12.75">
      <c r="A369" s="35" t="s">
        <v>56</v>
      </c>
      <c r="E369" s="39" t="s">
        <v>4788</v>
      </c>
    </row>
    <row r="370" spans="1:5" ht="12.75">
      <c r="A370" s="35" t="s">
        <v>57</v>
      </c>
      <c r="E370" s="40" t="s">
        <v>5</v>
      </c>
    </row>
    <row r="371" spans="1:5" ht="12.75">
      <c r="A371" t="s">
        <v>58</v>
      </c>
      <c r="E371" s="39" t="s">
        <v>5</v>
      </c>
    </row>
    <row r="372" spans="1:16" ht="12.75">
      <c r="A372" t="s">
        <v>50</v>
      </c>
      <c s="34" t="s">
        <v>882</v>
      </c>
      <c s="34" t="s">
        <v>4789</v>
      </c>
      <c s="35" t="s">
        <v>5</v>
      </c>
      <c s="6" t="s">
        <v>4790</v>
      </c>
      <c s="36" t="s">
        <v>89</v>
      </c>
      <c s="37">
        <v>1</v>
      </c>
      <c s="36">
        <v>0.449</v>
      </c>
      <c s="36">
        <f>ROUND(G372*H372,6)</f>
      </c>
      <c r="L372" s="38">
        <v>0</v>
      </c>
      <c s="32">
        <f>ROUND(ROUND(L372,2)*ROUND(G372,3),2)</f>
      </c>
      <c s="36" t="s">
        <v>90</v>
      </c>
      <c>
        <f>(M372*21)/100</f>
      </c>
      <c t="s">
        <v>28</v>
      </c>
    </row>
    <row r="373" spans="1:5" ht="12.75">
      <c r="A373" s="35" t="s">
        <v>56</v>
      </c>
      <c r="E373" s="39" t="s">
        <v>4790</v>
      </c>
    </row>
    <row r="374" spans="1:5" ht="12.75">
      <c r="A374" s="35" t="s">
        <v>57</v>
      </c>
      <c r="E374" s="40" t="s">
        <v>5</v>
      </c>
    </row>
    <row r="375" spans="1:5" ht="12.75">
      <c r="A375" t="s">
        <v>58</v>
      </c>
      <c r="E375" s="39" t="s">
        <v>5</v>
      </c>
    </row>
    <row r="376" spans="1:16" ht="25.5">
      <c r="A376" t="s">
        <v>50</v>
      </c>
      <c s="34" t="s">
        <v>886</v>
      </c>
      <c s="34" t="s">
        <v>4791</v>
      </c>
      <c s="35" t="s">
        <v>5</v>
      </c>
      <c s="6" t="s">
        <v>4792</v>
      </c>
      <c s="36" t="s">
        <v>89</v>
      </c>
      <c s="37">
        <v>1</v>
      </c>
      <c s="36">
        <v>0.07437</v>
      </c>
      <c s="36">
        <f>ROUND(G376*H376,6)</f>
      </c>
      <c r="L376" s="38">
        <v>0</v>
      </c>
      <c s="32">
        <f>ROUND(ROUND(L376,2)*ROUND(G376,3),2)</f>
      </c>
      <c s="36" t="s">
        <v>90</v>
      </c>
      <c>
        <f>(M376*21)/100</f>
      </c>
      <c t="s">
        <v>28</v>
      </c>
    </row>
    <row r="377" spans="1:5" ht="25.5">
      <c r="A377" s="35" t="s">
        <v>56</v>
      </c>
      <c r="E377" s="39" t="s">
        <v>4792</v>
      </c>
    </row>
    <row r="378" spans="1:5" ht="12.75">
      <c r="A378" s="35" t="s">
        <v>57</v>
      </c>
      <c r="E378" s="40" t="s">
        <v>5</v>
      </c>
    </row>
    <row r="379" spans="1:5" ht="12.75">
      <c r="A379" t="s">
        <v>58</v>
      </c>
      <c r="E379" s="39" t="s">
        <v>5</v>
      </c>
    </row>
    <row r="380" spans="1:16" ht="25.5">
      <c r="A380" t="s">
        <v>50</v>
      </c>
      <c s="34" t="s">
        <v>889</v>
      </c>
      <c s="34" t="s">
        <v>4793</v>
      </c>
      <c s="35" t="s">
        <v>5</v>
      </c>
      <c s="6" t="s">
        <v>4794</v>
      </c>
      <c s="36" t="s">
        <v>89</v>
      </c>
      <c s="37">
        <v>3</v>
      </c>
      <c s="36">
        <v>0.08415</v>
      </c>
      <c s="36">
        <f>ROUND(G380*H380,6)</f>
      </c>
      <c r="L380" s="38">
        <v>0</v>
      </c>
      <c s="32">
        <f>ROUND(ROUND(L380,2)*ROUND(G380,3),2)</f>
      </c>
      <c s="36" t="s">
        <v>90</v>
      </c>
      <c>
        <f>(M380*21)/100</f>
      </c>
      <c t="s">
        <v>28</v>
      </c>
    </row>
    <row r="381" spans="1:5" ht="25.5">
      <c r="A381" s="35" t="s">
        <v>56</v>
      </c>
      <c r="E381" s="39" t="s">
        <v>4794</v>
      </c>
    </row>
    <row r="382" spans="1:5" ht="12.75">
      <c r="A382" s="35" t="s">
        <v>57</v>
      </c>
      <c r="E382" s="40" t="s">
        <v>5</v>
      </c>
    </row>
    <row r="383" spans="1:5" ht="12.75">
      <c r="A383" t="s">
        <v>58</v>
      </c>
      <c r="E383" s="39" t="s">
        <v>5</v>
      </c>
    </row>
    <row r="384" spans="1:16" ht="25.5">
      <c r="A384" t="s">
        <v>50</v>
      </c>
      <c s="34" t="s">
        <v>893</v>
      </c>
      <c s="34" t="s">
        <v>4795</v>
      </c>
      <c s="35" t="s">
        <v>5</v>
      </c>
      <c s="6" t="s">
        <v>4796</v>
      </c>
      <c s="36" t="s">
        <v>89</v>
      </c>
      <c s="37">
        <v>1</v>
      </c>
      <c s="36">
        <v>0.08612</v>
      </c>
      <c s="36">
        <f>ROUND(G384*H384,6)</f>
      </c>
      <c r="L384" s="38">
        <v>0</v>
      </c>
      <c s="32">
        <f>ROUND(ROUND(L384,2)*ROUND(G384,3),2)</f>
      </c>
      <c s="36" t="s">
        <v>90</v>
      </c>
      <c>
        <f>(M384*21)/100</f>
      </c>
      <c t="s">
        <v>28</v>
      </c>
    </row>
    <row r="385" spans="1:5" ht="25.5">
      <c r="A385" s="35" t="s">
        <v>56</v>
      </c>
      <c r="E385" s="39" t="s">
        <v>4796</v>
      </c>
    </row>
    <row r="386" spans="1:5" ht="12.75">
      <c r="A386" s="35" t="s">
        <v>57</v>
      </c>
      <c r="E386" s="40" t="s">
        <v>5</v>
      </c>
    </row>
    <row r="387" spans="1:5" ht="12.75">
      <c r="A387" t="s">
        <v>58</v>
      </c>
      <c r="E387" s="39" t="s">
        <v>5</v>
      </c>
    </row>
    <row r="388" spans="1:16" ht="25.5">
      <c r="A388" t="s">
        <v>50</v>
      </c>
      <c s="34" t="s">
        <v>1446</v>
      </c>
      <c s="34" t="s">
        <v>4797</v>
      </c>
      <c s="35" t="s">
        <v>5</v>
      </c>
      <c s="6" t="s">
        <v>4798</v>
      </c>
      <c s="36" t="s">
        <v>89</v>
      </c>
      <c s="37">
        <v>5</v>
      </c>
      <c s="36">
        <v>0.01136</v>
      </c>
      <c s="36">
        <f>ROUND(G388*H388,6)</f>
      </c>
      <c r="L388" s="38">
        <v>0</v>
      </c>
      <c s="32">
        <f>ROUND(ROUND(L388,2)*ROUND(G388,3),2)</f>
      </c>
      <c s="36" t="s">
        <v>90</v>
      </c>
      <c>
        <f>(M388*21)/100</f>
      </c>
      <c t="s">
        <v>28</v>
      </c>
    </row>
    <row r="389" spans="1:5" ht="25.5">
      <c r="A389" s="35" t="s">
        <v>56</v>
      </c>
      <c r="E389" s="39" t="s">
        <v>4798</v>
      </c>
    </row>
    <row r="390" spans="1:5" ht="12.75">
      <c r="A390" s="35" t="s">
        <v>57</v>
      </c>
      <c r="E390" s="40" t="s">
        <v>5</v>
      </c>
    </row>
    <row r="391" spans="1:5" ht="12.75">
      <c r="A391" t="s">
        <v>58</v>
      </c>
      <c r="E391" s="39" t="s">
        <v>5</v>
      </c>
    </row>
    <row r="392" spans="1:16" ht="25.5">
      <c r="A392" t="s">
        <v>50</v>
      </c>
      <c s="34" t="s">
        <v>1449</v>
      </c>
      <c s="34" t="s">
        <v>4799</v>
      </c>
      <c s="35" t="s">
        <v>5</v>
      </c>
      <c s="6" t="s">
        <v>4800</v>
      </c>
      <c s="36" t="s">
        <v>89</v>
      </c>
      <c s="37">
        <v>5</v>
      </c>
      <c s="36">
        <v>0.01242</v>
      </c>
      <c s="36">
        <f>ROUND(G392*H392,6)</f>
      </c>
      <c r="L392" s="38">
        <v>0</v>
      </c>
      <c s="32">
        <f>ROUND(ROUND(L392,2)*ROUND(G392,3),2)</f>
      </c>
      <c s="36" t="s">
        <v>90</v>
      </c>
      <c>
        <f>(M392*21)/100</f>
      </c>
      <c t="s">
        <v>28</v>
      </c>
    </row>
    <row r="393" spans="1:5" ht="25.5">
      <c r="A393" s="35" t="s">
        <v>56</v>
      </c>
      <c r="E393" s="39" t="s">
        <v>4800</v>
      </c>
    </row>
    <row r="394" spans="1:5" ht="12.75">
      <c r="A394" s="35" t="s">
        <v>57</v>
      </c>
      <c r="E394" s="40" t="s">
        <v>5</v>
      </c>
    </row>
    <row r="395" spans="1:5" ht="12.75">
      <c r="A395" t="s">
        <v>58</v>
      </c>
      <c r="E395" s="39" t="s">
        <v>5</v>
      </c>
    </row>
    <row r="396" spans="1:16" ht="25.5">
      <c r="A396" t="s">
        <v>50</v>
      </c>
      <c s="34" t="s">
        <v>1453</v>
      </c>
      <c s="34" t="s">
        <v>4801</v>
      </c>
      <c s="35" t="s">
        <v>5</v>
      </c>
      <c s="6" t="s">
        <v>4802</v>
      </c>
      <c s="36" t="s">
        <v>89</v>
      </c>
      <c s="37">
        <v>5</v>
      </c>
      <c s="36">
        <v>0</v>
      </c>
      <c s="36">
        <f>ROUND(G396*H396,6)</f>
      </c>
      <c r="L396" s="38">
        <v>0</v>
      </c>
      <c s="32">
        <f>ROUND(ROUND(L396,2)*ROUND(G396,3),2)</f>
      </c>
      <c s="36" t="s">
        <v>90</v>
      </c>
      <c>
        <f>(M396*21)/100</f>
      </c>
      <c t="s">
        <v>28</v>
      </c>
    </row>
    <row r="397" spans="1:5" ht="25.5">
      <c r="A397" s="35" t="s">
        <v>56</v>
      </c>
      <c r="E397" s="39" t="s">
        <v>4802</v>
      </c>
    </row>
    <row r="398" spans="1:5" ht="12.75">
      <c r="A398" s="35" t="s">
        <v>57</v>
      </c>
      <c r="E398" s="40" t="s">
        <v>5</v>
      </c>
    </row>
    <row r="399" spans="1:5" ht="12.75">
      <c r="A399" t="s">
        <v>58</v>
      </c>
      <c r="E399" s="39" t="s">
        <v>5</v>
      </c>
    </row>
    <row r="400" spans="1:16" ht="25.5">
      <c r="A400" t="s">
        <v>50</v>
      </c>
      <c s="34" t="s">
        <v>1457</v>
      </c>
      <c s="34" t="s">
        <v>4803</v>
      </c>
      <c s="35" t="s">
        <v>5</v>
      </c>
      <c s="6" t="s">
        <v>4804</v>
      </c>
      <c s="36" t="s">
        <v>89</v>
      </c>
      <c s="37">
        <v>5</v>
      </c>
      <c s="36">
        <v>0.05454</v>
      </c>
      <c s="36">
        <f>ROUND(G400*H400,6)</f>
      </c>
      <c r="L400" s="38">
        <v>0</v>
      </c>
      <c s="32">
        <f>ROUND(ROUND(L400,2)*ROUND(G400,3),2)</f>
      </c>
      <c s="36" t="s">
        <v>90</v>
      </c>
      <c>
        <f>(M400*21)/100</f>
      </c>
      <c t="s">
        <v>28</v>
      </c>
    </row>
    <row r="401" spans="1:5" ht="25.5">
      <c r="A401" s="35" t="s">
        <v>56</v>
      </c>
      <c r="E401" s="39" t="s">
        <v>4804</v>
      </c>
    </row>
    <row r="402" spans="1:5" ht="12.75">
      <c r="A402" s="35" t="s">
        <v>57</v>
      </c>
      <c r="E402" s="40" t="s">
        <v>5</v>
      </c>
    </row>
    <row r="403" spans="1:5" ht="12.75">
      <c r="A403" t="s">
        <v>58</v>
      </c>
      <c r="E403" s="39" t="s">
        <v>5</v>
      </c>
    </row>
    <row r="404" spans="1:16" ht="25.5">
      <c r="A404" t="s">
        <v>50</v>
      </c>
      <c s="34" t="s">
        <v>1462</v>
      </c>
      <c s="34" t="s">
        <v>4805</v>
      </c>
      <c s="35" t="s">
        <v>5</v>
      </c>
      <c s="6" t="s">
        <v>4806</v>
      </c>
      <c s="36" t="s">
        <v>74</v>
      </c>
      <c s="37">
        <v>18</v>
      </c>
      <c s="36">
        <v>0.02424</v>
      </c>
      <c s="36">
        <f>ROUND(G404*H404,6)</f>
      </c>
      <c r="L404" s="38">
        <v>0</v>
      </c>
      <c s="32">
        <f>ROUND(ROUND(L404,2)*ROUND(G404,3),2)</f>
      </c>
      <c s="36" t="s">
        <v>90</v>
      </c>
      <c>
        <f>(M404*21)/100</f>
      </c>
      <c t="s">
        <v>28</v>
      </c>
    </row>
    <row r="405" spans="1:5" ht="25.5">
      <c r="A405" s="35" t="s">
        <v>56</v>
      </c>
      <c r="E405" s="39" t="s">
        <v>4806</v>
      </c>
    </row>
    <row r="406" spans="1:5" ht="12.75">
      <c r="A406" s="35" t="s">
        <v>57</v>
      </c>
      <c r="E406" s="40" t="s">
        <v>5</v>
      </c>
    </row>
    <row r="407" spans="1:5" ht="12.75">
      <c r="A407" t="s">
        <v>58</v>
      </c>
      <c r="E407" s="39" t="s">
        <v>5</v>
      </c>
    </row>
    <row r="408" spans="1:16" ht="12.75">
      <c r="A408" t="s">
        <v>50</v>
      </c>
      <c s="34" t="s">
        <v>1465</v>
      </c>
      <c s="34" t="s">
        <v>4807</v>
      </c>
      <c s="35" t="s">
        <v>5</v>
      </c>
      <c s="6" t="s">
        <v>3611</v>
      </c>
      <c s="36" t="s">
        <v>89</v>
      </c>
      <c s="37">
        <v>11</v>
      </c>
      <c s="36">
        <v>0</v>
      </c>
      <c s="36">
        <f>ROUND(G408*H408,6)</f>
      </c>
      <c r="L408" s="38">
        <v>0</v>
      </c>
      <c s="32">
        <f>ROUND(ROUND(L408,2)*ROUND(G408,3),2)</f>
      </c>
      <c s="36" t="s">
        <v>291</v>
      </c>
      <c>
        <f>(M408*21)/100</f>
      </c>
      <c t="s">
        <v>28</v>
      </c>
    </row>
    <row r="409" spans="1:5" ht="12.75">
      <c r="A409" s="35" t="s">
        <v>56</v>
      </c>
      <c r="E409" s="39" t="s">
        <v>3611</v>
      </c>
    </row>
    <row r="410" spans="1:5" ht="12.75">
      <c r="A410" s="35" t="s">
        <v>57</v>
      </c>
      <c r="E410" s="40" t="s">
        <v>5</v>
      </c>
    </row>
    <row r="411" spans="1:5" ht="12.75">
      <c r="A411" t="s">
        <v>58</v>
      </c>
      <c r="E411" s="39" t="s">
        <v>5</v>
      </c>
    </row>
    <row r="412" spans="1:16" ht="12.75">
      <c r="A412" t="s">
        <v>50</v>
      </c>
      <c s="34" t="s">
        <v>1469</v>
      </c>
      <c s="34" t="s">
        <v>4808</v>
      </c>
      <c s="35" t="s">
        <v>5</v>
      </c>
      <c s="6" t="s">
        <v>4809</v>
      </c>
      <c s="36" t="s">
        <v>89</v>
      </c>
      <c s="37">
        <v>2</v>
      </c>
      <c s="36">
        <v>0.046</v>
      </c>
      <c s="36">
        <f>ROUND(G412*H412,6)</f>
      </c>
      <c r="L412" s="38">
        <v>0</v>
      </c>
      <c s="32">
        <f>ROUND(ROUND(L412,2)*ROUND(G412,3),2)</f>
      </c>
      <c s="36" t="s">
        <v>90</v>
      </c>
      <c>
        <f>(M412*21)/100</f>
      </c>
      <c t="s">
        <v>28</v>
      </c>
    </row>
    <row r="413" spans="1:5" ht="12.75">
      <c r="A413" s="35" t="s">
        <v>56</v>
      </c>
      <c r="E413" s="39" t="s">
        <v>4809</v>
      </c>
    </row>
    <row r="414" spans="1:5" ht="12.75">
      <c r="A414" s="35" t="s">
        <v>57</v>
      </c>
      <c r="E414" s="40" t="s">
        <v>5</v>
      </c>
    </row>
    <row r="415" spans="1:5" ht="12.75">
      <c r="A415" t="s">
        <v>58</v>
      </c>
      <c r="E415" s="39" t="s">
        <v>5</v>
      </c>
    </row>
    <row r="416" spans="1:16" ht="12.75">
      <c r="A416" t="s">
        <v>50</v>
      </c>
      <c s="34" t="s">
        <v>1474</v>
      </c>
      <c s="34" t="s">
        <v>4810</v>
      </c>
      <c s="35" t="s">
        <v>5</v>
      </c>
      <c s="6" t="s">
        <v>4811</v>
      </c>
      <c s="36" t="s">
        <v>89</v>
      </c>
      <c s="37">
        <v>9</v>
      </c>
      <c s="36">
        <v>0.0546</v>
      </c>
      <c s="36">
        <f>ROUND(G416*H416,6)</f>
      </c>
      <c r="L416" s="38">
        <v>0</v>
      </c>
      <c s="32">
        <f>ROUND(ROUND(L416,2)*ROUND(G416,3),2)</f>
      </c>
      <c s="36" t="s">
        <v>90</v>
      </c>
      <c>
        <f>(M416*21)/100</f>
      </c>
      <c t="s">
        <v>28</v>
      </c>
    </row>
    <row r="417" spans="1:5" ht="12.75">
      <c r="A417" s="35" t="s">
        <v>56</v>
      </c>
      <c r="E417" s="39" t="s">
        <v>4811</v>
      </c>
    </row>
    <row r="418" spans="1:5" ht="12.75">
      <c r="A418" s="35" t="s">
        <v>57</v>
      </c>
      <c r="E418" s="40" t="s">
        <v>5</v>
      </c>
    </row>
    <row r="419" spans="1:5" ht="12.75">
      <c r="A419" t="s">
        <v>58</v>
      </c>
      <c r="E419" s="39" t="s">
        <v>5</v>
      </c>
    </row>
    <row r="420" spans="1:13" ht="12.75">
      <c r="A420" t="s">
        <v>47</v>
      </c>
      <c r="C420" s="31" t="s">
        <v>114</v>
      </c>
      <c r="E420" s="33" t="s">
        <v>3618</v>
      </c>
      <c r="J420" s="32">
        <f>0</f>
      </c>
      <c s="32">
        <f>0</f>
      </c>
      <c s="32">
        <f>0+L421+L425+L429+L433+L437+L441+L445+L449+L453</f>
      </c>
      <c s="32">
        <f>0+M421+M425+M429+M433+M437+M441+M445+M449+M453</f>
      </c>
    </row>
    <row r="421" spans="1:16" ht="25.5">
      <c r="A421" t="s">
        <v>50</v>
      </c>
      <c s="34" t="s">
        <v>1478</v>
      </c>
      <c s="34" t="s">
        <v>3619</v>
      </c>
      <c s="35" t="s">
        <v>5</v>
      </c>
      <c s="6" t="s">
        <v>3620</v>
      </c>
      <c s="36" t="s">
        <v>74</v>
      </c>
      <c s="37">
        <v>40</v>
      </c>
      <c s="36">
        <v>0.0006</v>
      </c>
      <c s="36">
        <f>ROUND(G421*H421,6)</f>
      </c>
      <c r="L421" s="38">
        <v>0</v>
      </c>
      <c s="32">
        <f>ROUND(ROUND(L421,2)*ROUND(G421,3),2)</f>
      </c>
      <c s="36" t="s">
        <v>90</v>
      </c>
      <c>
        <f>(M421*21)/100</f>
      </c>
      <c t="s">
        <v>28</v>
      </c>
    </row>
    <row r="422" spans="1:5" ht="38.25">
      <c r="A422" s="35" t="s">
        <v>56</v>
      </c>
      <c r="E422" s="39" t="s">
        <v>3621</v>
      </c>
    </row>
    <row r="423" spans="1:5" ht="25.5">
      <c r="A423" s="35" t="s">
        <v>57</v>
      </c>
      <c r="E423" s="40" t="s">
        <v>4812</v>
      </c>
    </row>
    <row r="424" spans="1:5" ht="12.75">
      <c r="A424" t="s">
        <v>58</v>
      </c>
      <c r="E424" s="39" t="s">
        <v>5</v>
      </c>
    </row>
    <row r="425" spans="1:16" ht="12.75">
      <c r="A425" t="s">
        <v>50</v>
      </c>
      <c s="34" t="s">
        <v>1481</v>
      </c>
      <c s="34" t="s">
        <v>3623</v>
      </c>
      <c s="35" t="s">
        <v>5</v>
      </c>
      <c s="6" t="s">
        <v>3624</v>
      </c>
      <c s="36" t="s">
        <v>74</v>
      </c>
      <c s="37">
        <v>40</v>
      </c>
      <c s="36">
        <v>0</v>
      </c>
      <c s="36">
        <f>ROUND(G425*H425,6)</f>
      </c>
      <c r="L425" s="38">
        <v>0</v>
      </c>
      <c s="32">
        <f>ROUND(ROUND(L425,2)*ROUND(G425,3),2)</f>
      </c>
      <c s="36" t="s">
        <v>90</v>
      </c>
      <c>
        <f>(M425*21)/100</f>
      </c>
      <c t="s">
        <v>28</v>
      </c>
    </row>
    <row r="426" spans="1:5" ht="12.75">
      <c r="A426" s="35" t="s">
        <v>56</v>
      </c>
      <c r="E426" s="39" t="s">
        <v>3624</v>
      </c>
    </row>
    <row r="427" spans="1:5" ht="12.75">
      <c r="A427" s="35" t="s">
        <v>57</v>
      </c>
      <c r="E427" s="40" t="s">
        <v>5</v>
      </c>
    </row>
    <row r="428" spans="1:5" ht="12.75">
      <c r="A428" t="s">
        <v>58</v>
      </c>
      <c r="E428" s="39" t="s">
        <v>5</v>
      </c>
    </row>
    <row r="429" spans="1:16" ht="25.5">
      <c r="A429" t="s">
        <v>50</v>
      </c>
      <c s="34" t="s">
        <v>1485</v>
      </c>
      <c s="34" t="s">
        <v>3628</v>
      </c>
      <c s="35" t="s">
        <v>5</v>
      </c>
      <c s="6" t="s">
        <v>3629</v>
      </c>
      <c s="36" t="s">
        <v>74</v>
      </c>
      <c s="37">
        <v>0.5</v>
      </c>
      <c s="36">
        <v>0.00395</v>
      </c>
      <c s="36">
        <f>ROUND(G429*H429,6)</f>
      </c>
      <c r="L429" s="38">
        <v>0</v>
      </c>
      <c s="32">
        <f>ROUND(ROUND(L429,2)*ROUND(G429,3),2)</f>
      </c>
      <c s="36" t="s">
        <v>90</v>
      </c>
      <c>
        <f>(M429*21)/100</f>
      </c>
      <c t="s">
        <v>28</v>
      </c>
    </row>
    <row r="430" spans="1:5" ht="25.5">
      <c r="A430" s="35" t="s">
        <v>56</v>
      </c>
      <c r="E430" s="39" t="s">
        <v>3629</v>
      </c>
    </row>
    <row r="431" spans="1:5" ht="12.75">
      <c r="A431" s="35" t="s">
        <v>57</v>
      </c>
      <c r="E431" s="40" t="s">
        <v>5</v>
      </c>
    </row>
    <row r="432" spans="1:5" ht="12.75">
      <c r="A432" t="s">
        <v>58</v>
      </c>
      <c r="E432" s="39" t="s">
        <v>5</v>
      </c>
    </row>
    <row r="433" spans="1:16" ht="25.5">
      <c r="A433" t="s">
        <v>50</v>
      </c>
      <c s="34" t="s">
        <v>1489</v>
      </c>
      <c s="34" t="s">
        <v>4813</v>
      </c>
      <c s="35" t="s">
        <v>5</v>
      </c>
      <c s="6" t="s">
        <v>4814</v>
      </c>
      <c s="36" t="s">
        <v>409</v>
      </c>
      <c s="37">
        <v>68.254</v>
      </c>
      <c s="36">
        <v>0</v>
      </c>
      <c s="36">
        <f>ROUND(G433*H433,6)</f>
      </c>
      <c r="L433" s="38">
        <v>0</v>
      </c>
      <c s="32">
        <f>ROUND(ROUND(L433,2)*ROUND(G433,3),2)</f>
      </c>
      <c s="36" t="s">
        <v>90</v>
      </c>
      <c>
        <f>(M433*21)/100</f>
      </c>
      <c t="s">
        <v>28</v>
      </c>
    </row>
    <row r="434" spans="1:5" ht="25.5">
      <c r="A434" s="35" t="s">
        <v>56</v>
      </c>
      <c r="E434" s="39" t="s">
        <v>4814</v>
      </c>
    </row>
    <row r="435" spans="1:5" ht="12.75">
      <c r="A435" s="35" t="s">
        <v>57</v>
      </c>
      <c r="E435" s="40" t="s">
        <v>5</v>
      </c>
    </row>
    <row r="436" spans="1:5" ht="12.75">
      <c r="A436" t="s">
        <v>58</v>
      </c>
      <c r="E436" s="39" t="s">
        <v>5</v>
      </c>
    </row>
    <row r="437" spans="1:16" ht="38.25">
      <c r="A437" t="s">
        <v>50</v>
      </c>
      <c s="34" t="s">
        <v>1492</v>
      </c>
      <c s="34" t="s">
        <v>623</v>
      </c>
      <c s="35" t="s">
        <v>5</v>
      </c>
      <c s="6" t="s">
        <v>620</v>
      </c>
      <c s="36" t="s">
        <v>401</v>
      </c>
      <c s="37">
        <v>383.929</v>
      </c>
      <c s="36">
        <v>0</v>
      </c>
      <c s="36">
        <f>ROUND(G437*H437,6)</f>
      </c>
      <c r="L437" s="38">
        <v>0</v>
      </c>
      <c s="32">
        <f>ROUND(ROUND(L437,2)*ROUND(G437,3),2)</f>
      </c>
      <c s="36" t="s">
        <v>90</v>
      </c>
      <c>
        <f>(M437*21)/100</f>
      </c>
      <c t="s">
        <v>28</v>
      </c>
    </row>
    <row r="438" spans="1:5" ht="51">
      <c r="A438" s="35" t="s">
        <v>56</v>
      </c>
      <c r="E438" s="39" t="s">
        <v>624</v>
      </c>
    </row>
    <row r="439" spans="1:5" ht="25.5">
      <c r="A439" s="35" t="s">
        <v>57</v>
      </c>
      <c r="E439" s="40" t="s">
        <v>4815</v>
      </c>
    </row>
    <row r="440" spans="1:5" ht="12.75">
      <c r="A440" t="s">
        <v>58</v>
      </c>
      <c r="E440" s="39" t="s">
        <v>5</v>
      </c>
    </row>
    <row r="441" spans="1:16" ht="12.75">
      <c r="A441" t="s">
        <v>50</v>
      </c>
      <c s="34" t="s">
        <v>1495</v>
      </c>
      <c s="34" t="s">
        <v>3634</v>
      </c>
      <c s="35" t="s">
        <v>5</v>
      </c>
      <c s="6" t="s">
        <v>3635</v>
      </c>
      <c s="36" t="s">
        <v>409</v>
      </c>
      <c s="37">
        <v>68.254</v>
      </c>
      <c s="36">
        <v>0</v>
      </c>
      <c s="36">
        <f>ROUND(G441*H441,6)</f>
      </c>
      <c r="L441" s="38">
        <v>0</v>
      </c>
      <c s="32">
        <f>ROUND(ROUND(L441,2)*ROUND(G441,3),2)</f>
      </c>
      <c s="36" t="s">
        <v>90</v>
      </c>
      <c>
        <f>(M441*21)/100</f>
      </c>
      <c t="s">
        <v>28</v>
      </c>
    </row>
    <row r="442" spans="1:5" ht="12.75">
      <c r="A442" s="35" t="s">
        <v>56</v>
      </c>
      <c r="E442" s="39" t="s">
        <v>3635</v>
      </c>
    </row>
    <row r="443" spans="1:5" ht="12.75">
      <c r="A443" s="35" t="s">
        <v>57</v>
      </c>
      <c r="E443" s="40" t="s">
        <v>5</v>
      </c>
    </row>
    <row r="444" spans="1:5" ht="12.75">
      <c r="A444" t="s">
        <v>58</v>
      </c>
      <c r="E444" s="39" t="s">
        <v>5</v>
      </c>
    </row>
    <row r="445" spans="1:16" ht="12.75">
      <c r="A445" t="s">
        <v>50</v>
      </c>
      <c s="34" t="s">
        <v>1499</v>
      </c>
      <c s="34" t="s">
        <v>4638</v>
      </c>
      <c s="35" t="s">
        <v>5</v>
      </c>
      <c s="6" t="s">
        <v>4639</v>
      </c>
      <c s="36" t="s">
        <v>409</v>
      </c>
      <c s="37">
        <v>68.254</v>
      </c>
      <c s="36">
        <v>0</v>
      </c>
      <c s="36">
        <f>ROUND(G445*H445,6)</f>
      </c>
      <c r="L445" s="38">
        <v>0</v>
      </c>
      <c s="32">
        <f>ROUND(ROUND(L445,2)*ROUND(G445,3),2)</f>
      </c>
      <c s="36" t="s">
        <v>90</v>
      </c>
      <c>
        <f>(M445*21)/100</f>
      </c>
      <c t="s">
        <v>28</v>
      </c>
    </row>
    <row r="446" spans="1:5" ht="12.75">
      <c r="A446" s="35" t="s">
        <v>56</v>
      </c>
      <c r="E446" s="39" t="s">
        <v>4639</v>
      </c>
    </row>
    <row r="447" spans="1:5" ht="12.75">
      <c r="A447" s="35" t="s">
        <v>57</v>
      </c>
      <c r="E447" s="40" t="s">
        <v>5</v>
      </c>
    </row>
    <row r="448" spans="1:5" ht="12.75">
      <c r="A448" t="s">
        <v>58</v>
      </c>
      <c r="E448" s="39" t="s">
        <v>5</v>
      </c>
    </row>
    <row r="449" spans="1:16" ht="12.75">
      <c r="A449" t="s">
        <v>50</v>
      </c>
      <c s="34" t="s">
        <v>1503</v>
      </c>
      <c s="34" t="s">
        <v>3638</v>
      </c>
      <c s="35" t="s">
        <v>5</v>
      </c>
      <c s="6" t="s">
        <v>3639</v>
      </c>
      <c s="36" t="s">
        <v>409</v>
      </c>
      <c s="37">
        <v>30</v>
      </c>
      <c s="36">
        <v>0</v>
      </c>
      <c s="36">
        <f>ROUND(G449*H449,6)</f>
      </c>
      <c r="L449" s="38">
        <v>0</v>
      </c>
      <c s="32">
        <f>ROUND(ROUND(L449,2)*ROUND(G449,3),2)</f>
      </c>
      <c s="36" t="s">
        <v>90</v>
      </c>
      <c>
        <f>(M449*21)/100</f>
      </c>
      <c t="s">
        <v>28</v>
      </c>
    </row>
    <row r="450" spans="1:5" ht="12.75">
      <c r="A450" s="35" t="s">
        <v>56</v>
      </c>
      <c r="E450" s="39" t="s">
        <v>3639</v>
      </c>
    </row>
    <row r="451" spans="1:5" ht="12.75">
      <c r="A451" s="35" t="s">
        <v>57</v>
      </c>
      <c r="E451" s="40" t="s">
        <v>5</v>
      </c>
    </row>
    <row r="452" spans="1:5" ht="12.75">
      <c r="A452" t="s">
        <v>58</v>
      </c>
      <c r="E452" s="39" t="s">
        <v>5</v>
      </c>
    </row>
    <row r="453" spans="1:16" ht="25.5">
      <c r="A453" t="s">
        <v>50</v>
      </c>
      <c s="34" t="s">
        <v>1507</v>
      </c>
      <c s="34" t="s">
        <v>1641</v>
      </c>
      <c s="35" t="s">
        <v>5</v>
      </c>
      <c s="6" t="s">
        <v>1642</v>
      </c>
      <c s="36" t="s">
        <v>409</v>
      </c>
      <c s="37">
        <v>38.254</v>
      </c>
      <c s="36">
        <v>0</v>
      </c>
      <c s="36">
        <f>ROUND(G453*H453,6)</f>
      </c>
      <c r="L453" s="38">
        <v>0</v>
      </c>
      <c s="32">
        <f>ROUND(ROUND(L453,2)*ROUND(G453,3),2)</f>
      </c>
      <c s="36" t="s">
        <v>90</v>
      </c>
      <c>
        <f>(M453*21)/100</f>
      </c>
      <c t="s">
        <v>28</v>
      </c>
    </row>
    <row r="454" spans="1:5" ht="25.5">
      <c r="A454" s="35" t="s">
        <v>56</v>
      </c>
      <c r="E454" s="39" t="s">
        <v>1642</v>
      </c>
    </row>
    <row r="455" spans="1:5" ht="12.75">
      <c r="A455" s="35" t="s">
        <v>57</v>
      </c>
      <c r="E455" s="40" t="s">
        <v>5</v>
      </c>
    </row>
    <row r="456" spans="1:5" ht="12.75">
      <c r="A456" t="s">
        <v>58</v>
      </c>
      <c r="E456" s="39" t="s">
        <v>5</v>
      </c>
    </row>
    <row r="457" spans="1:13" ht="12.75">
      <c r="A457" t="s">
        <v>47</v>
      </c>
      <c r="C457" s="31" t="s">
        <v>1485</v>
      </c>
      <c r="E457" s="33" t="s">
        <v>473</v>
      </c>
      <c r="J457" s="32">
        <f>0</f>
      </c>
      <c s="32">
        <f>0</f>
      </c>
      <c s="32">
        <f>0+L458+L462</f>
      </c>
      <c s="32">
        <f>0+M458+M462</f>
      </c>
    </row>
    <row r="458" spans="1:16" ht="25.5">
      <c r="A458" t="s">
        <v>50</v>
      </c>
      <c s="34" t="s">
        <v>1511</v>
      </c>
      <c s="34" t="s">
        <v>474</v>
      </c>
      <c s="35" t="s">
        <v>5</v>
      </c>
      <c s="6" t="s">
        <v>475</v>
      </c>
      <c s="36" t="s">
        <v>409</v>
      </c>
      <c s="37">
        <v>1623.2</v>
      </c>
      <c s="36">
        <v>0</v>
      </c>
      <c s="36">
        <f>ROUND(G458*H458,6)</f>
      </c>
      <c r="L458" s="38">
        <v>0</v>
      </c>
      <c s="32">
        <f>ROUND(ROUND(L458,2)*ROUND(G458,3),2)</f>
      </c>
      <c s="36" t="s">
        <v>90</v>
      </c>
      <c>
        <f>(M458*21)/100</f>
      </c>
      <c t="s">
        <v>28</v>
      </c>
    </row>
    <row r="459" spans="1:5" ht="25.5">
      <c r="A459" s="35" t="s">
        <v>56</v>
      </c>
      <c r="E459" s="39" t="s">
        <v>475</v>
      </c>
    </row>
    <row r="460" spans="1:5" ht="12.75">
      <c r="A460" s="35" t="s">
        <v>57</v>
      </c>
      <c r="E460" s="40" t="s">
        <v>5</v>
      </c>
    </row>
    <row r="461" spans="1:5" ht="12.75">
      <c r="A461" t="s">
        <v>58</v>
      </c>
      <c r="E461" s="39" t="s">
        <v>5</v>
      </c>
    </row>
    <row r="462" spans="1:16" ht="38.25">
      <c r="A462" t="s">
        <v>50</v>
      </c>
      <c s="34" t="s">
        <v>1515</v>
      </c>
      <c s="34" t="s">
        <v>3640</v>
      </c>
      <c s="35" t="s">
        <v>5</v>
      </c>
      <c s="6" t="s">
        <v>3641</v>
      </c>
      <c s="36" t="s">
        <v>409</v>
      </c>
      <c s="37">
        <v>126.311</v>
      </c>
      <c s="36">
        <v>0</v>
      </c>
      <c s="36">
        <f>ROUND(G462*H462,6)</f>
      </c>
      <c r="L462" s="38">
        <v>0</v>
      </c>
      <c s="32">
        <f>ROUND(ROUND(L462,2)*ROUND(G462,3),2)</f>
      </c>
      <c s="36" t="s">
        <v>90</v>
      </c>
      <c>
        <f>(M462*21)/100</f>
      </c>
      <c t="s">
        <v>28</v>
      </c>
    </row>
    <row r="463" spans="1:5" ht="38.25">
      <c r="A463" s="35" t="s">
        <v>56</v>
      </c>
      <c r="E463" s="39" t="s">
        <v>3642</v>
      </c>
    </row>
    <row r="464" spans="1:5" ht="12.75">
      <c r="A464" s="35" t="s">
        <v>57</v>
      </c>
      <c r="E464" s="40" t="s">
        <v>5</v>
      </c>
    </row>
    <row r="465" spans="1:5" ht="12.75">
      <c r="A465" t="s">
        <v>58</v>
      </c>
      <c r="E46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6.xml><?xml version="1.0" encoding="utf-8"?>
<worksheet xmlns="http://schemas.openxmlformats.org/spreadsheetml/2006/main" xmlns:r="http://schemas.openxmlformats.org/officeDocument/2006/relationships">
  <dimension ref="A1:T2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4381</v>
      </c>
      <c s="41">
        <f>Rekapitulace!C59</f>
      </c>
      <c s="20" t="s">
        <v>0</v>
      </c>
      <c t="s">
        <v>23</v>
      </c>
      <c t="s">
        <v>28</v>
      </c>
    </row>
    <row r="4" spans="1:16" ht="32" customHeight="1">
      <c r="A4" s="24" t="s">
        <v>20</v>
      </c>
      <c s="25" t="s">
        <v>29</v>
      </c>
      <c s="27" t="s">
        <v>4381</v>
      </c>
      <c r="E4" s="26" t="s">
        <v>4382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COUNTIFS(L8:L198,"=0",A8:A198,"P")+COUNTIFS(L8:L198,"",A8:A198,"P")+SUM(Q8:Q198)</f>
      </c>
    </row>
    <row r="8" spans="1:13" ht="12.75">
      <c r="A8" t="s">
        <v>45</v>
      </c>
      <c r="C8" s="28" t="s">
        <v>4818</v>
      </c>
      <c r="E8" s="30" t="s">
        <v>4817</v>
      </c>
      <c r="J8" s="29">
        <f>0+J9+J82+J87+J92+J193</f>
      </c>
      <c s="29">
        <f>0+K9+K82+K87+K92+K193</f>
      </c>
      <c s="29">
        <f>0+L9+L82+L87+L92+L193</f>
      </c>
      <c s="29">
        <f>0+M9+M82+M87+M92+M193</f>
      </c>
    </row>
    <row r="9" spans="1:13" ht="12.75">
      <c r="A9" t="s">
        <v>47</v>
      </c>
      <c r="C9" s="31" t="s">
        <v>51</v>
      </c>
      <c r="E9" s="33" t="s">
        <v>398</v>
      </c>
      <c r="J9" s="32">
        <f>0</f>
      </c>
      <c s="32">
        <f>0</f>
      </c>
      <c s="32">
        <f>0+L10+L14+L18+L22+L26+L30+L34+L38+L42+L46+L50+L54+L58+L62+L66+L70+L74+L78</f>
      </c>
      <c s="32">
        <f>0+M10+M14+M18+M22+M26+M30+M34+M38+M42+M46+M50+M54+M58+M62+M66+M70+M74+M78</f>
      </c>
    </row>
    <row r="10" spans="1:16" ht="12.75">
      <c r="A10" t="s">
        <v>50</v>
      </c>
      <c s="34" t="s">
        <v>51</v>
      </c>
      <c s="34" t="s">
        <v>4586</v>
      </c>
      <c s="35" t="s">
        <v>5</v>
      </c>
      <c s="6" t="s">
        <v>4587</v>
      </c>
      <c s="36" t="s">
        <v>401</v>
      </c>
      <c s="37">
        <v>4.6</v>
      </c>
      <c s="36">
        <v>0</v>
      </c>
      <c s="36">
        <f>ROUND(G10*H10,6)</f>
      </c>
      <c r="L10" s="38">
        <v>0</v>
      </c>
      <c s="32">
        <f>ROUND(ROUND(L10,2)*ROUND(G10,3),2)</f>
      </c>
      <c s="36" t="s">
        <v>90</v>
      </c>
      <c>
        <f>(M10*21)/100</f>
      </c>
      <c t="s">
        <v>28</v>
      </c>
    </row>
    <row r="11" spans="1:5" ht="12.75">
      <c r="A11" s="35" t="s">
        <v>56</v>
      </c>
      <c r="E11" s="39" t="s">
        <v>4587</v>
      </c>
    </row>
    <row r="12" spans="1:5" ht="25.5">
      <c r="A12" s="35" t="s">
        <v>57</v>
      </c>
      <c r="E12" s="40" t="s">
        <v>4819</v>
      </c>
    </row>
    <row r="13" spans="1:5" ht="12.75">
      <c r="A13" t="s">
        <v>58</v>
      </c>
      <c r="E13" s="39" t="s">
        <v>5</v>
      </c>
    </row>
    <row r="14" spans="1:16" ht="25.5">
      <c r="A14" t="s">
        <v>50</v>
      </c>
      <c s="34" t="s">
        <v>28</v>
      </c>
      <c s="34" t="s">
        <v>4588</v>
      </c>
      <c s="35" t="s">
        <v>5</v>
      </c>
      <c s="6" t="s">
        <v>4589</v>
      </c>
      <c s="36" t="s">
        <v>401</v>
      </c>
      <c s="37">
        <v>9.2</v>
      </c>
      <c s="36">
        <v>0</v>
      </c>
      <c s="36">
        <f>ROUND(G14*H14,6)</f>
      </c>
      <c r="L14" s="38">
        <v>0</v>
      </c>
      <c s="32">
        <f>ROUND(ROUND(L14,2)*ROUND(G14,3),2)</f>
      </c>
      <c s="36" t="s">
        <v>90</v>
      </c>
      <c>
        <f>(M14*21)/100</f>
      </c>
      <c t="s">
        <v>28</v>
      </c>
    </row>
    <row r="15" spans="1:5" ht="25.5">
      <c r="A15" s="35" t="s">
        <v>56</v>
      </c>
      <c r="E15" s="39" t="s">
        <v>4589</v>
      </c>
    </row>
    <row r="16" spans="1:5" ht="38.25">
      <c r="A16" s="35" t="s">
        <v>57</v>
      </c>
      <c r="E16" s="42" t="s">
        <v>4820</v>
      </c>
    </row>
    <row r="17" spans="1:5" ht="12.75">
      <c r="A17" t="s">
        <v>58</v>
      </c>
      <c r="E17" s="39" t="s">
        <v>5</v>
      </c>
    </row>
    <row r="18" spans="1:16" ht="25.5">
      <c r="A18" t="s">
        <v>50</v>
      </c>
      <c s="34" t="s">
        <v>26</v>
      </c>
      <c s="34" t="s">
        <v>4821</v>
      </c>
      <c s="35" t="s">
        <v>5</v>
      </c>
      <c s="6" t="s">
        <v>4822</v>
      </c>
      <c s="36" t="s">
        <v>401</v>
      </c>
      <c s="37">
        <v>172.8</v>
      </c>
      <c s="36">
        <v>0</v>
      </c>
      <c s="36">
        <f>ROUND(G18*H18,6)</f>
      </c>
      <c r="L18" s="38">
        <v>0</v>
      </c>
      <c s="32">
        <f>ROUND(ROUND(L18,2)*ROUND(G18,3),2)</f>
      </c>
      <c s="36" t="s">
        <v>90</v>
      </c>
      <c>
        <f>(M18*21)/100</f>
      </c>
      <c t="s">
        <v>28</v>
      </c>
    </row>
    <row r="19" spans="1:5" ht="38.25">
      <c r="A19" s="35" t="s">
        <v>56</v>
      </c>
      <c r="E19" s="39" t="s">
        <v>4823</v>
      </c>
    </row>
    <row r="20" spans="1:5" ht="38.25">
      <c r="A20" s="35" t="s">
        <v>57</v>
      </c>
      <c r="E20" s="42" t="s">
        <v>4824</v>
      </c>
    </row>
    <row r="21" spans="1:5" ht="12.75">
      <c r="A21" t="s">
        <v>58</v>
      </c>
      <c r="E21" s="39" t="s">
        <v>5</v>
      </c>
    </row>
    <row r="22" spans="1:16" ht="12.75">
      <c r="A22" t="s">
        <v>50</v>
      </c>
      <c s="34" t="s">
        <v>79</v>
      </c>
      <c s="34" t="s">
        <v>3491</v>
      </c>
      <c s="35" t="s">
        <v>5</v>
      </c>
      <c s="6" t="s">
        <v>3492</v>
      </c>
      <c s="36" t="s">
        <v>401</v>
      </c>
      <c s="37">
        <v>86.4</v>
      </c>
      <c s="36">
        <v>0</v>
      </c>
      <c s="36">
        <f>ROUND(G22*H22,6)</f>
      </c>
      <c r="L22" s="38">
        <v>0</v>
      </c>
      <c s="32">
        <f>ROUND(ROUND(L22,2)*ROUND(G22,3),2)</f>
      </c>
      <c s="36" t="s">
        <v>90</v>
      </c>
      <c>
        <f>(M22*21)/100</f>
      </c>
      <c t="s">
        <v>28</v>
      </c>
    </row>
    <row r="23" spans="1:5" ht="12.75">
      <c r="A23" s="35" t="s">
        <v>56</v>
      </c>
      <c r="E23" s="39" t="s">
        <v>3492</v>
      </c>
    </row>
    <row r="24" spans="1:5" ht="25.5">
      <c r="A24" s="35" t="s">
        <v>57</v>
      </c>
      <c r="E24" s="40" t="s">
        <v>4825</v>
      </c>
    </row>
    <row r="25" spans="1:5" ht="12.75">
      <c r="A25" t="s">
        <v>58</v>
      </c>
      <c r="E25" s="39" t="s">
        <v>5</v>
      </c>
    </row>
    <row r="26" spans="1:16" ht="25.5">
      <c r="A26" t="s">
        <v>50</v>
      </c>
      <c s="34" t="s">
        <v>101</v>
      </c>
      <c s="34" t="s">
        <v>4826</v>
      </c>
      <c s="35" t="s">
        <v>5</v>
      </c>
      <c s="6" t="s">
        <v>4827</v>
      </c>
      <c s="36" t="s">
        <v>74</v>
      </c>
      <c s="37">
        <v>15</v>
      </c>
      <c s="36">
        <v>0.0032</v>
      </c>
      <c s="36">
        <f>ROUND(G26*H26,6)</f>
      </c>
      <c r="L26" s="38">
        <v>0</v>
      </c>
      <c s="32">
        <f>ROUND(ROUND(L26,2)*ROUND(G26,3),2)</f>
      </c>
      <c s="36" t="s">
        <v>90</v>
      </c>
      <c>
        <f>(M26*21)/100</f>
      </c>
      <c t="s">
        <v>28</v>
      </c>
    </row>
    <row r="27" spans="1:5" ht="25.5">
      <c r="A27" s="35" t="s">
        <v>56</v>
      </c>
      <c r="E27" s="39" t="s">
        <v>4828</v>
      </c>
    </row>
    <row r="28" spans="1:5" ht="38.25">
      <c r="A28" s="35" t="s">
        <v>57</v>
      </c>
      <c r="E28" s="42" t="s">
        <v>4829</v>
      </c>
    </row>
    <row r="29" spans="1:5" ht="12.75">
      <c r="A29" t="s">
        <v>58</v>
      </c>
      <c r="E29" s="39" t="s">
        <v>5</v>
      </c>
    </row>
    <row r="30" spans="1:16" ht="12.75">
      <c r="A30" t="s">
        <v>50</v>
      </c>
      <c s="34" t="s">
        <v>27</v>
      </c>
      <c s="34" t="s">
        <v>4830</v>
      </c>
      <c s="35" t="s">
        <v>5</v>
      </c>
      <c s="6" t="s">
        <v>4831</v>
      </c>
      <c s="36" t="s">
        <v>74</v>
      </c>
      <c s="37">
        <v>15.525</v>
      </c>
      <c s="36">
        <v>0</v>
      </c>
      <c s="36">
        <f>ROUND(G30*H30,6)</f>
      </c>
      <c r="L30" s="38">
        <v>0</v>
      </c>
      <c s="32">
        <f>ROUND(ROUND(L30,2)*ROUND(G30,3),2)</f>
      </c>
      <c s="36" t="s">
        <v>90</v>
      </c>
      <c>
        <f>(M30*21)/100</f>
      </c>
      <c t="s">
        <v>28</v>
      </c>
    </row>
    <row r="31" spans="1:5" ht="12.75">
      <c r="A31" s="35" t="s">
        <v>56</v>
      </c>
      <c r="E31" s="39" t="s">
        <v>4831</v>
      </c>
    </row>
    <row r="32" spans="1:5" ht="25.5">
      <c r="A32" s="35" t="s">
        <v>57</v>
      </c>
      <c r="E32" s="40" t="s">
        <v>4832</v>
      </c>
    </row>
    <row r="33" spans="1:5" ht="12.75">
      <c r="A33" t="s">
        <v>58</v>
      </c>
      <c r="E33" s="39" t="s">
        <v>5</v>
      </c>
    </row>
    <row r="34" spans="1:16" ht="25.5">
      <c r="A34" t="s">
        <v>50</v>
      </c>
      <c s="34" t="s">
        <v>106</v>
      </c>
      <c s="34" t="s">
        <v>4687</v>
      </c>
      <c s="35" t="s">
        <v>5</v>
      </c>
      <c s="6" t="s">
        <v>4688</v>
      </c>
      <c s="36" t="s">
        <v>423</v>
      </c>
      <c s="37">
        <v>112</v>
      </c>
      <c s="36">
        <v>0.00085</v>
      </c>
      <c s="36">
        <f>ROUND(G34*H34,6)</f>
      </c>
      <c r="L34" s="38">
        <v>0</v>
      </c>
      <c s="32">
        <f>ROUND(ROUND(L34,2)*ROUND(G34,3),2)</f>
      </c>
      <c s="36" t="s">
        <v>90</v>
      </c>
      <c>
        <f>(M34*21)/100</f>
      </c>
      <c t="s">
        <v>28</v>
      </c>
    </row>
    <row r="35" spans="1:5" ht="25.5">
      <c r="A35" s="35" t="s">
        <v>56</v>
      </c>
      <c r="E35" s="39" t="s">
        <v>4688</v>
      </c>
    </row>
    <row r="36" spans="1:5" ht="38.25">
      <c r="A36" s="35" t="s">
        <v>57</v>
      </c>
      <c r="E36" s="42" t="s">
        <v>4833</v>
      </c>
    </row>
    <row r="37" spans="1:5" ht="12.75">
      <c r="A37" t="s">
        <v>58</v>
      </c>
      <c r="E37" s="39" t="s">
        <v>5</v>
      </c>
    </row>
    <row r="38" spans="1:16" ht="25.5">
      <c r="A38" t="s">
        <v>50</v>
      </c>
      <c s="34" t="s">
        <v>111</v>
      </c>
      <c s="34" t="s">
        <v>4690</v>
      </c>
      <c s="35" t="s">
        <v>5</v>
      </c>
      <c s="6" t="s">
        <v>4691</v>
      </c>
      <c s="36" t="s">
        <v>423</v>
      </c>
      <c s="37">
        <v>112</v>
      </c>
      <c s="36">
        <v>0</v>
      </c>
      <c s="36">
        <f>ROUND(G38*H38,6)</f>
      </c>
      <c r="L38" s="38">
        <v>0</v>
      </c>
      <c s="32">
        <f>ROUND(ROUND(L38,2)*ROUND(G38,3),2)</f>
      </c>
      <c s="36" t="s">
        <v>90</v>
      </c>
      <c>
        <f>(M38*21)/100</f>
      </c>
      <c t="s">
        <v>28</v>
      </c>
    </row>
    <row r="39" spans="1:5" ht="25.5">
      <c r="A39" s="35" t="s">
        <v>56</v>
      </c>
      <c r="E39" s="39" t="s">
        <v>4691</v>
      </c>
    </row>
    <row r="40" spans="1:5" ht="25.5">
      <c r="A40" s="35" t="s">
        <v>57</v>
      </c>
      <c r="E40" s="40" t="s">
        <v>4834</v>
      </c>
    </row>
    <row r="41" spans="1:5" ht="12.75">
      <c r="A41" t="s">
        <v>58</v>
      </c>
      <c r="E41" s="39" t="s">
        <v>5</v>
      </c>
    </row>
    <row r="42" spans="1:16" ht="12.75">
      <c r="A42" t="s">
        <v>50</v>
      </c>
      <c s="34" t="s">
        <v>114</v>
      </c>
      <c s="34" t="s">
        <v>4692</v>
      </c>
      <c s="35" t="s">
        <v>5</v>
      </c>
      <c s="6" t="s">
        <v>4693</v>
      </c>
      <c s="36" t="s">
        <v>401</v>
      </c>
      <c s="37">
        <v>182</v>
      </c>
      <c s="36">
        <v>0</v>
      </c>
      <c s="36">
        <f>ROUND(G42*H42,6)</f>
      </c>
      <c r="L42" s="38">
        <v>0</v>
      </c>
      <c s="32">
        <f>ROUND(ROUND(L42,2)*ROUND(G42,3),2)</f>
      </c>
      <c s="36" t="s">
        <v>90</v>
      </c>
      <c>
        <f>(M42*21)/100</f>
      </c>
      <c t="s">
        <v>28</v>
      </c>
    </row>
    <row r="43" spans="1:5" ht="12.75">
      <c r="A43" s="35" t="s">
        <v>56</v>
      </c>
      <c r="E43" s="39" t="s">
        <v>4693</v>
      </c>
    </row>
    <row r="44" spans="1:5" ht="25.5">
      <c r="A44" s="35" t="s">
        <v>57</v>
      </c>
      <c r="E44" s="40" t="s">
        <v>4835</v>
      </c>
    </row>
    <row r="45" spans="1:5" ht="12.75">
      <c r="A45" t="s">
        <v>58</v>
      </c>
      <c r="E45" s="39" t="s">
        <v>5</v>
      </c>
    </row>
    <row r="46" spans="1:16" ht="25.5">
      <c r="A46" t="s">
        <v>50</v>
      </c>
      <c s="34" t="s">
        <v>120</v>
      </c>
      <c s="34" t="s">
        <v>4836</v>
      </c>
      <c s="35" t="s">
        <v>5</v>
      </c>
      <c s="6" t="s">
        <v>4837</v>
      </c>
      <c s="36" t="s">
        <v>401</v>
      </c>
      <c s="37">
        <v>62.8</v>
      </c>
      <c s="36">
        <v>0</v>
      </c>
      <c s="36">
        <f>ROUND(G46*H46,6)</f>
      </c>
      <c r="L46" s="38">
        <v>0</v>
      </c>
      <c s="32">
        <f>ROUND(ROUND(L46,2)*ROUND(G46,3),2)</f>
      </c>
      <c s="36" t="s">
        <v>90</v>
      </c>
      <c>
        <f>(M46*21)/100</f>
      </c>
      <c t="s">
        <v>28</v>
      </c>
    </row>
    <row r="47" spans="1:5" ht="25.5">
      <c r="A47" s="35" t="s">
        <v>56</v>
      </c>
      <c r="E47" s="39" t="s">
        <v>4837</v>
      </c>
    </row>
    <row r="48" spans="1:5" ht="38.25">
      <c r="A48" s="35" t="s">
        <v>57</v>
      </c>
      <c r="E48" s="42" t="s">
        <v>4838</v>
      </c>
    </row>
    <row r="49" spans="1:5" ht="12.75">
      <c r="A49" t="s">
        <v>58</v>
      </c>
      <c r="E49" s="39" t="s">
        <v>5</v>
      </c>
    </row>
    <row r="50" spans="1:16" ht="25.5">
      <c r="A50" t="s">
        <v>50</v>
      </c>
      <c s="34" t="s">
        <v>124</v>
      </c>
      <c s="34" t="s">
        <v>4839</v>
      </c>
      <c s="35" t="s">
        <v>5</v>
      </c>
      <c s="6" t="s">
        <v>4840</v>
      </c>
      <c s="36" t="s">
        <v>401</v>
      </c>
      <c s="37">
        <v>251.2</v>
      </c>
      <c s="36">
        <v>0</v>
      </c>
      <c s="36">
        <f>ROUND(G50*H50,6)</f>
      </c>
      <c r="L50" s="38">
        <v>0</v>
      </c>
      <c s="32">
        <f>ROUND(ROUND(L50,2)*ROUND(G50,3),2)</f>
      </c>
      <c s="36" t="s">
        <v>90</v>
      </c>
      <c>
        <f>(M50*21)/100</f>
      </c>
      <c t="s">
        <v>28</v>
      </c>
    </row>
    <row r="51" spans="1:5" ht="25.5">
      <c r="A51" s="35" t="s">
        <v>56</v>
      </c>
      <c r="E51" s="39" t="s">
        <v>4840</v>
      </c>
    </row>
    <row r="52" spans="1:5" ht="25.5">
      <c r="A52" s="35" t="s">
        <v>57</v>
      </c>
      <c r="E52" s="40" t="s">
        <v>4841</v>
      </c>
    </row>
    <row r="53" spans="1:5" ht="12.75">
      <c r="A53" t="s">
        <v>58</v>
      </c>
      <c r="E53" s="39" t="s">
        <v>5</v>
      </c>
    </row>
    <row r="54" spans="1:16" ht="25.5">
      <c r="A54" t="s">
        <v>50</v>
      </c>
      <c s="34" t="s">
        <v>127</v>
      </c>
      <c s="34" t="s">
        <v>4465</v>
      </c>
      <c s="35" t="s">
        <v>5</v>
      </c>
      <c s="6" t="s">
        <v>1654</v>
      </c>
      <c s="36" t="s">
        <v>409</v>
      </c>
      <c s="37">
        <v>106.76</v>
      </c>
      <c s="36">
        <v>0</v>
      </c>
      <c s="36">
        <f>ROUND(G54*H54,6)</f>
      </c>
      <c r="L54" s="38">
        <v>0</v>
      </c>
      <c s="32">
        <f>ROUND(ROUND(L54,2)*ROUND(G54,3),2)</f>
      </c>
      <c s="36" t="s">
        <v>90</v>
      </c>
      <c>
        <f>(M54*21)/100</f>
      </c>
      <c t="s">
        <v>28</v>
      </c>
    </row>
    <row r="55" spans="1:5" ht="25.5">
      <c r="A55" s="35" t="s">
        <v>56</v>
      </c>
      <c r="E55" s="39" t="s">
        <v>1654</v>
      </c>
    </row>
    <row r="56" spans="1:5" ht="25.5">
      <c r="A56" s="35" t="s">
        <v>57</v>
      </c>
      <c r="E56" s="40" t="s">
        <v>4842</v>
      </c>
    </row>
    <row r="57" spans="1:5" ht="12.75">
      <c r="A57" t="s">
        <v>58</v>
      </c>
      <c r="E57" s="39" t="s">
        <v>5</v>
      </c>
    </row>
    <row r="58" spans="1:16" ht="25.5">
      <c r="A58" t="s">
        <v>50</v>
      </c>
      <c s="34" t="s">
        <v>130</v>
      </c>
      <c s="34" t="s">
        <v>2629</v>
      </c>
      <c s="35" t="s">
        <v>5</v>
      </c>
      <c s="6" t="s">
        <v>2630</v>
      </c>
      <c s="36" t="s">
        <v>401</v>
      </c>
      <c s="37">
        <v>62.8</v>
      </c>
      <c s="36">
        <v>0</v>
      </c>
      <c s="36">
        <f>ROUND(G58*H58,6)</f>
      </c>
      <c r="L58" s="38">
        <v>0</v>
      </c>
      <c s="32">
        <f>ROUND(ROUND(L58,2)*ROUND(G58,3),2)</f>
      </c>
      <c s="36" t="s">
        <v>90</v>
      </c>
      <c>
        <f>(M58*21)/100</f>
      </c>
      <c t="s">
        <v>28</v>
      </c>
    </row>
    <row r="59" spans="1:5" ht="25.5">
      <c r="A59" s="35" t="s">
        <v>56</v>
      </c>
      <c r="E59" s="39" t="s">
        <v>2630</v>
      </c>
    </row>
    <row r="60" spans="1:5" ht="12.75">
      <c r="A60" s="35" t="s">
        <v>57</v>
      </c>
      <c r="E60" s="40" t="s">
        <v>5</v>
      </c>
    </row>
    <row r="61" spans="1:5" ht="12.75">
      <c r="A61" t="s">
        <v>58</v>
      </c>
      <c r="E61" s="39" t="s">
        <v>5</v>
      </c>
    </row>
    <row r="62" spans="1:16" ht="25.5">
      <c r="A62" t="s">
        <v>50</v>
      </c>
      <c s="34" t="s">
        <v>133</v>
      </c>
      <c s="34" t="s">
        <v>4843</v>
      </c>
      <c s="35" t="s">
        <v>5</v>
      </c>
      <c s="6" t="s">
        <v>403</v>
      </c>
      <c s="36" t="s">
        <v>401</v>
      </c>
      <c s="37">
        <v>119.2</v>
      </c>
      <c s="36">
        <v>0</v>
      </c>
      <c s="36">
        <f>ROUND(G62*H62,6)</f>
      </c>
      <c r="L62" s="38">
        <v>0</v>
      </c>
      <c s="32">
        <f>ROUND(ROUND(L62,2)*ROUND(G62,3),2)</f>
      </c>
      <c s="36" t="s">
        <v>291</v>
      </c>
      <c>
        <f>(M62*21)/100</f>
      </c>
      <c t="s">
        <v>28</v>
      </c>
    </row>
    <row r="63" spans="1:5" ht="25.5">
      <c r="A63" s="35" t="s">
        <v>56</v>
      </c>
      <c r="E63" s="39" t="s">
        <v>403</v>
      </c>
    </row>
    <row r="64" spans="1:5" ht="38.25">
      <c r="A64" s="35" t="s">
        <v>57</v>
      </c>
      <c r="E64" s="42" t="s">
        <v>4844</v>
      </c>
    </row>
    <row r="65" spans="1:5" ht="12.75">
      <c r="A65" t="s">
        <v>58</v>
      </c>
      <c r="E65" s="39" t="s">
        <v>5</v>
      </c>
    </row>
    <row r="66" spans="1:16" ht="25.5">
      <c r="A66" t="s">
        <v>50</v>
      </c>
      <c s="34" t="s">
        <v>136</v>
      </c>
      <c s="34" t="s">
        <v>4845</v>
      </c>
      <c s="35" t="s">
        <v>5</v>
      </c>
      <c s="6" t="s">
        <v>4846</v>
      </c>
      <c s="36" t="s">
        <v>423</v>
      </c>
      <c s="37">
        <v>50</v>
      </c>
      <c s="36">
        <v>0</v>
      </c>
      <c s="36">
        <f>ROUND(G66*H66,6)</f>
      </c>
      <c r="L66" s="38">
        <v>0</v>
      </c>
      <c s="32">
        <f>ROUND(ROUND(L66,2)*ROUND(G66,3),2)</f>
      </c>
      <c s="36" t="s">
        <v>90</v>
      </c>
      <c>
        <f>(M66*21)/100</f>
      </c>
      <c t="s">
        <v>28</v>
      </c>
    </row>
    <row r="67" spans="1:5" ht="25.5">
      <c r="A67" s="35" t="s">
        <v>56</v>
      </c>
      <c r="E67" s="39" t="s">
        <v>4846</v>
      </c>
    </row>
    <row r="68" spans="1:5" ht="38.25">
      <c r="A68" s="35" t="s">
        <v>57</v>
      </c>
      <c r="E68" s="42" t="s">
        <v>4847</v>
      </c>
    </row>
    <row r="69" spans="1:5" ht="12.75">
      <c r="A69" t="s">
        <v>58</v>
      </c>
      <c r="E69" s="39" t="s">
        <v>5</v>
      </c>
    </row>
    <row r="70" spans="1:16" ht="12.75">
      <c r="A70" t="s">
        <v>50</v>
      </c>
      <c s="34" t="s">
        <v>139</v>
      </c>
      <c s="34" t="s">
        <v>4848</v>
      </c>
      <c s="35" t="s">
        <v>5</v>
      </c>
      <c s="6" t="s">
        <v>4849</v>
      </c>
      <c s="36" t="s">
        <v>401</v>
      </c>
      <c s="37">
        <v>10.3</v>
      </c>
      <c s="36">
        <v>0</v>
      </c>
      <c s="36">
        <f>ROUND(G70*H70,6)</f>
      </c>
      <c r="L70" s="38">
        <v>0</v>
      </c>
      <c s="32">
        <f>ROUND(ROUND(L70,2)*ROUND(G70,3),2)</f>
      </c>
      <c s="36" t="s">
        <v>55</v>
      </c>
      <c>
        <f>(M70*21)/100</f>
      </c>
      <c t="s">
        <v>28</v>
      </c>
    </row>
    <row r="71" spans="1:5" ht="12.75">
      <c r="A71" s="35" t="s">
        <v>56</v>
      </c>
      <c r="E71" s="39" t="s">
        <v>4849</v>
      </c>
    </row>
    <row r="72" spans="1:5" ht="25.5">
      <c r="A72" s="35" t="s">
        <v>57</v>
      </c>
      <c r="E72" s="40" t="s">
        <v>4850</v>
      </c>
    </row>
    <row r="73" spans="1:5" ht="12.75">
      <c r="A73" t="s">
        <v>58</v>
      </c>
      <c r="E73" s="39" t="s">
        <v>5</v>
      </c>
    </row>
    <row r="74" spans="1:16" ht="25.5">
      <c r="A74" t="s">
        <v>50</v>
      </c>
      <c s="34" t="s">
        <v>142</v>
      </c>
      <c s="34" t="s">
        <v>4851</v>
      </c>
      <c s="35" t="s">
        <v>5</v>
      </c>
      <c s="6" t="s">
        <v>4852</v>
      </c>
      <c s="36" t="s">
        <v>423</v>
      </c>
      <c s="37">
        <v>50</v>
      </c>
      <c s="36">
        <v>0</v>
      </c>
      <c s="36">
        <f>ROUND(G74*H74,6)</f>
      </c>
      <c r="L74" s="38">
        <v>0</v>
      </c>
      <c s="32">
        <f>ROUND(ROUND(L74,2)*ROUND(G74,3),2)</f>
      </c>
      <c s="36" t="s">
        <v>90</v>
      </c>
      <c>
        <f>(M74*21)/100</f>
      </c>
      <c t="s">
        <v>28</v>
      </c>
    </row>
    <row r="75" spans="1:5" ht="25.5">
      <c r="A75" s="35" t="s">
        <v>56</v>
      </c>
      <c r="E75" s="39" t="s">
        <v>4852</v>
      </c>
    </row>
    <row r="76" spans="1:5" ht="38.25">
      <c r="A76" s="35" t="s">
        <v>57</v>
      </c>
      <c r="E76" s="42" t="s">
        <v>4847</v>
      </c>
    </row>
    <row r="77" spans="1:5" ht="12.75">
      <c r="A77" t="s">
        <v>58</v>
      </c>
      <c r="E77" s="39" t="s">
        <v>5</v>
      </c>
    </row>
    <row r="78" spans="1:16" ht="12.75">
      <c r="A78" t="s">
        <v>50</v>
      </c>
      <c s="34" t="s">
        <v>145</v>
      </c>
      <c s="34" t="s">
        <v>4853</v>
      </c>
      <c s="35" t="s">
        <v>5</v>
      </c>
      <c s="6" t="s">
        <v>4854</v>
      </c>
      <c s="36" t="s">
        <v>283</v>
      </c>
      <c s="37">
        <v>1.288</v>
      </c>
      <c s="36">
        <v>0.001</v>
      </c>
      <c s="36">
        <f>ROUND(G78*H78,6)</f>
      </c>
      <c r="L78" s="38">
        <v>0</v>
      </c>
      <c s="32">
        <f>ROUND(ROUND(L78,2)*ROUND(G78,3),2)</f>
      </c>
      <c s="36" t="s">
        <v>90</v>
      </c>
      <c>
        <f>(M78*21)/100</f>
      </c>
      <c t="s">
        <v>28</v>
      </c>
    </row>
    <row r="79" spans="1:5" ht="12.75">
      <c r="A79" s="35" t="s">
        <v>56</v>
      </c>
      <c r="E79" s="39" t="s">
        <v>4854</v>
      </c>
    </row>
    <row r="80" spans="1:5" ht="38.25">
      <c r="A80" s="35" t="s">
        <v>57</v>
      </c>
      <c r="E80" s="42" t="s">
        <v>4855</v>
      </c>
    </row>
    <row r="81" spans="1:5" ht="12.75">
      <c r="A81" t="s">
        <v>58</v>
      </c>
      <c r="E81" s="39" t="s">
        <v>5</v>
      </c>
    </row>
    <row r="82" spans="1:13" ht="12.75">
      <c r="A82" t="s">
        <v>47</v>
      </c>
      <c r="C82" s="31" t="s">
        <v>79</v>
      </c>
      <c r="E82" s="33" t="s">
        <v>411</v>
      </c>
      <c r="J82" s="32">
        <f>0</f>
      </c>
      <c s="32">
        <f>0</f>
      </c>
      <c s="32">
        <f>0+L83</f>
      </c>
      <c s="32">
        <f>0+M83</f>
      </c>
    </row>
    <row r="83" spans="1:16" ht="25.5">
      <c r="A83" t="s">
        <v>50</v>
      </c>
      <c s="34" t="s">
        <v>149</v>
      </c>
      <c s="34" t="s">
        <v>4856</v>
      </c>
      <c s="35" t="s">
        <v>5</v>
      </c>
      <c s="6" t="s">
        <v>413</v>
      </c>
      <c s="36" t="s">
        <v>401</v>
      </c>
      <c s="37">
        <v>49.6</v>
      </c>
      <c s="36">
        <v>1.89077</v>
      </c>
      <c s="36">
        <f>ROUND(G83*H83,6)</f>
      </c>
      <c r="L83" s="38">
        <v>0</v>
      </c>
      <c s="32">
        <f>ROUND(ROUND(L83,2)*ROUND(G83,3),2)</f>
      </c>
      <c s="36" t="s">
        <v>291</v>
      </c>
      <c>
        <f>(M83*21)/100</f>
      </c>
      <c t="s">
        <v>28</v>
      </c>
    </row>
    <row r="84" spans="1:5" ht="25.5">
      <c r="A84" s="35" t="s">
        <v>56</v>
      </c>
      <c r="E84" s="39" t="s">
        <v>413</v>
      </c>
    </row>
    <row r="85" spans="1:5" ht="38.25">
      <c r="A85" s="35" t="s">
        <v>57</v>
      </c>
      <c r="E85" s="42" t="s">
        <v>4857</v>
      </c>
    </row>
    <row r="86" spans="1:5" ht="12.75">
      <c r="A86" t="s">
        <v>58</v>
      </c>
      <c r="E86" s="39" t="s">
        <v>5</v>
      </c>
    </row>
    <row r="87" spans="1:13" ht="12.75">
      <c r="A87" t="s">
        <v>47</v>
      </c>
      <c r="C87" s="31" t="s">
        <v>101</v>
      </c>
      <c r="E87" s="33" t="s">
        <v>420</v>
      </c>
      <c r="J87" s="32">
        <f>0</f>
      </c>
      <c s="32">
        <f>0</f>
      </c>
      <c s="32">
        <f>0+L88</f>
      </c>
      <c s="32">
        <f>0+M88</f>
      </c>
    </row>
    <row r="88" spans="1:16" ht="12.75">
      <c r="A88" t="s">
        <v>50</v>
      </c>
      <c s="34" t="s">
        <v>152</v>
      </c>
      <c s="34" t="s">
        <v>4858</v>
      </c>
      <c s="35" t="s">
        <v>5</v>
      </c>
      <c s="6" t="s">
        <v>4859</v>
      </c>
      <c s="36" t="s">
        <v>401</v>
      </c>
      <c s="37">
        <v>5</v>
      </c>
      <c s="36">
        <v>0</v>
      </c>
      <c s="36">
        <f>ROUND(G88*H88,6)</f>
      </c>
      <c r="L88" s="38">
        <v>0</v>
      </c>
      <c s="32">
        <f>ROUND(ROUND(L88,2)*ROUND(G88,3),2)</f>
      </c>
      <c s="36" t="s">
        <v>55</v>
      </c>
      <c>
        <f>(M88*21)/100</f>
      </c>
      <c t="s">
        <v>28</v>
      </c>
    </row>
    <row r="89" spans="1:5" ht="12.75">
      <c r="A89" s="35" t="s">
        <v>56</v>
      </c>
      <c r="E89" s="39" t="s">
        <v>4859</v>
      </c>
    </row>
    <row r="90" spans="1:5" ht="12.75">
      <c r="A90" s="35" t="s">
        <v>57</v>
      </c>
      <c r="E90" s="40" t="s">
        <v>5</v>
      </c>
    </row>
    <row r="91" spans="1:5" ht="12.75">
      <c r="A91" t="s">
        <v>58</v>
      </c>
      <c r="E91" s="39" t="s">
        <v>5</v>
      </c>
    </row>
    <row r="92" spans="1:13" ht="12.75">
      <c r="A92" t="s">
        <v>47</v>
      </c>
      <c r="C92" s="31" t="s">
        <v>111</v>
      </c>
      <c r="E92" s="33" t="s">
        <v>467</v>
      </c>
      <c r="J92" s="32">
        <f>0</f>
      </c>
      <c s="32">
        <f>0</f>
      </c>
      <c s="32">
        <f>0+L93+L97+L101+L105+L109+L113+L117+L121+L125+L129+L133+L137+L141+L145+L149+L153+L157+L161+L165+L169+L173+L177+L181+L185+L189</f>
      </c>
      <c s="32">
        <f>0+M93+M97+M101+M105+M109+M113+M117+M121+M125+M129+M133+M137+M141+M145+M149+M153+M157+M161+M165+M169+M173+M177+M181+M185+M189</f>
      </c>
    </row>
    <row r="93" spans="1:16" ht="12.75">
      <c r="A93" t="s">
        <v>50</v>
      </c>
      <c s="34" t="s">
        <v>155</v>
      </c>
      <c s="34" t="s">
        <v>4860</v>
      </c>
      <c s="35" t="s">
        <v>5</v>
      </c>
      <c s="6" t="s">
        <v>4861</v>
      </c>
      <c s="36" t="s">
        <v>4862</v>
      </c>
      <c s="37">
        <v>1</v>
      </c>
      <c s="36">
        <v>0</v>
      </c>
      <c s="36">
        <f>ROUND(G93*H93,6)</f>
      </c>
      <c r="L93" s="38">
        <v>0</v>
      </c>
      <c s="32">
        <f>ROUND(ROUND(L93,2)*ROUND(G93,3),2)</f>
      </c>
      <c s="36" t="s">
        <v>90</v>
      </c>
      <c>
        <f>(M93*21)/100</f>
      </c>
      <c t="s">
        <v>28</v>
      </c>
    </row>
    <row r="94" spans="1:5" ht="12.75">
      <c r="A94" s="35" t="s">
        <v>56</v>
      </c>
      <c r="E94" s="39" t="s">
        <v>4861</v>
      </c>
    </row>
    <row r="95" spans="1:5" ht="25.5">
      <c r="A95" s="35" t="s">
        <v>57</v>
      </c>
      <c r="E95" s="40" t="s">
        <v>4863</v>
      </c>
    </row>
    <row r="96" spans="1:5" ht="12.75">
      <c r="A96" t="s">
        <v>58</v>
      </c>
      <c r="E96" s="39" t="s">
        <v>5</v>
      </c>
    </row>
    <row r="97" spans="1:16" ht="12.75">
      <c r="A97" t="s">
        <v>50</v>
      </c>
      <c s="34" t="s">
        <v>159</v>
      </c>
      <c s="34" t="s">
        <v>4864</v>
      </c>
      <c s="35" t="s">
        <v>5</v>
      </c>
      <c s="6" t="s">
        <v>4865</v>
      </c>
      <c s="36" t="s">
        <v>54</v>
      </c>
      <c s="37">
        <v>1</v>
      </c>
      <c s="36">
        <v>0</v>
      </c>
      <c s="36">
        <f>ROUND(G97*H97,6)</f>
      </c>
      <c r="L97" s="38">
        <v>0</v>
      </c>
      <c s="32">
        <f>ROUND(ROUND(L97,2)*ROUND(G97,3),2)</f>
      </c>
      <c s="36" t="s">
        <v>55</v>
      </c>
      <c>
        <f>(M97*21)/100</f>
      </c>
      <c t="s">
        <v>28</v>
      </c>
    </row>
    <row r="98" spans="1:5" ht="12.75">
      <c r="A98" s="35" t="s">
        <v>56</v>
      </c>
      <c r="E98" s="39" t="s">
        <v>4865</v>
      </c>
    </row>
    <row r="99" spans="1:5" ht="51">
      <c r="A99" s="35" t="s">
        <v>57</v>
      </c>
      <c r="E99" s="42" t="s">
        <v>4866</v>
      </c>
    </row>
    <row r="100" spans="1:5" ht="12.75">
      <c r="A100" t="s">
        <v>58</v>
      </c>
      <c r="E100" s="39" t="s">
        <v>5</v>
      </c>
    </row>
    <row r="101" spans="1:16" ht="25.5">
      <c r="A101" t="s">
        <v>50</v>
      </c>
      <c s="34" t="s">
        <v>162</v>
      </c>
      <c s="34" t="s">
        <v>4867</v>
      </c>
      <c s="35" t="s">
        <v>5</v>
      </c>
      <c s="6" t="s">
        <v>4868</v>
      </c>
      <c s="36" t="s">
        <v>74</v>
      </c>
      <c s="37">
        <v>1</v>
      </c>
      <c s="36">
        <v>0</v>
      </c>
      <c s="36">
        <f>ROUND(G101*H101,6)</f>
      </c>
      <c r="L101" s="38">
        <v>0</v>
      </c>
      <c s="32">
        <f>ROUND(ROUND(L101,2)*ROUND(G101,3),2)</f>
      </c>
      <c s="36" t="s">
        <v>90</v>
      </c>
      <c>
        <f>(M101*21)/100</f>
      </c>
      <c t="s">
        <v>28</v>
      </c>
    </row>
    <row r="102" spans="1:5" ht="25.5">
      <c r="A102" s="35" t="s">
        <v>56</v>
      </c>
      <c r="E102" s="39" t="s">
        <v>4868</v>
      </c>
    </row>
    <row r="103" spans="1:5" ht="38.25">
      <c r="A103" s="35" t="s">
        <v>57</v>
      </c>
      <c r="E103" s="42" t="s">
        <v>4869</v>
      </c>
    </row>
    <row r="104" spans="1:5" ht="12.75">
      <c r="A104" t="s">
        <v>58</v>
      </c>
      <c r="E104" s="39" t="s">
        <v>5</v>
      </c>
    </row>
    <row r="105" spans="1:16" ht="12.75">
      <c r="A105" t="s">
        <v>50</v>
      </c>
      <c s="34" t="s">
        <v>165</v>
      </c>
      <c s="34" t="s">
        <v>4870</v>
      </c>
      <c s="35" t="s">
        <v>5</v>
      </c>
      <c s="6" t="s">
        <v>4871</v>
      </c>
      <c s="36" t="s">
        <v>74</v>
      </c>
      <c s="37">
        <v>1.035</v>
      </c>
      <c s="36">
        <v>0</v>
      </c>
      <c s="36">
        <f>ROUND(G105*H105,6)</f>
      </c>
      <c r="L105" s="38">
        <v>0</v>
      </c>
      <c s="32">
        <f>ROUND(ROUND(L105,2)*ROUND(G105,3),2)</f>
      </c>
      <c s="36" t="s">
        <v>90</v>
      </c>
      <c>
        <f>(M105*21)/100</f>
      </c>
      <c t="s">
        <v>28</v>
      </c>
    </row>
    <row r="106" spans="1:5" ht="12.75">
      <c r="A106" s="35" t="s">
        <v>56</v>
      </c>
      <c r="E106" s="39" t="s">
        <v>4871</v>
      </c>
    </row>
    <row r="107" spans="1:5" ht="25.5">
      <c r="A107" s="35" t="s">
        <v>57</v>
      </c>
      <c r="E107" s="40" t="s">
        <v>4872</v>
      </c>
    </row>
    <row r="108" spans="1:5" ht="12.75">
      <c r="A108" t="s">
        <v>58</v>
      </c>
      <c r="E108" s="39" t="s">
        <v>5</v>
      </c>
    </row>
    <row r="109" spans="1:16" ht="25.5">
      <c r="A109" t="s">
        <v>50</v>
      </c>
      <c s="34" t="s">
        <v>168</v>
      </c>
      <c s="34" t="s">
        <v>4873</v>
      </c>
      <c s="35" t="s">
        <v>5</v>
      </c>
      <c s="6" t="s">
        <v>4874</v>
      </c>
      <c s="36" t="s">
        <v>74</v>
      </c>
      <c s="37">
        <v>150</v>
      </c>
      <c s="36">
        <v>0</v>
      </c>
      <c s="36">
        <f>ROUND(G109*H109,6)</f>
      </c>
      <c r="L109" s="38">
        <v>0</v>
      </c>
      <c s="32">
        <f>ROUND(ROUND(L109,2)*ROUND(G109,3),2)</f>
      </c>
      <c s="36" t="s">
        <v>90</v>
      </c>
      <c>
        <f>(M109*21)/100</f>
      </c>
      <c t="s">
        <v>28</v>
      </c>
    </row>
    <row r="110" spans="1:5" ht="25.5">
      <c r="A110" s="35" t="s">
        <v>56</v>
      </c>
      <c r="E110" s="39" t="s">
        <v>4874</v>
      </c>
    </row>
    <row r="111" spans="1:5" ht="38.25">
      <c r="A111" s="35" t="s">
        <v>57</v>
      </c>
      <c r="E111" s="42" t="s">
        <v>4875</v>
      </c>
    </row>
    <row r="112" spans="1:5" ht="12.75">
      <c r="A112" t="s">
        <v>58</v>
      </c>
      <c r="E112" s="39" t="s">
        <v>5</v>
      </c>
    </row>
    <row r="113" spans="1:16" ht="12.75">
      <c r="A113" t="s">
        <v>50</v>
      </c>
      <c s="34" t="s">
        <v>171</v>
      </c>
      <c s="34" t="s">
        <v>4876</v>
      </c>
      <c s="35" t="s">
        <v>5</v>
      </c>
      <c s="6" t="s">
        <v>4877</v>
      </c>
      <c s="36" t="s">
        <v>74</v>
      </c>
      <c s="37">
        <v>155.25</v>
      </c>
      <c s="36">
        <v>0</v>
      </c>
      <c s="36">
        <f>ROUND(G113*H113,6)</f>
      </c>
      <c r="L113" s="38">
        <v>0</v>
      </c>
      <c s="32">
        <f>ROUND(ROUND(L113,2)*ROUND(G113,3),2)</f>
      </c>
      <c s="36" t="s">
        <v>90</v>
      </c>
      <c>
        <f>(M113*21)/100</f>
      </c>
      <c t="s">
        <v>28</v>
      </c>
    </row>
    <row r="114" spans="1:5" ht="12.75">
      <c r="A114" s="35" t="s">
        <v>56</v>
      </c>
      <c r="E114" s="39" t="s">
        <v>4877</v>
      </c>
    </row>
    <row r="115" spans="1:5" ht="38.25">
      <c r="A115" s="35" t="s">
        <v>57</v>
      </c>
      <c r="E115" s="42" t="s">
        <v>4878</v>
      </c>
    </row>
    <row r="116" spans="1:5" ht="12.75">
      <c r="A116" t="s">
        <v>58</v>
      </c>
      <c r="E116" s="39" t="s">
        <v>5</v>
      </c>
    </row>
    <row r="117" spans="1:16" ht="25.5">
      <c r="A117" t="s">
        <v>50</v>
      </c>
      <c s="34" t="s">
        <v>174</v>
      </c>
      <c s="34" t="s">
        <v>4879</v>
      </c>
      <c s="35" t="s">
        <v>5</v>
      </c>
      <c s="6" t="s">
        <v>4880</v>
      </c>
      <c s="36" t="s">
        <v>74</v>
      </c>
      <c s="37">
        <v>14.5</v>
      </c>
      <c s="36">
        <v>0</v>
      </c>
      <c s="36">
        <f>ROUND(G117*H117,6)</f>
      </c>
      <c r="L117" s="38">
        <v>0</v>
      </c>
      <c s="32">
        <f>ROUND(ROUND(L117,2)*ROUND(G117,3),2)</f>
      </c>
      <c s="36" t="s">
        <v>90</v>
      </c>
      <c>
        <f>(M117*21)/100</f>
      </c>
      <c t="s">
        <v>28</v>
      </c>
    </row>
    <row r="118" spans="1:5" ht="25.5">
      <c r="A118" s="35" t="s">
        <v>56</v>
      </c>
      <c r="E118" s="39" t="s">
        <v>4880</v>
      </c>
    </row>
    <row r="119" spans="1:5" ht="38.25">
      <c r="A119" s="35" t="s">
        <v>57</v>
      </c>
      <c r="E119" s="42" t="s">
        <v>4881</v>
      </c>
    </row>
    <row r="120" spans="1:5" ht="12.75">
      <c r="A120" t="s">
        <v>58</v>
      </c>
      <c r="E120" s="39" t="s">
        <v>5</v>
      </c>
    </row>
    <row r="121" spans="1:16" ht="12.75">
      <c r="A121" t="s">
        <v>50</v>
      </c>
      <c s="34" t="s">
        <v>177</v>
      </c>
      <c s="34" t="s">
        <v>4882</v>
      </c>
      <c s="35" t="s">
        <v>5</v>
      </c>
      <c s="6" t="s">
        <v>4883</v>
      </c>
      <c s="36" t="s">
        <v>74</v>
      </c>
      <c s="37">
        <v>15.008</v>
      </c>
      <c s="36">
        <v>0</v>
      </c>
      <c s="36">
        <f>ROUND(G121*H121,6)</f>
      </c>
      <c r="L121" s="38">
        <v>0</v>
      </c>
      <c s="32">
        <f>ROUND(ROUND(L121,2)*ROUND(G121,3),2)</f>
      </c>
      <c s="36" t="s">
        <v>90</v>
      </c>
      <c>
        <f>(M121*21)/100</f>
      </c>
      <c t="s">
        <v>28</v>
      </c>
    </row>
    <row r="122" spans="1:5" ht="12.75">
      <c r="A122" s="35" t="s">
        <v>56</v>
      </c>
      <c r="E122" s="39" t="s">
        <v>4883</v>
      </c>
    </row>
    <row r="123" spans="1:5" ht="25.5">
      <c r="A123" s="35" t="s">
        <v>57</v>
      </c>
      <c r="E123" s="40" t="s">
        <v>4884</v>
      </c>
    </row>
    <row r="124" spans="1:5" ht="12.75">
      <c r="A124" t="s">
        <v>58</v>
      </c>
      <c r="E124" s="39" t="s">
        <v>5</v>
      </c>
    </row>
    <row r="125" spans="1:16" ht="12.75">
      <c r="A125" t="s">
        <v>50</v>
      </c>
      <c s="34" t="s">
        <v>181</v>
      </c>
      <c s="34" t="s">
        <v>4885</v>
      </c>
      <c s="35" t="s">
        <v>5</v>
      </c>
      <c s="6" t="s">
        <v>4886</v>
      </c>
      <c s="36" t="s">
        <v>89</v>
      </c>
      <c s="37">
        <v>2</v>
      </c>
      <c s="36">
        <v>0.00076</v>
      </c>
      <c s="36">
        <f>ROUND(G125*H125,6)</f>
      </c>
      <c r="L125" s="38">
        <v>0</v>
      </c>
      <c s="32">
        <f>ROUND(ROUND(L125,2)*ROUND(G125,3),2)</f>
      </c>
      <c s="36" t="s">
        <v>90</v>
      </c>
      <c>
        <f>(M125*21)/100</f>
      </c>
      <c t="s">
        <v>28</v>
      </c>
    </row>
    <row r="126" spans="1:5" ht="12.75">
      <c r="A126" s="35" t="s">
        <v>56</v>
      </c>
      <c r="E126" s="39" t="s">
        <v>4886</v>
      </c>
    </row>
    <row r="127" spans="1:5" ht="12.75">
      <c r="A127" s="35" t="s">
        <v>57</v>
      </c>
      <c r="E127" s="40" t="s">
        <v>5</v>
      </c>
    </row>
    <row r="128" spans="1:5" ht="12.75">
      <c r="A128" t="s">
        <v>58</v>
      </c>
      <c r="E128" s="39" t="s">
        <v>5</v>
      </c>
    </row>
    <row r="129" spans="1:16" ht="25.5">
      <c r="A129" t="s">
        <v>50</v>
      </c>
      <c s="34" t="s">
        <v>187</v>
      </c>
      <c s="34" t="s">
        <v>4887</v>
      </c>
      <c s="35" t="s">
        <v>5</v>
      </c>
      <c s="6" t="s">
        <v>4888</v>
      </c>
      <c s="36" t="s">
        <v>89</v>
      </c>
      <c s="37">
        <v>3</v>
      </c>
      <c s="36">
        <v>0</v>
      </c>
      <c s="36">
        <f>ROUND(G129*H129,6)</f>
      </c>
      <c r="L129" s="38">
        <v>0</v>
      </c>
      <c s="32">
        <f>ROUND(ROUND(L129,2)*ROUND(G129,3),2)</f>
      </c>
      <c s="36" t="s">
        <v>90</v>
      </c>
      <c>
        <f>(M129*21)/100</f>
      </c>
      <c t="s">
        <v>28</v>
      </c>
    </row>
    <row r="130" spans="1:5" ht="25.5">
      <c r="A130" s="35" t="s">
        <v>56</v>
      </c>
      <c r="E130" s="39" t="s">
        <v>4888</v>
      </c>
    </row>
    <row r="131" spans="1:5" ht="38.25">
      <c r="A131" s="35" t="s">
        <v>57</v>
      </c>
      <c r="E131" s="42" t="s">
        <v>4889</v>
      </c>
    </row>
    <row r="132" spans="1:5" ht="12.75">
      <c r="A132" t="s">
        <v>58</v>
      </c>
      <c r="E132" s="39" t="s">
        <v>5</v>
      </c>
    </row>
    <row r="133" spans="1:16" ht="12.75">
      <c r="A133" t="s">
        <v>50</v>
      </c>
      <c s="34" t="s">
        <v>191</v>
      </c>
      <c s="34" t="s">
        <v>4890</v>
      </c>
      <c s="35" t="s">
        <v>5</v>
      </c>
      <c s="6" t="s">
        <v>4891</v>
      </c>
      <c s="36" t="s">
        <v>89</v>
      </c>
      <c s="37">
        <v>2</v>
      </c>
      <c s="36">
        <v>0</v>
      </c>
      <c s="36">
        <f>ROUND(G133*H133,6)</f>
      </c>
      <c r="L133" s="38">
        <v>0</v>
      </c>
      <c s="32">
        <f>ROUND(ROUND(L133,2)*ROUND(G133,3),2)</f>
      </c>
      <c s="36" t="s">
        <v>55</v>
      </c>
      <c>
        <f>(M133*21)/100</f>
      </c>
      <c t="s">
        <v>28</v>
      </c>
    </row>
    <row r="134" spans="1:5" ht="12.75">
      <c r="A134" s="35" t="s">
        <v>56</v>
      </c>
      <c r="E134" s="39" t="s">
        <v>4891</v>
      </c>
    </row>
    <row r="135" spans="1:5" ht="12.75">
      <c r="A135" s="35" t="s">
        <v>57</v>
      </c>
      <c r="E135" s="40" t="s">
        <v>5</v>
      </c>
    </row>
    <row r="136" spans="1:5" ht="12.75">
      <c r="A136" t="s">
        <v>58</v>
      </c>
      <c r="E136" s="39" t="s">
        <v>5</v>
      </c>
    </row>
    <row r="137" spans="1:16" ht="12.75">
      <c r="A137" t="s">
        <v>50</v>
      </c>
      <c s="34" t="s">
        <v>194</v>
      </c>
      <c s="34" t="s">
        <v>4892</v>
      </c>
      <c s="35" t="s">
        <v>5</v>
      </c>
      <c s="6" t="s">
        <v>4893</v>
      </c>
      <c s="36" t="s">
        <v>89</v>
      </c>
      <c s="37">
        <v>1</v>
      </c>
      <c s="36">
        <v>0</v>
      </c>
      <c s="36">
        <f>ROUND(G137*H137,6)</f>
      </c>
      <c r="L137" s="38">
        <v>0</v>
      </c>
      <c s="32">
        <f>ROUND(ROUND(L137,2)*ROUND(G137,3),2)</f>
      </c>
      <c s="36" t="s">
        <v>55</v>
      </c>
      <c>
        <f>(M137*21)/100</f>
      </c>
      <c t="s">
        <v>28</v>
      </c>
    </row>
    <row r="138" spans="1:5" ht="12.75">
      <c r="A138" s="35" t="s">
        <v>56</v>
      </c>
      <c r="E138" s="39" t="s">
        <v>4893</v>
      </c>
    </row>
    <row r="139" spans="1:5" ht="12.75">
      <c r="A139" s="35" t="s">
        <v>57</v>
      </c>
      <c r="E139" s="40" t="s">
        <v>5</v>
      </c>
    </row>
    <row r="140" spans="1:5" ht="12.75">
      <c r="A140" t="s">
        <v>58</v>
      </c>
      <c r="E140" s="39" t="s">
        <v>5</v>
      </c>
    </row>
    <row r="141" spans="1:16" ht="25.5">
      <c r="A141" t="s">
        <v>50</v>
      </c>
      <c s="34" t="s">
        <v>198</v>
      </c>
      <c s="34" t="s">
        <v>4894</v>
      </c>
      <c s="35" t="s">
        <v>5</v>
      </c>
      <c s="6" t="s">
        <v>4895</v>
      </c>
      <c s="36" t="s">
        <v>89</v>
      </c>
      <c s="37">
        <v>2</v>
      </c>
      <c s="36">
        <v>0</v>
      </c>
      <c s="36">
        <f>ROUND(G141*H141,6)</f>
      </c>
      <c r="L141" s="38">
        <v>0</v>
      </c>
      <c s="32">
        <f>ROUND(ROUND(L141,2)*ROUND(G141,3),2)</f>
      </c>
      <c s="36" t="s">
        <v>90</v>
      </c>
      <c>
        <f>(M141*21)/100</f>
      </c>
      <c t="s">
        <v>28</v>
      </c>
    </row>
    <row r="142" spans="1:5" ht="25.5">
      <c r="A142" s="35" t="s">
        <v>56</v>
      </c>
      <c r="E142" s="39" t="s">
        <v>4895</v>
      </c>
    </row>
    <row r="143" spans="1:5" ht="38.25">
      <c r="A143" s="35" t="s">
        <v>57</v>
      </c>
      <c r="E143" s="42" t="s">
        <v>4896</v>
      </c>
    </row>
    <row r="144" spans="1:5" ht="12.75">
      <c r="A144" t="s">
        <v>58</v>
      </c>
      <c r="E144" s="39" t="s">
        <v>5</v>
      </c>
    </row>
    <row r="145" spans="1:16" ht="12.75">
      <c r="A145" t="s">
        <v>50</v>
      </c>
      <c s="34" t="s">
        <v>201</v>
      </c>
      <c s="34" t="s">
        <v>4897</v>
      </c>
      <c s="35" t="s">
        <v>5</v>
      </c>
      <c s="6" t="s">
        <v>4898</v>
      </c>
      <c s="36" t="s">
        <v>89</v>
      </c>
      <c s="37">
        <v>2</v>
      </c>
      <c s="36">
        <v>0</v>
      </c>
      <c s="36">
        <f>ROUND(G145*H145,6)</f>
      </c>
      <c r="L145" s="38">
        <v>0</v>
      </c>
      <c s="32">
        <f>ROUND(ROUND(L145,2)*ROUND(G145,3),2)</f>
      </c>
      <c s="36" t="s">
        <v>55</v>
      </c>
      <c>
        <f>(M145*21)/100</f>
      </c>
      <c t="s">
        <v>28</v>
      </c>
    </row>
    <row r="146" spans="1:5" ht="12.75">
      <c r="A146" s="35" t="s">
        <v>56</v>
      </c>
      <c r="E146" s="39" t="s">
        <v>4898</v>
      </c>
    </row>
    <row r="147" spans="1:5" ht="12.75">
      <c r="A147" s="35" t="s">
        <v>57</v>
      </c>
      <c r="E147" s="40" t="s">
        <v>5</v>
      </c>
    </row>
    <row r="148" spans="1:5" ht="12.75">
      <c r="A148" t="s">
        <v>58</v>
      </c>
      <c r="E148" s="39" t="s">
        <v>5</v>
      </c>
    </row>
    <row r="149" spans="1:16" ht="25.5">
      <c r="A149" t="s">
        <v>50</v>
      </c>
      <c s="34" t="s">
        <v>205</v>
      </c>
      <c s="34" t="s">
        <v>4899</v>
      </c>
      <c s="35" t="s">
        <v>5</v>
      </c>
      <c s="6" t="s">
        <v>4900</v>
      </c>
      <c s="36" t="s">
        <v>89</v>
      </c>
      <c s="37">
        <v>12</v>
      </c>
      <c s="36">
        <v>0</v>
      </c>
      <c s="36">
        <f>ROUND(G149*H149,6)</f>
      </c>
      <c r="L149" s="38">
        <v>0</v>
      </c>
      <c s="32">
        <f>ROUND(ROUND(L149,2)*ROUND(G149,3),2)</f>
      </c>
      <c s="36" t="s">
        <v>90</v>
      </c>
      <c>
        <f>(M149*21)/100</f>
      </c>
      <c t="s">
        <v>28</v>
      </c>
    </row>
    <row r="150" spans="1:5" ht="25.5">
      <c r="A150" s="35" t="s">
        <v>56</v>
      </c>
      <c r="E150" s="39" t="s">
        <v>4900</v>
      </c>
    </row>
    <row r="151" spans="1:5" ht="38.25">
      <c r="A151" s="35" t="s">
        <v>57</v>
      </c>
      <c r="E151" s="42" t="s">
        <v>4901</v>
      </c>
    </row>
    <row r="152" spans="1:5" ht="12.75">
      <c r="A152" t="s">
        <v>58</v>
      </c>
      <c r="E152" s="39" t="s">
        <v>5</v>
      </c>
    </row>
    <row r="153" spans="1:16" ht="12.75">
      <c r="A153" t="s">
        <v>50</v>
      </c>
      <c s="34" t="s">
        <v>209</v>
      </c>
      <c s="34" t="s">
        <v>4902</v>
      </c>
      <c s="35" t="s">
        <v>5</v>
      </c>
      <c s="6" t="s">
        <v>4903</v>
      </c>
      <c s="36" t="s">
        <v>89</v>
      </c>
      <c s="37">
        <v>1</v>
      </c>
      <c s="36">
        <v>0</v>
      </c>
      <c s="36">
        <f>ROUND(G153*H153,6)</f>
      </c>
      <c r="L153" s="38">
        <v>0</v>
      </c>
      <c s="32">
        <f>ROUND(ROUND(L153,2)*ROUND(G153,3),2)</f>
      </c>
      <c s="36" t="s">
        <v>55</v>
      </c>
      <c>
        <f>(M153*21)/100</f>
      </c>
      <c t="s">
        <v>28</v>
      </c>
    </row>
    <row r="154" spans="1:5" ht="12.75">
      <c r="A154" s="35" t="s">
        <v>56</v>
      </c>
      <c r="E154" s="39" t="s">
        <v>4903</v>
      </c>
    </row>
    <row r="155" spans="1:5" ht="25.5">
      <c r="A155" s="35" t="s">
        <v>57</v>
      </c>
      <c r="E155" s="40" t="s">
        <v>4904</v>
      </c>
    </row>
    <row r="156" spans="1:5" ht="12.75">
      <c r="A156" t="s">
        <v>58</v>
      </c>
      <c r="E156" s="39" t="s">
        <v>5</v>
      </c>
    </row>
    <row r="157" spans="1:16" ht="12.75">
      <c r="A157" t="s">
        <v>50</v>
      </c>
      <c s="34" t="s">
        <v>212</v>
      </c>
      <c s="34" t="s">
        <v>4905</v>
      </c>
      <c s="35" t="s">
        <v>5</v>
      </c>
      <c s="6" t="s">
        <v>4906</v>
      </c>
      <c s="36" t="s">
        <v>89</v>
      </c>
      <c s="37">
        <v>1</v>
      </c>
      <c s="36">
        <v>0</v>
      </c>
      <c s="36">
        <f>ROUND(G157*H157,6)</f>
      </c>
      <c r="L157" s="38">
        <v>0</v>
      </c>
      <c s="32">
        <f>ROUND(ROUND(L157,2)*ROUND(G157,3),2)</f>
      </c>
      <c s="36" t="s">
        <v>55</v>
      </c>
      <c>
        <f>(M157*21)/100</f>
      </c>
      <c t="s">
        <v>28</v>
      </c>
    </row>
    <row r="158" spans="1:5" ht="12.75">
      <c r="A158" s="35" t="s">
        <v>56</v>
      </c>
      <c r="E158" s="39" t="s">
        <v>4906</v>
      </c>
    </row>
    <row r="159" spans="1:5" ht="25.5">
      <c r="A159" s="35" t="s">
        <v>57</v>
      </c>
      <c r="E159" s="40" t="s">
        <v>4907</v>
      </c>
    </row>
    <row r="160" spans="1:5" ht="12.75">
      <c r="A160" t="s">
        <v>58</v>
      </c>
      <c r="E160" s="39" t="s">
        <v>5</v>
      </c>
    </row>
    <row r="161" spans="1:16" ht="12.75">
      <c r="A161" t="s">
        <v>50</v>
      </c>
      <c s="34" t="s">
        <v>216</v>
      </c>
      <c s="34" t="s">
        <v>4908</v>
      </c>
      <c s="35" t="s">
        <v>5</v>
      </c>
      <c s="6" t="s">
        <v>4909</v>
      </c>
      <c s="36" t="s">
        <v>89</v>
      </c>
      <c s="37">
        <v>10</v>
      </c>
      <c s="36">
        <v>0</v>
      </c>
      <c s="36">
        <f>ROUND(G161*H161,6)</f>
      </c>
      <c r="L161" s="38">
        <v>0</v>
      </c>
      <c s="32">
        <f>ROUND(ROUND(L161,2)*ROUND(G161,3),2)</f>
      </c>
      <c s="36" t="s">
        <v>55</v>
      </c>
      <c>
        <f>(M161*21)/100</f>
      </c>
      <c t="s">
        <v>28</v>
      </c>
    </row>
    <row r="162" spans="1:5" ht="12.75">
      <c r="A162" s="35" t="s">
        <v>56</v>
      </c>
      <c r="E162" s="39" t="s">
        <v>4909</v>
      </c>
    </row>
    <row r="163" spans="1:5" ht="25.5">
      <c r="A163" s="35" t="s">
        <v>57</v>
      </c>
      <c r="E163" s="40" t="s">
        <v>4910</v>
      </c>
    </row>
    <row r="164" spans="1:5" ht="12.75">
      <c r="A164" t="s">
        <v>58</v>
      </c>
      <c r="E164" s="39" t="s">
        <v>5</v>
      </c>
    </row>
    <row r="165" spans="1:16" ht="25.5">
      <c r="A165" t="s">
        <v>50</v>
      </c>
      <c s="34" t="s">
        <v>219</v>
      </c>
      <c s="34" t="s">
        <v>4911</v>
      </c>
      <c s="35" t="s">
        <v>5</v>
      </c>
      <c s="6" t="s">
        <v>4912</v>
      </c>
      <c s="36" t="s">
        <v>89</v>
      </c>
      <c s="37">
        <v>1</v>
      </c>
      <c s="36">
        <v>0</v>
      </c>
      <c s="36">
        <f>ROUND(G165*H165,6)</f>
      </c>
      <c r="L165" s="38">
        <v>0</v>
      </c>
      <c s="32">
        <f>ROUND(ROUND(L165,2)*ROUND(G165,3),2)</f>
      </c>
      <c s="36" t="s">
        <v>90</v>
      </c>
      <c>
        <f>(M165*21)/100</f>
      </c>
      <c t="s">
        <v>28</v>
      </c>
    </row>
    <row r="166" spans="1:5" ht="25.5">
      <c r="A166" s="35" t="s">
        <v>56</v>
      </c>
      <c r="E166" s="39" t="s">
        <v>4912</v>
      </c>
    </row>
    <row r="167" spans="1:5" ht="12.75">
      <c r="A167" s="35" t="s">
        <v>57</v>
      </c>
      <c r="E167" s="40" t="s">
        <v>5</v>
      </c>
    </row>
    <row r="168" spans="1:5" ht="12.75">
      <c r="A168" t="s">
        <v>58</v>
      </c>
      <c r="E168" s="39" t="s">
        <v>5</v>
      </c>
    </row>
    <row r="169" spans="1:16" ht="12.75">
      <c r="A169" t="s">
        <v>50</v>
      </c>
      <c s="34" t="s">
        <v>223</v>
      </c>
      <c s="34" t="s">
        <v>4913</v>
      </c>
      <c s="35" t="s">
        <v>5</v>
      </c>
      <c s="6" t="s">
        <v>4914</v>
      </c>
      <c s="36" t="s">
        <v>89</v>
      </c>
      <c s="37">
        <v>1</v>
      </c>
      <c s="36">
        <v>0.00049</v>
      </c>
      <c s="36">
        <f>ROUND(G169*H169,6)</f>
      </c>
      <c r="L169" s="38">
        <v>0</v>
      </c>
      <c s="32">
        <f>ROUND(ROUND(L169,2)*ROUND(G169,3),2)</f>
      </c>
      <c s="36" t="s">
        <v>90</v>
      </c>
      <c>
        <f>(M169*21)/100</f>
      </c>
      <c t="s">
        <v>28</v>
      </c>
    </row>
    <row r="170" spans="1:5" ht="12.75">
      <c r="A170" s="35" t="s">
        <v>56</v>
      </c>
      <c r="E170" s="39" t="s">
        <v>4914</v>
      </c>
    </row>
    <row r="171" spans="1:5" ht="12.75">
      <c r="A171" s="35" t="s">
        <v>57</v>
      </c>
      <c r="E171" s="40" t="s">
        <v>5</v>
      </c>
    </row>
    <row r="172" spans="1:5" ht="12.75">
      <c r="A172" t="s">
        <v>58</v>
      </c>
      <c r="E172" s="39" t="s">
        <v>5</v>
      </c>
    </row>
    <row r="173" spans="1:16" ht="25.5">
      <c r="A173" t="s">
        <v>50</v>
      </c>
      <c s="34" t="s">
        <v>226</v>
      </c>
      <c s="34" t="s">
        <v>4915</v>
      </c>
      <c s="35" t="s">
        <v>5</v>
      </c>
      <c s="6" t="s">
        <v>4916</v>
      </c>
      <c s="36" t="s">
        <v>89</v>
      </c>
      <c s="37">
        <v>1</v>
      </c>
      <c s="36">
        <v>0.00072</v>
      </c>
      <c s="36">
        <f>ROUND(G173*H173,6)</f>
      </c>
      <c r="L173" s="38">
        <v>0</v>
      </c>
      <c s="32">
        <f>ROUND(ROUND(L173,2)*ROUND(G173,3),2)</f>
      </c>
      <c s="36" t="s">
        <v>90</v>
      </c>
      <c>
        <f>(M173*21)/100</f>
      </c>
      <c t="s">
        <v>28</v>
      </c>
    </row>
    <row r="174" spans="1:5" ht="25.5">
      <c r="A174" s="35" t="s">
        <v>56</v>
      </c>
      <c r="E174" s="39" t="s">
        <v>4916</v>
      </c>
    </row>
    <row r="175" spans="1:5" ht="38.25">
      <c r="A175" s="35" t="s">
        <v>57</v>
      </c>
      <c r="E175" s="42" t="s">
        <v>4869</v>
      </c>
    </row>
    <row r="176" spans="1:5" ht="12.75">
      <c r="A176" t="s">
        <v>58</v>
      </c>
      <c r="E176" s="39" t="s">
        <v>5</v>
      </c>
    </row>
    <row r="177" spans="1:16" ht="12.75">
      <c r="A177" t="s">
        <v>50</v>
      </c>
      <c s="34" t="s">
        <v>230</v>
      </c>
      <c s="34" t="s">
        <v>4917</v>
      </c>
      <c s="35" t="s">
        <v>5</v>
      </c>
      <c s="6" t="s">
        <v>4918</v>
      </c>
      <c s="36" t="s">
        <v>89</v>
      </c>
      <c s="37">
        <v>1</v>
      </c>
      <c s="36">
        <v>0.012</v>
      </c>
      <c s="36">
        <f>ROUND(G177*H177,6)</f>
      </c>
      <c r="L177" s="38">
        <v>0</v>
      </c>
      <c s="32">
        <f>ROUND(ROUND(L177,2)*ROUND(G177,3),2)</f>
      </c>
      <c s="36" t="s">
        <v>90</v>
      </c>
      <c>
        <f>(M177*21)/100</f>
      </c>
      <c t="s">
        <v>28</v>
      </c>
    </row>
    <row r="178" spans="1:5" ht="12.75">
      <c r="A178" s="35" t="s">
        <v>56</v>
      </c>
      <c r="E178" s="39" t="s">
        <v>4918</v>
      </c>
    </row>
    <row r="179" spans="1:5" ht="12.75">
      <c r="A179" s="35" t="s">
        <v>57</v>
      </c>
      <c r="E179" s="40" t="s">
        <v>5</v>
      </c>
    </row>
    <row r="180" spans="1:5" ht="12.75">
      <c r="A180" t="s">
        <v>58</v>
      </c>
      <c r="E180" s="39" t="s">
        <v>5</v>
      </c>
    </row>
    <row r="181" spans="1:16" ht="12.75">
      <c r="A181" t="s">
        <v>50</v>
      </c>
      <c s="34" t="s">
        <v>234</v>
      </c>
      <c s="34" t="s">
        <v>4919</v>
      </c>
      <c s="35" t="s">
        <v>5</v>
      </c>
      <c s="6" t="s">
        <v>4920</v>
      </c>
      <c s="36" t="s">
        <v>74</v>
      </c>
      <c s="37">
        <v>151</v>
      </c>
      <c s="36">
        <v>0</v>
      </c>
      <c s="36">
        <f>ROUND(G181*H181,6)</f>
      </c>
      <c r="L181" s="38">
        <v>0</v>
      </c>
      <c s="32">
        <f>ROUND(ROUND(L181,2)*ROUND(G181,3),2)</f>
      </c>
      <c s="36" t="s">
        <v>90</v>
      </c>
      <c>
        <f>(M181*21)/100</f>
      </c>
      <c t="s">
        <v>28</v>
      </c>
    </row>
    <row r="182" spans="1:5" ht="12.75">
      <c r="A182" s="35" t="s">
        <v>56</v>
      </c>
      <c r="E182" s="39" t="s">
        <v>4920</v>
      </c>
    </row>
    <row r="183" spans="1:5" ht="12.75">
      <c r="A183" s="35" t="s">
        <v>57</v>
      </c>
      <c r="E183" s="40" t="s">
        <v>5</v>
      </c>
    </row>
    <row r="184" spans="1:5" ht="12.75">
      <c r="A184" t="s">
        <v>58</v>
      </c>
      <c r="E184" s="39" t="s">
        <v>5</v>
      </c>
    </row>
    <row r="185" spans="1:16" ht="12.75">
      <c r="A185" t="s">
        <v>50</v>
      </c>
      <c s="34" t="s">
        <v>238</v>
      </c>
      <c s="34" t="s">
        <v>4921</v>
      </c>
      <c s="35" t="s">
        <v>5</v>
      </c>
      <c s="6" t="s">
        <v>4922</v>
      </c>
      <c s="36" t="s">
        <v>74</v>
      </c>
      <c s="37">
        <v>151</v>
      </c>
      <c s="36">
        <v>0</v>
      </c>
      <c s="36">
        <f>ROUND(G185*H185,6)</f>
      </c>
      <c r="L185" s="38">
        <v>0</v>
      </c>
      <c s="32">
        <f>ROUND(ROUND(L185,2)*ROUND(G185,3),2)</f>
      </c>
      <c s="36" t="s">
        <v>90</v>
      </c>
      <c>
        <f>(M185*21)/100</f>
      </c>
      <c t="s">
        <v>28</v>
      </c>
    </row>
    <row r="186" spans="1:5" ht="12.75">
      <c r="A186" s="35" t="s">
        <v>56</v>
      </c>
      <c r="E186" s="39" t="s">
        <v>4922</v>
      </c>
    </row>
    <row r="187" spans="1:5" ht="25.5">
      <c r="A187" s="35" t="s">
        <v>57</v>
      </c>
      <c r="E187" s="40" t="s">
        <v>4923</v>
      </c>
    </row>
    <row r="188" spans="1:5" ht="12.75">
      <c r="A188" t="s">
        <v>58</v>
      </c>
      <c r="E188" s="39" t="s">
        <v>5</v>
      </c>
    </row>
    <row r="189" spans="1:16" ht="12.75">
      <c r="A189" t="s">
        <v>50</v>
      </c>
      <c s="34" t="s">
        <v>243</v>
      </c>
      <c s="34" t="s">
        <v>470</v>
      </c>
      <c s="35" t="s">
        <v>5</v>
      </c>
      <c s="6" t="s">
        <v>471</v>
      </c>
      <c s="36" t="s">
        <v>74</v>
      </c>
      <c s="37">
        <v>135</v>
      </c>
      <c s="36">
        <v>7E-05</v>
      </c>
      <c s="36">
        <f>ROUND(G189*H189,6)</f>
      </c>
      <c r="L189" s="38">
        <v>0</v>
      </c>
      <c s="32">
        <f>ROUND(ROUND(L189,2)*ROUND(G189,3),2)</f>
      </c>
      <c s="36" t="s">
        <v>90</v>
      </c>
      <c>
        <f>(M189*21)/100</f>
      </c>
      <c t="s">
        <v>28</v>
      </c>
    </row>
    <row r="190" spans="1:5" ht="12.75">
      <c r="A190" s="35" t="s">
        <v>56</v>
      </c>
      <c r="E190" s="39" t="s">
        <v>471</v>
      </c>
    </row>
    <row r="191" spans="1:5" ht="38.25">
      <c r="A191" s="35" t="s">
        <v>57</v>
      </c>
      <c r="E191" s="42" t="s">
        <v>4924</v>
      </c>
    </row>
    <row r="192" spans="1:5" ht="12.75">
      <c r="A192" t="s">
        <v>58</v>
      </c>
      <c r="E192" s="39" t="s">
        <v>5</v>
      </c>
    </row>
    <row r="193" spans="1:13" ht="12.75">
      <c r="A193" t="s">
        <v>47</v>
      </c>
      <c r="C193" s="31" t="s">
        <v>472</v>
      </c>
      <c r="E193" s="33" t="s">
        <v>473</v>
      </c>
      <c r="J193" s="32">
        <f>0</f>
      </c>
      <c s="32">
        <f>0</f>
      </c>
      <c s="32">
        <f>0+L194+L198</f>
      </c>
      <c s="32">
        <f>0+M194+M198</f>
      </c>
    </row>
    <row r="194" spans="1:16" ht="38.25">
      <c r="A194" t="s">
        <v>50</v>
      </c>
      <c s="34" t="s">
        <v>246</v>
      </c>
      <c s="34" t="s">
        <v>3640</v>
      </c>
      <c s="35" t="s">
        <v>5</v>
      </c>
      <c s="6" t="s">
        <v>3641</v>
      </c>
      <c s="36" t="s">
        <v>409</v>
      </c>
      <c s="37">
        <v>0.371</v>
      </c>
      <c s="36">
        <v>0</v>
      </c>
      <c s="36">
        <f>ROUND(G194*H194,6)</f>
      </c>
      <c r="L194" s="38">
        <v>0</v>
      </c>
      <c s="32">
        <f>ROUND(ROUND(L194,2)*ROUND(G194,3),2)</f>
      </c>
      <c s="36" t="s">
        <v>90</v>
      </c>
      <c>
        <f>(M194*21)/100</f>
      </c>
      <c t="s">
        <v>28</v>
      </c>
    </row>
    <row r="195" spans="1:5" ht="38.25">
      <c r="A195" s="35" t="s">
        <v>56</v>
      </c>
      <c r="E195" s="39" t="s">
        <v>3642</v>
      </c>
    </row>
    <row r="196" spans="1:5" ht="12.75">
      <c r="A196" s="35" t="s">
        <v>57</v>
      </c>
      <c r="E196" s="40" t="s">
        <v>5</v>
      </c>
    </row>
    <row r="197" spans="1:5" ht="12.75">
      <c r="A197" t="s">
        <v>58</v>
      </c>
      <c r="E197" s="39" t="s">
        <v>5</v>
      </c>
    </row>
    <row r="198" spans="1:16" ht="38.25">
      <c r="A198" t="s">
        <v>50</v>
      </c>
      <c s="34" t="s">
        <v>249</v>
      </c>
      <c s="34" t="s">
        <v>4925</v>
      </c>
      <c s="35" t="s">
        <v>5</v>
      </c>
      <c s="6" t="s">
        <v>4926</v>
      </c>
      <c s="36" t="s">
        <v>409</v>
      </c>
      <c s="37">
        <v>0.371</v>
      </c>
      <c s="36">
        <v>0</v>
      </c>
      <c s="36">
        <f>ROUND(G198*H198,6)</f>
      </c>
      <c r="L198" s="38">
        <v>0</v>
      </c>
      <c s="32">
        <f>ROUND(ROUND(L198,2)*ROUND(G198,3),2)</f>
      </c>
      <c s="36" t="s">
        <v>90</v>
      </c>
      <c>
        <f>(M198*21)/100</f>
      </c>
      <c t="s">
        <v>28</v>
      </c>
    </row>
    <row r="199" spans="1:5" ht="38.25">
      <c r="A199" s="35" t="s">
        <v>56</v>
      </c>
      <c r="E199" s="39" t="s">
        <v>4927</v>
      </c>
    </row>
    <row r="200" spans="1:5" ht="12.75">
      <c r="A200" s="35" t="s">
        <v>57</v>
      </c>
      <c r="E200" s="40" t="s">
        <v>5</v>
      </c>
    </row>
    <row r="201" spans="1:5" ht="12.75">
      <c r="A201" t="s">
        <v>58</v>
      </c>
      <c r="E2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7.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4928</v>
      </c>
      <c s="41">
        <f>Rekapitulace!C67</f>
      </c>
      <c s="20" t="s">
        <v>0</v>
      </c>
      <c t="s">
        <v>23</v>
      </c>
      <c t="s">
        <v>28</v>
      </c>
    </row>
    <row r="4" spans="1:16" ht="32" customHeight="1">
      <c r="A4" s="24" t="s">
        <v>20</v>
      </c>
      <c s="25" t="s">
        <v>29</v>
      </c>
      <c s="27" t="s">
        <v>4928</v>
      </c>
      <c r="E4" s="26" t="s">
        <v>4929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COUNTIFS(L8:L18,"=0",A8:A18,"P")+COUNTIFS(L8:L18,"",A8:A18,"P")+SUM(Q8:Q18)</f>
      </c>
    </row>
    <row r="8" spans="1:13" ht="12.75">
      <c r="A8" t="s">
        <v>45</v>
      </c>
      <c r="C8" s="28" t="s">
        <v>4932</v>
      </c>
      <c r="E8" s="30" t="s">
        <v>4931</v>
      </c>
      <c r="J8" s="29">
        <f>0+J9</f>
      </c>
      <c s="29">
        <f>0+K9</f>
      </c>
      <c s="29">
        <f>0+L9</f>
      </c>
      <c s="29">
        <f>0+M9</f>
      </c>
    </row>
    <row r="9" spans="1:13" ht="12.75">
      <c r="A9" t="s">
        <v>47</v>
      </c>
      <c r="C9" s="31" t="s">
        <v>48</v>
      </c>
      <c r="E9" s="33" t="s">
        <v>49</v>
      </c>
      <c r="J9" s="32">
        <f>0</f>
      </c>
      <c s="32">
        <f>0</f>
      </c>
      <c s="32">
        <f>0+L10+L14+L18</f>
      </c>
      <c s="32">
        <f>0+M10+M14+M18</f>
      </c>
    </row>
    <row r="10" spans="1:16" ht="12.75">
      <c r="A10" t="s">
        <v>50</v>
      </c>
      <c s="34" t="s">
        <v>51</v>
      </c>
      <c s="34" t="s">
        <v>4933</v>
      </c>
      <c s="35" t="s">
        <v>5</v>
      </c>
      <c s="6" t="s">
        <v>4934</v>
      </c>
      <c s="36" t="s">
        <v>54</v>
      </c>
      <c s="37">
        <v>1</v>
      </c>
      <c s="36">
        <v>0</v>
      </c>
      <c s="36">
        <f>ROUND(G10*H10,6)</f>
      </c>
      <c r="L10" s="38">
        <v>0</v>
      </c>
      <c s="32">
        <f>ROUND(ROUND(L10,2)*ROUND(G10,3),2)</f>
      </c>
      <c s="36" t="s">
        <v>291</v>
      </c>
      <c>
        <f>(M10*21)/100</f>
      </c>
      <c t="s">
        <v>28</v>
      </c>
    </row>
    <row r="11" spans="1:5" ht="12.75">
      <c r="A11" s="35" t="s">
        <v>56</v>
      </c>
      <c r="E11" s="39" t="s">
        <v>4934</v>
      </c>
    </row>
    <row r="12" spans="1:5" ht="12.75">
      <c r="A12" s="35" t="s">
        <v>57</v>
      </c>
      <c r="E12" s="40" t="s">
        <v>5</v>
      </c>
    </row>
    <row r="13" spans="1:5" ht="12.75">
      <c r="A13" t="s">
        <v>58</v>
      </c>
      <c r="E13" s="39" t="s">
        <v>5</v>
      </c>
    </row>
    <row r="14" spans="1:16" ht="12.75">
      <c r="A14" t="s">
        <v>50</v>
      </c>
      <c s="34" t="s">
        <v>28</v>
      </c>
      <c s="34" t="s">
        <v>4935</v>
      </c>
      <c s="35" t="s">
        <v>5</v>
      </c>
      <c s="6" t="s">
        <v>4936</v>
      </c>
      <c s="36" t="s">
        <v>1721</v>
      </c>
      <c s="37">
        <v>1</v>
      </c>
      <c s="36">
        <v>0</v>
      </c>
      <c s="36">
        <f>ROUND(G14*H14,6)</f>
      </c>
      <c r="L14" s="38">
        <v>0</v>
      </c>
      <c s="32">
        <f>ROUND(ROUND(L14,2)*ROUND(G14,3),2)</f>
      </c>
      <c s="36" t="s">
        <v>291</v>
      </c>
      <c>
        <f>(M14*21)/100</f>
      </c>
      <c t="s">
        <v>28</v>
      </c>
    </row>
    <row r="15" spans="1:5" ht="12.75">
      <c r="A15" s="35" t="s">
        <v>56</v>
      </c>
      <c r="E15" s="39" t="s">
        <v>4936</v>
      </c>
    </row>
    <row r="16" spans="1:5" ht="12.75">
      <c r="A16" s="35" t="s">
        <v>57</v>
      </c>
      <c r="E16" s="40" t="s">
        <v>5</v>
      </c>
    </row>
    <row r="17" spans="1:5" ht="12.75">
      <c r="A17" t="s">
        <v>58</v>
      </c>
      <c r="E17" s="39" t="s">
        <v>5</v>
      </c>
    </row>
    <row r="18" spans="1:16" ht="12.75">
      <c r="A18" t="s">
        <v>50</v>
      </c>
      <c s="34" t="s">
        <v>26</v>
      </c>
      <c s="34" t="s">
        <v>4937</v>
      </c>
      <c s="35" t="s">
        <v>5</v>
      </c>
      <c s="6" t="s">
        <v>4938</v>
      </c>
      <c s="36" t="s">
        <v>54</v>
      </c>
      <c s="37">
        <v>1</v>
      </c>
      <c s="36">
        <v>0</v>
      </c>
      <c s="36">
        <f>ROUND(G18*H18,6)</f>
      </c>
      <c r="L18" s="38">
        <v>0</v>
      </c>
      <c s="32">
        <f>ROUND(ROUND(L18,2)*ROUND(G18,3),2)</f>
      </c>
      <c s="36" t="s">
        <v>291</v>
      </c>
      <c>
        <f>(M18*21)/100</f>
      </c>
      <c t="s">
        <v>28</v>
      </c>
    </row>
    <row r="19" spans="1:5" ht="12.75">
      <c r="A19" s="35" t="s">
        <v>56</v>
      </c>
      <c r="E19" s="39" t="s">
        <v>4938</v>
      </c>
    </row>
    <row r="20" spans="1:5" ht="12.75">
      <c r="A20" s="35" t="s">
        <v>57</v>
      </c>
      <c r="E20" s="40" t="s">
        <v>5</v>
      </c>
    </row>
    <row r="21" spans="1:5" ht="12.75">
      <c r="A21" t="s">
        <v>58</v>
      </c>
      <c r="E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8.xml><?xml version="1.0" encoding="utf-8"?>
<worksheet xmlns="http://schemas.openxmlformats.org/spreadsheetml/2006/main" xmlns:r="http://schemas.openxmlformats.org/officeDocument/2006/relationships">
  <dimension ref="A1:T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4928</v>
      </c>
      <c s="41">
        <f>Rekapitulace!C67</f>
      </c>
      <c s="20" t="s">
        <v>0</v>
      </c>
      <c t="s">
        <v>23</v>
      </c>
      <c t="s">
        <v>28</v>
      </c>
    </row>
    <row r="4" spans="1:16" ht="32" customHeight="1">
      <c r="A4" s="24" t="s">
        <v>20</v>
      </c>
      <c s="25" t="s">
        <v>29</v>
      </c>
      <c s="27" t="s">
        <v>4928</v>
      </c>
      <c r="E4" s="26" t="s">
        <v>4929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COUNTIFS(L8:L95,"=0",A8:A95,"P")+COUNTIFS(L8:L95,"",A8:A95,"P")+SUM(Q8:Q95)</f>
      </c>
    </row>
    <row r="8" spans="1:13" ht="12.75">
      <c r="A8" t="s">
        <v>45</v>
      </c>
      <c r="C8" s="28" t="s">
        <v>4941</v>
      </c>
      <c r="E8" s="30" t="s">
        <v>4940</v>
      </c>
      <c r="J8" s="29">
        <f>0+J9+J38+J63+J84+J89+J94</f>
      </c>
      <c s="29">
        <f>0+K9+K38+K63+K84+K89+K94</f>
      </c>
      <c s="29">
        <f>0+L9+L38+L63+L84+L89+L94</f>
      </c>
      <c s="29">
        <f>0+M9+M38+M63+M84+M89+M94</f>
      </c>
    </row>
    <row r="9" spans="1:13" ht="12.75">
      <c r="A9" t="s">
        <v>47</v>
      </c>
      <c r="C9" s="31" t="s">
        <v>51</v>
      </c>
      <c r="E9" s="33" t="s">
        <v>398</v>
      </c>
      <c r="J9" s="32">
        <f>0</f>
      </c>
      <c s="32">
        <f>0</f>
      </c>
      <c s="32">
        <f>0+L10+L14+L18+L22+L26+L30+L34</f>
      </c>
      <c s="32">
        <f>0+M10+M14+M18+M22+M26+M30+M34</f>
      </c>
    </row>
    <row r="10" spans="1:16" ht="25.5">
      <c r="A10" t="s">
        <v>50</v>
      </c>
      <c s="34" t="s">
        <v>51</v>
      </c>
      <c s="34" t="s">
        <v>2363</v>
      </c>
      <c s="35" t="s">
        <v>5</v>
      </c>
      <c s="6" t="s">
        <v>2364</v>
      </c>
      <c s="36" t="s">
        <v>401</v>
      </c>
      <c s="37">
        <v>18.72</v>
      </c>
      <c s="36">
        <v>0</v>
      </c>
      <c s="36">
        <f>ROUND(G10*H10,6)</f>
      </c>
      <c r="L10" s="38">
        <v>0</v>
      </c>
      <c s="32">
        <f>ROUND(ROUND(L10,2)*ROUND(G10,3),2)</f>
      </c>
      <c s="36" t="s">
        <v>90</v>
      </c>
      <c>
        <f>(M10*21)/100</f>
      </c>
      <c t="s">
        <v>28</v>
      </c>
    </row>
    <row r="11" spans="1:5" ht="25.5">
      <c r="A11" s="35" t="s">
        <v>56</v>
      </c>
      <c r="E11" s="39" t="s">
        <v>2364</v>
      </c>
    </row>
    <row r="12" spans="1:5" ht="102">
      <c r="A12" s="35" t="s">
        <v>57</v>
      </c>
      <c r="E12" s="42" t="s">
        <v>4942</v>
      </c>
    </row>
    <row r="13" spans="1:5" ht="12.75">
      <c r="A13" t="s">
        <v>58</v>
      </c>
      <c r="E13" s="39" t="s">
        <v>5</v>
      </c>
    </row>
    <row r="14" spans="1:16" ht="38.25">
      <c r="A14" t="s">
        <v>50</v>
      </c>
      <c s="34" t="s">
        <v>28</v>
      </c>
      <c s="34" t="s">
        <v>619</v>
      </c>
      <c s="35" t="s">
        <v>5</v>
      </c>
      <c s="6" t="s">
        <v>620</v>
      </c>
      <c s="36" t="s">
        <v>401</v>
      </c>
      <c s="37">
        <v>15.72</v>
      </c>
      <c s="36">
        <v>0</v>
      </c>
      <c s="36">
        <f>ROUND(G14*H14,6)</f>
      </c>
      <c r="L14" s="38">
        <v>0</v>
      </c>
      <c s="32">
        <f>ROUND(ROUND(L14,2)*ROUND(G14,3),2)</f>
      </c>
      <c s="36" t="s">
        <v>90</v>
      </c>
      <c>
        <f>(M14*21)/100</f>
      </c>
      <c t="s">
        <v>28</v>
      </c>
    </row>
    <row r="15" spans="1:5" ht="38.25">
      <c r="A15" s="35" t="s">
        <v>56</v>
      </c>
      <c r="E15" s="39" t="s">
        <v>621</v>
      </c>
    </row>
    <row r="16" spans="1:5" ht="38.25">
      <c r="A16" s="35" t="s">
        <v>57</v>
      </c>
      <c r="E16" s="42" t="s">
        <v>4943</v>
      </c>
    </row>
    <row r="17" spans="1:5" ht="12.75">
      <c r="A17" t="s">
        <v>58</v>
      </c>
      <c r="E17" s="39" t="s">
        <v>5</v>
      </c>
    </row>
    <row r="18" spans="1:16" ht="38.25">
      <c r="A18" t="s">
        <v>50</v>
      </c>
      <c s="34" t="s">
        <v>26</v>
      </c>
      <c s="34" t="s">
        <v>623</v>
      </c>
      <c s="35" t="s">
        <v>5</v>
      </c>
      <c s="6" t="s">
        <v>620</v>
      </c>
      <c s="36" t="s">
        <v>401</v>
      </c>
      <c s="37">
        <v>157.2</v>
      </c>
      <c s="36">
        <v>0</v>
      </c>
      <c s="36">
        <f>ROUND(G18*H18,6)</f>
      </c>
      <c r="L18" s="38">
        <v>0</v>
      </c>
      <c s="32">
        <f>ROUND(ROUND(L18,2)*ROUND(G18,3),2)</f>
      </c>
      <c s="36" t="s">
        <v>90</v>
      </c>
      <c>
        <f>(M18*21)/100</f>
      </c>
      <c t="s">
        <v>28</v>
      </c>
    </row>
    <row r="19" spans="1:5" ht="51">
      <c r="A19" s="35" t="s">
        <v>56</v>
      </c>
      <c r="E19" s="39" t="s">
        <v>624</v>
      </c>
    </row>
    <row r="20" spans="1:5" ht="25.5">
      <c r="A20" s="35" t="s">
        <v>57</v>
      </c>
      <c r="E20" s="40" t="s">
        <v>4944</v>
      </c>
    </row>
    <row r="21" spans="1:5" ht="12.75">
      <c r="A21" t="s">
        <v>58</v>
      </c>
      <c r="E21" s="39" t="s">
        <v>5</v>
      </c>
    </row>
    <row r="22" spans="1:16" ht="25.5">
      <c r="A22" t="s">
        <v>50</v>
      </c>
      <c s="34" t="s">
        <v>79</v>
      </c>
      <c s="34" t="s">
        <v>626</v>
      </c>
      <c s="35" t="s">
        <v>5</v>
      </c>
      <c s="6" t="s">
        <v>627</v>
      </c>
      <c s="36" t="s">
        <v>409</v>
      </c>
      <c s="37">
        <v>25.959</v>
      </c>
      <c s="36">
        <v>0</v>
      </c>
      <c s="36">
        <f>ROUND(G22*H22,6)</f>
      </c>
      <c r="L22" s="38">
        <v>0</v>
      </c>
      <c s="32">
        <f>ROUND(ROUND(L22,2)*ROUND(G22,3),2)</f>
      </c>
      <c s="36" t="s">
        <v>90</v>
      </c>
      <c>
        <f>(M22*21)/100</f>
      </c>
      <c t="s">
        <v>28</v>
      </c>
    </row>
    <row r="23" spans="1:5" ht="25.5">
      <c r="A23" s="35" t="s">
        <v>56</v>
      </c>
      <c r="E23" s="39" t="s">
        <v>627</v>
      </c>
    </row>
    <row r="24" spans="1:5" ht="25.5">
      <c r="A24" s="35" t="s">
        <v>57</v>
      </c>
      <c r="E24" s="40" t="s">
        <v>4945</v>
      </c>
    </row>
    <row r="25" spans="1:5" ht="12.75">
      <c r="A25" t="s">
        <v>58</v>
      </c>
      <c r="E25" s="39" t="s">
        <v>5</v>
      </c>
    </row>
    <row r="26" spans="1:16" ht="25.5">
      <c r="A26" t="s">
        <v>50</v>
      </c>
      <c s="34" t="s">
        <v>101</v>
      </c>
      <c s="34" t="s">
        <v>4946</v>
      </c>
      <c s="35" t="s">
        <v>5</v>
      </c>
      <c s="6" t="s">
        <v>4947</v>
      </c>
      <c s="36" t="s">
        <v>401</v>
      </c>
      <c s="37">
        <v>3</v>
      </c>
      <c s="36">
        <v>0</v>
      </c>
      <c s="36">
        <f>ROUND(G26*H26,6)</f>
      </c>
      <c r="L26" s="38">
        <v>0</v>
      </c>
      <c s="32">
        <f>ROUND(ROUND(L26,2)*ROUND(G26,3),2)</f>
      </c>
      <c s="36" t="s">
        <v>90</v>
      </c>
      <c>
        <f>(M26*21)/100</f>
      </c>
      <c t="s">
        <v>28</v>
      </c>
    </row>
    <row r="27" spans="1:5" ht="25.5">
      <c r="A27" s="35" t="s">
        <v>56</v>
      </c>
      <c r="E27" s="39" t="s">
        <v>4947</v>
      </c>
    </row>
    <row r="28" spans="1:5" ht="51">
      <c r="A28" s="35" t="s">
        <v>57</v>
      </c>
      <c r="E28" s="42" t="s">
        <v>4948</v>
      </c>
    </row>
    <row r="29" spans="1:5" ht="12.75">
      <c r="A29" t="s">
        <v>58</v>
      </c>
      <c r="E29" s="39" t="s">
        <v>5</v>
      </c>
    </row>
    <row r="30" spans="1:16" ht="25.5">
      <c r="A30" t="s">
        <v>50</v>
      </c>
      <c s="34" t="s">
        <v>27</v>
      </c>
      <c s="34" t="s">
        <v>4949</v>
      </c>
      <c s="35" t="s">
        <v>5</v>
      </c>
      <c s="6" t="s">
        <v>4950</v>
      </c>
      <c s="36" t="s">
        <v>401</v>
      </c>
      <c s="37">
        <v>3</v>
      </c>
      <c s="36">
        <v>0</v>
      </c>
      <c s="36">
        <f>ROUND(G30*H30,6)</f>
      </c>
      <c r="L30" s="38">
        <v>0</v>
      </c>
      <c s="32">
        <f>ROUND(ROUND(L30,2)*ROUND(G30,3),2)</f>
      </c>
      <c s="36" t="s">
        <v>90</v>
      </c>
      <c>
        <f>(M30*21)/100</f>
      </c>
      <c t="s">
        <v>28</v>
      </c>
    </row>
    <row r="31" spans="1:5" ht="25.5">
      <c r="A31" s="35" t="s">
        <v>56</v>
      </c>
      <c r="E31" s="39" t="s">
        <v>4950</v>
      </c>
    </row>
    <row r="32" spans="1:5" ht="12.75">
      <c r="A32" s="35" t="s">
        <v>57</v>
      </c>
      <c r="E32" s="40" t="s">
        <v>5</v>
      </c>
    </row>
    <row r="33" spans="1:5" ht="12.75">
      <c r="A33" t="s">
        <v>58</v>
      </c>
      <c r="E33" s="39" t="s">
        <v>5</v>
      </c>
    </row>
    <row r="34" spans="1:16" ht="25.5">
      <c r="A34" t="s">
        <v>50</v>
      </c>
      <c s="34" t="s">
        <v>106</v>
      </c>
      <c s="34" t="s">
        <v>635</v>
      </c>
      <c s="35" t="s">
        <v>5</v>
      </c>
      <c s="6" t="s">
        <v>636</v>
      </c>
      <c s="36" t="s">
        <v>423</v>
      </c>
      <c s="37">
        <v>31.6</v>
      </c>
      <c s="36">
        <v>0</v>
      </c>
      <c s="36">
        <f>ROUND(G34*H34,6)</f>
      </c>
      <c r="L34" s="38">
        <v>0</v>
      </c>
      <c s="32">
        <f>ROUND(ROUND(L34,2)*ROUND(G34,3),2)</f>
      </c>
      <c s="36" t="s">
        <v>90</v>
      </c>
      <c>
        <f>(M34*21)/100</f>
      </c>
      <c t="s">
        <v>28</v>
      </c>
    </row>
    <row r="35" spans="1:5" ht="25.5">
      <c r="A35" s="35" t="s">
        <v>56</v>
      </c>
      <c r="E35" s="39" t="s">
        <v>636</v>
      </c>
    </row>
    <row r="36" spans="1:5" ht="89.25">
      <c r="A36" s="35" t="s">
        <v>57</v>
      </c>
      <c r="E36" s="42" t="s">
        <v>4951</v>
      </c>
    </row>
    <row r="37" spans="1:5" ht="12.75">
      <c r="A37" t="s">
        <v>58</v>
      </c>
      <c r="E37" s="39" t="s">
        <v>5</v>
      </c>
    </row>
    <row r="38" spans="1:13" ht="12.75">
      <c r="A38" t="s">
        <v>47</v>
      </c>
      <c r="C38" s="31" t="s">
        <v>28</v>
      </c>
      <c r="E38" s="33" t="s">
        <v>638</v>
      </c>
      <c r="J38" s="32">
        <f>0</f>
      </c>
      <c s="32">
        <f>0</f>
      </c>
      <c s="32">
        <f>0+L39+L43+L47+L51+L55+L59</f>
      </c>
      <c s="32">
        <f>0+M39+M43+M47+M51+M55+M59</f>
      </c>
    </row>
    <row r="39" spans="1:16" ht="25.5">
      <c r="A39" t="s">
        <v>50</v>
      </c>
      <c s="34" t="s">
        <v>111</v>
      </c>
      <c s="34" t="s">
        <v>4952</v>
      </c>
      <c s="35" t="s">
        <v>5</v>
      </c>
      <c s="6" t="s">
        <v>4953</v>
      </c>
      <c s="36" t="s">
        <v>401</v>
      </c>
      <c s="37">
        <v>3.12</v>
      </c>
      <c s="36">
        <v>2.16</v>
      </c>
      <c s="36">
        <f>ROUND(G39*H39,6)</f>
      </c>
      <c r="L39" s="38">
        <v>0</v>
      </c>
      <c s="32">
        <f>ROUND(ROUND(L39,2)*ROUND(G39,3),2)</f>
      </c>
      <c s="36" t="s">
        <v>90</v>
      </c>
      <c>
        <f>(M39*21)/100</f>
      </c>
      <c t="s">
        <v>28</v>
      </c>
    </row>
    <row r="40" spans="1:5" ht="25.5">
      <c r="A40" s="35" t="s">
        <v>56</v>
      </c>
      <c r="E40" s="39" t="s">
        <v>4953</v>
      </c>
    </row>
    <row r="41" spans="1:5" ht="63.75">
      <c r="A41" s="35" t="s">
        <v>57</v>
      </c>
      <c r="E41" s="42" t="s">
        <v>4954</v>
      </c>
    </row>
    <row r="42" spans="1:5" ht="12.75">
      <c r="A42" t="s">
        <v>58</v>
      </c>
      <c r="E42" s="39" t="s">
        <v>5</v>
      </c>
    </row>
    <row r="43" spans="1:16" ht="25.5">
      <c r="A43" t="s">
        <v>50</v>
      </c>
      <c s="34" t="s">
        <v>114</v>
      </c>
      <c s="34" t="s">
        <v>4955</v>
      </c>
      <c s="35" t="s">
        <v>5</v>
      </c>
      <c s="6" t="s">
        <v>4956</v>
      </c>
      <c s="36" t="s">
        <v>401</v>
      </c>
      <c s="37">
        <v>3.12</v>
      </c>
      <c s="36">
        <v>2.16</v>
      </c>
      <c s="36">
        <f>ROUND(G43*H43,6)</f>
      </c>
      <c r="L43" s="38">
        <v>0</v>
      </c>
      <c s="32">
        <f>ROUND(ROUND(L43,2)*ROUND(G43,3),2)</f>
      </c>
      <c s="36" t="s">
        <v>90</v>
      </c>
      <c>
        <f>(M43*21)/100</f>
      </c>
      <c t="s">
        <v>28</v>
      </c>
    </row>
    <row r="44" spans="1:5" ht="25.5">
      <c r="A44" s="35" t="s">
        <v>56</v>
      </c>
      <c r="E44" s="39" t="s">
        <v>4956</v>
      </c>
    </row>
    <row r="45" spans="1:5" ht="63.75">
      <c r="A45" s="35" t="s">
        <v>57</v>
      </c>
      <c r="E45" s="42" t="s">
        <v>4954</v>
      </c>
    </row>
    <row r="46" spans="1:5" ht="12.75">
      <c r="A46" t="s">
        <v>58</v>
      </c>
      <c r="E46" s="39" t="s">
        <v>5</v>
      </c>
    </row>
    <row r="47" spans="1:16" ht="25.5">
      <c r="A47" t="s">
        <v>50</v>
      </c>
      <c s="34" t="s">
        <v>120</v>
      </c>
      <c s="34" t="s">
        <v>4957</v>
      </c>
      <c s="35" t="s">
        <v>5</v>
      </c>
      <c s="6" t="s">
        <v>4958</v>
      </c>
      <c s="36" t="s">
        <v>401</v>
      </c>
      <c s="37">
        <v>4.68</v>
      </c>
      <c s="36">
        <v>2.50187</v>
      </c>
      <c s="36">
        <f>ROUND(G47*H47,6)</f>
      </c>
      <c r="L47" s="38">
        <v>0</v>
      </c>
      <c s="32">
        <f>ROUND(ROUND(L47,2)*ROUND(G47,3),2)</f>
      </c>
      <c s="36" t="s">
        <v>90</v>
      </c>
      <c>
        <f>(M47*21)/100</f>
      </c>
      <c t="s">
        <v>28</v>
      </c>
    </row>
    <row r="48" spans="1:5" ht="25.5">
      <c r="A48" s="35" t="s">
        <v>56</v>
      </c>
      <c r="E48" s="39" t="s">
        <v>4958</v>
      </c>
    </row>
    <row r="49" spans="1:5" ht="76.5">
      <c r="A49" s="35" t="s">
        <v>57</v>
      </c>
      <c r="E49" s="42" t="s">
        <v>4959</v>
      </c>
    </row>
    <row r="50" spans="1:5" ht="12.75">
      <c r="A50" t="s">
        <v>58</v>
      </c>
      <c r="E50" s="39" t="s">
        <v>5</v>
      </c>
    </row>
    <row r="51" spans="1:16" ht="12.75">
      <c r="A51" t="s">
        <v>50</v>
      </c>
      <c s="34" t="s">
        <v>124</v>
      </c>
      <c s="34" t="s">
        <v>4960</v>
      </c>
      <c s="35" t="s">
        <v>5</v>
      </c>
      <c s="6" t="s">
        <v>4961</v>
      </c>
      <c s="36" t="s">
        <v>423</v>
      </c>
      <c s="37">
        <v>6.72</v>
      </c>
      <c s="36">
        <v>0.00247</v>
      </c>
      <c s="36">
        <f>ROUND(G51*H51,6)</f>
      </c>
      <c r="L51" s="38">
        <v>0</v>
      </c>
      <c s="32">
        <f>ROUND(ROUND(L51,2)*ROUND(G51,3),2)</f>
      </c>
      <c s="36" t="s">
        <v>90</v>
      </c>
      <c>
        <f>(M51*21)/100</f>
      </c>
      <c t="s">
        <v>28</v>
      </c>
    </row>
    <row r="52" spans="1:5" ht="12.75">
      <c r="A52" s="35" t="s">
        <v>56</v>
      </c>
      <c r="E52" s="39" t="s">
        <v>4961</v>
      </c>
    </row>
    <row r="53" spans="1:5" ht="63.75">
      <c r="A53" s="35" t="s">
        <v>57</v>
      </c>
      <c r="E53" s="42" t="s">
        <v>4962</v>
      </c>
    </row>
    <row r="54" spans="1:5" ht="12.75">
      <c r="A54" t="s">
        <v>58</v>
      </c>
      <c r="E54" s="39" t="s">
        <v>5</v>
      </c>
    </row>
    <row r="55" spans="1:16" ht="12.75">
      <c r="A55" t="s">
        <v>50</v>
      </c>
      <c s="34" t="s">
        <v>127</v>
      </c>
      <c s="34" t="s">
        <v>4963</v>
      </c>
      <c s="35" t="s">
        <v>5</v>
      </c>
      <c s="6" t="s">
        <v>4964</v>
      </c>
      <c s="36" t="s">
        <v>423</v>
      </c>
      <c s="37">
        <v>6.72</v>
      </c>
      <c s="36">
        <v>0</v>
      </c>
      <c s="36">
        <f>ROUND(G55*H55,6)</f>
      </c>
      <c r="L55" s="38">
        <v>0</v>
      </c>
      <c s="32">
        <f>ROUND(ROUND(L55,2)*ROUND(G55,3),2)</f>
      </c>
      <c s="36" t="s">
        <v>90</v>
      </c>
      <c>
        <f>(M55*21)/100</f>
      </c>
      <c t="s">
        <v>28</v>
      </c>
    </row>
    <row r="56" spans="1:5" ht="12.75">
      <c r="A56" s="35" t="s">
        <v>56</v>
      </c>
      <c r="E56" s="39" t="s">
        <v>4964</v>
      </c>
    </row>
    <row r="57" spans="1:5" ht="12.75">
      <c r="A57" s="35" t="s">
        <v>57</v>
      </c>
      <c r="E57" s="40" t="s">
        <v>5</v>
      </c>
    </row>
    <row r="58" spans="1:5" ht="12.75">
      <c r="A58" t="s">
        <v>58</v>
      </c>
      <c r="E58" s="39" t="s">
        <v>5</v>
      </c>
    </row>
    <row r="59" spans="1:16" ht="12.75">
      <c r="A59" t="s">
        <v>50</v>
      </c>
      <c s="34" t="s">
        <v>130</v>
      </c>
      <c s="34" t="s">
        <v>4965</v>
      </c>
      <c s="35" t="s">
        <v>5</v>
      </c>
      <c s="6" t="s">
        <v>4966</v>
      </c>
      <c s="36" t="s">
        <v>409</v>
      </c>
      <c s="37">
        <v>0.296</v>
      </c>
      <c s="36">
        <v>1.06277</v>
      </c>
      <c s="36">
        <f>ROUND(G59*H59,6)</f>
      </c>
      <c r="L59" s="38">
        <v>0</v>
      </c>
      <c s="32">
        <f>ROUND(ROUND(L59,2)*ROUND(G59,3),2)</f>
      </c>
      <c s="36" t="s">
        <v>90</v>
      </c>
      <c>
        <f>(M59*21)/100</f>
      </c>
      <c t="s">
        <v>28</v>
      </c>
    </row>
    <row r="60" spans="1:5" ht="12.75">
      <c r="A60" s="35" t="s">
        <v>56</v>
      </c>
      <c r="E60" s="39" t="s">
        <v>4966</v>
      </c>
    </row>
    <row r="61" spans="1:5" ht="76.5">
      <c r="A61" s="35" t="s">
        <v>57</v>
      </c>
      <c r="E61" s="42" t="s">
        <v>4967</v>
      </c>
    </row>
    <row r="62" spans="1:5" ht="12.75">
      <c r="A62" t="s">
        <v>58</v>
      </c>
      <c r="E62" s="39" t="s">
        <v>5</v>
      </c>
    </row>
    <row r="63" spans="1:13" ht="12.75">
      <c r="A63" t="s">
        <v>47</v>
      </c>
      <c r="C63" s="31" t="s">
        <v>2390</v>
      </c>
      <c r="E63" s="33" t="s">
        <v>2391</v>
      </c>
      <c r="J63" s="32">
        <f>0</f>
      </c>
      <c s="32">
        <f>0</f>
      </c>
      <c s="32">
        <f>0+L64+L68+L72+L76+L80</f>
      </c>
      <c s="32">
        <f>0+M64+M68+M72+M76+M80</f>
      </c>
    </row>
    <row r="64" spans="1:16" ht="38.25">
      <c r="A64" t="s">
        <v>50</v>
      </c>
      <c s="34" t="s">
        <v>142</v>
      </c>
      <c s="34" t="s">
        <v>2392</v>
      </c>
      <c s="35" t="s">
        <v>5</v>
      </c>
      <c s="6" t="s">
        <v>2393</v>
      </c>
      <c s="36" t="s">
        <v>74</v>
      </c>
      <c s="37">
        <v>16.4</v>
      </c>
      <c s="36">
        <v>0</v>
      </c>
      <c s="36">
        <f>ROUND(G64*H64,6)</f>
      </c>
      <c r="L64" s="38">
        <v>0</v>
      </c>
      <c s="32">
        <f>ROUND(ROUND(L64,2)*ROUND(G64,3),2)</f>
      </c>
      <c s="36" t="s">
        <v>90</v>
      </c>
      <c>
        <f>(M64*21)/100</f>
      </c>
      <c t="s">
        <v>28</v>
      </c>
    </row>
    <row r="65" spans="1:5" ht="38.25">
      <c r="A65" s="35" t="s">
        <v>56</v>
      </c>
      <c r="E65" s="39" t="s">
        <v>2393</v>
      </c>
    </row>
    <row r="66" spans="1:5" ht="51">
      <c r="A66" s="35" t="s">
        <v>57</v>
      </c>
      <c r="E66" s="42" t="s">
        <v>4968</v>
      </c>
    </row>
    <row r="67" spans="1:5" ht="12.75">
      <c r="A67" t="s">
        <v>58</v>
      </c>
      <c r="E67" s="39" t="s">
        <v>5</v>
      </c>
    </row>
    <row r="68" spans="1:16" ht="38.25">
      <c r="A68" t="s">
        <v>50</v>
      </c>
      <c s="34" t="s">
        <v>145</v>
      </c>
      <c s="34" t="s">
        <v>4969</v>
      </c>
      <c s="35" t="s">
        <v>5</v>
      </c>
      <c s="6" t="s">
        <v>4970</v>
      </c>
      <c s="36" t="s">
        <v>74</v>
      </c>
      <c s="37">
        <v>2</v>
      </c>
      <c s="36">
        <v>0</v>
      </c>
      <c s="36">
        <f>ROUND(G68*H68,6)</f>
      </c>
      <c r="L68" s="38">
        <v>0</v>
      </c>
      <c s="32">
        <f>ROUND(ROUND(L68,2)*ROUND(G68,3),2)</f>
      </c>
      <c s="36" t="s">
        <v>90</v>
      </c>
      <c>
        <f>(M68*21)/100</f>
      </c>
      <c t="s">
        <v>28</v>
      </c>
    </row>
    <row r="69" spans="1:5" ht="38.25">
      <c r="A69" s="35" t="s">
        <v>56</v>
      </c>
      <c r="E69" s="39" t="s">
        <v>4971</v>
      </c>
    </row>
    <row r="70" spans="1:5" ht="51">
      <c r="A70" s="35" t="s">
        <v>57</v>
      </c>
      <c r="E70" s="42" t="s">
        <v>4972</v>
      </c>
    </row>
    <row r="71" spans="1:5" ht="12.75">
      <c r="A71" t="s">
        <v>58</v>
      </c>
      <c r="E71" s="39" t="s">
        <v>5</v>
      </c>
    </row>
    <row r="72" spans="1:16" ht="12.75">
      <c r="A72" t="s">
        <v>50</v>
      </c>
      <c s="34" t="s">
        <v>149</v>
      </c>
      <c s="34" t="s">
        <v>2394</v>
      </c>
      <c s="35" t="s">
        <v>5</v>
      </c>
      <c s="6" t="s">
        <v>2395</v>
      </c>
      <c s="36" t="s">
        <v>283</v>
      </c>
      <c s="37">
        <v>17.181</v>
      </c>
      <c s="36">
        <v>0.001</v>
      </c>
      <c s="36">
        <f>ROUND(G72*H72,6)</f>
      </c>
      <c r="L72" s="38">
        <v>0</v>
      </c>
      <c s="32">
        <f>ROUND(ROUND(L72,2)*ROUND(G72,3),2)</f>
      </c>
      <c s="36" t="s">
        <v>90</v>
      </c>
      <c>
        <f>(M72*21)/100</f>
      </c>
      <c t="s">
        <v>28</v>
      </c>
    </row>
    <row r="73" spans="1:5" ht="12.75">
      <c r="A73" s="35" t="s">
        <v>56</v>
      </c>
      <c r="E73" s="39" t="s">
        <v>2395</v>
      </c>
    </row>
    <row r="74" spans="1:5" ht="25.5">
      <c r="A74" s="35" t="s">
        <v>57</v>
      </c>
      <c r="E74" s="40" t="s">
        <v>4973</v>
      </c>
    </row>
    <row r="75" spans="1:5" ht="12.75">
      <c r="A75" t="s">
        <v>58</v>
      </c>
      <c r="E75" s="39" t="s">
        <v>5</v>
      </c>
    </row>
    <row r="76" spans="1:16" ht="12.75">
      <c r="A76" t="s">
        <v>50</v>
      </c>
      <c s="34" t="s">
        <v>152</v>
      </c>
      <c s="34" t="s">
        <v>4974</v>
      </c>
      <c s="35" t="s">
        <v>5</v>
      </c>
      <c s="6" t="s">
        <v>4975</v>
      </c>
      <c s="36" t="s">
        <v>89</v>
      </c>
      <c s="37">
        <v>2</v>
      </c>
      <c s="36">
        <v>0.00012</v>
      </c>
      <c s="36">
        <f>ROUND(G76*H76,6)</f>
      </c>
      <c r="L76" s="38">
        <v>0</v>
      </c>
      <c s="32">
        <f>ROUND(ROUND(L76,2)*ROUND(G76,3),2)</f>
      </c>
      <c s="36" t="s">
        <v>90</v>
      </c>
      <c>
        <f>(M76*21)/100</f>
      </c>
      <c t="s">
        <v>28</v>
      </c>
    </row>
    <row r="77" spans="1:5" ht="12.75">
      <c r="A77" s="35" t="s">
        <v>56</v>
      </c>
      <c r="E77" s="39" t="s">
        <v>4975</v>
      </c>
    </row>
    <row r="78" spans="1:5" ht="12.75">
      <c r="A78" s="35" t="s">
        <v>57</v>
      </c>
      <c r="E78" s="40" t="s">
        <v>5</v>
      </c>
    </row>
    <row r="79" spans="1:5" ht="12.75">
      <c r="A79" t="s">
        <v>58</v>
      </c>
      <c r="E79" s="39" t="s">
        <v>5</v>
      </c>
    </row>
    <row r="80" spans="1:16" ht="12.75">
      <c r="A80" t="s">
        <v>50</v>
      </c>
      <c s="34" t="s">
        <v>155</v>
      </c>
      <c s="34" t="s">
        <v>4976</v>
      </c>
      <c s="35" t="s">
        <v>5</v>
      </c>
      <c s="6" t="s">
        <v>4977</v>
      </c>
      <c s="36" t="s">
        <v>283</v>
      </c>
      <c s="37">
        <v>1.366</v>
      </c>
      <c s="36">
        <v>0.001</v>
      </c>
      <c s="36">
        <f>ROUND(G80*H80,6)</f>
      </c>
      <c r="L80" s="38">
        <v>0</v>
      </c>
      <c s="32">
        <f>ROUND(ROUND(L80,2)*ROUND(G80,3),2)</f>
      </c>
      <c s="36" t="s">
        <v>90</v>
      </c>
      <c>
        <f>(M80*21)/100</f>
      </c>
      <c t="s">
        <v>28</v>
      </c>
    </row>
    <row r="81" spans="1:5" ht="12.75">
      <c r="A81" s="35" t="s">
        <v>56</v>
      </c>
      <c r="E81" s="39" t="s">
        <v>4977</v>
      </c>
    </row>
    <row r="82" spans="1:5" ht="25.5">
      <c r="A82" s="35" t="s">
        <v>57</v>
      </c>
      <c r="E82" s="40" t="s">
        <v>4978</v>
      </c>
    </row>
    <row r="83" spans="1:5" ht="12.75">
      <c r="A83" t="s">
        <v>58</v>
      </c>
      <c r="E83" s="39" t="s">
        <v>5</v>
      </c>
    </row>
    <row r="84" spans="1:13" ht="12.75">
      <c r="A84" t="s">
        <v>47</v>
      </c>
      <c r="C84" s="31" t="s">
        <v>101</v>
      </c>
      <c r="E84" s="33" t="s">
        <v>420</v>
      </c>
      <c r="J84" s="32">
        <f>0</f>
      </c>
      <c s="32">
        <f>0</f>
      </c>
      <c s="32">
        <f>0+L85</f>
      </c>
      <c s="32">
        <f>0+M85</f>
      </c>
    </row>
    <row r="85" spans="1:16" ht="25.5">
      <c r="A85" t="s">
        <v>50</v>
      </c>
      <c s="34" t="s">
        <v>133</v>
      </c>
      <c s="34" t="s">
        <v>4979</v>
      </c>
      <c s="35" t="s">
        <v>5</v>
      </c>
      <c s="6" t="s">
        <v>4980</v>
      </c>
      <c s="36" t="s">
        <v>423</v>
      </c>
      <c s="37">
        <v>16</v>
      </c>
      <c s="36">
        <v>0.69</v>
      </c>
      <c s="36">
        <f>ROUND(G85*H85,6)</f>
      </c>
      <c r="L85" s="38">
        <v>0</v>
      </c>
      <c s="32">
        <f>ROUND(ROUND(L85,2)*ROUND(G85,3),2)</f>
      </c>
      <c s="36" t="s">
        <v>90</v>
      </c>
      <c>
        <f>(M85*21)/100</f>
      </c>
      <c t="s">
        <v>28</v>
      </c>
    </row>
    <row r="86" spans="1:5" ht="25.5">
      <c r="A86" s="35" t="s">
        <v>56</v>
      </c>
      <c r="E86" s="39" t="s">
        <v>4980</v>
      </c>
    </row>
    <row r="87" spans="1:5" ht="63.75">
      <c r="A87" s="35" t="s">
        <v>57</v>
      </c>
      <c r="E87" s="42" t="s">
        <v>4981</v>
      </c>
    </row>
    <row r="88" spans="1:5" ht="12.75">
      <c r="A88" t="s">
        <v>58</v>
      </c>
      <c r="E88" s="39" t="s">
        <v>5</v>
      </c>
    </row>
    <row r="89" spans="1:13" ht="12.75">
      <c r="A89" t="s">
        <v>47</v>
      </c>
      <c r="C89" s="31" t="s">
        <v>114</v>
      </c>
      <c r="E89" s="33" t="s">
        <v>1445</v>
      </c>
      <c r="J89" s="32">
        <f>0</f>
      </c>
      <c s="32">
        <f>0</f>
      </c>
      <c s="32">
        <f>0+L90</f>
      </c>
      <c s="32">
        <f>0+M90</f>
      </c>
    </row>
    <row r="90" spans="1:16" ht="12.75">
      <c r="A90" t="s">
        <v>50</v>
      </c>
      <c s="34" t="s">
        <v>136</v>
      </c>
      <c s="34" t="s">
        <v>4982</v>
      </c>
      <c s="35" t="s">
        <v>5</v>
      </c>
      <c s="6" t="s">
        <v>4983</v>
      </c>
      <c s="36" t="s">
        <v>1012</v>
      </c>
      <c s="37">
        <v>4</v>
      </c>
      <c s="36">
        <v>0</v>
      </c>
      <c s="36">
        <f>ROUND(G90*H90,6)</f>
      </c>
      <c r="L90" s="38">
        <v>0</v>
      </c>
      <c s="32">
        <f>ROUND(ROUND(L90,2)*ROUND(G90,3),2)</f>
      </c>
      <c s="36" t="s">
        <v>291</v>
      </c>
      <c>
        <f>(M90*21)/100</f>
      </c>
      <c t="s">
        <v>28</v>
      </c>
    </row>
    <row r="91" spans="1:5" ht="12.75">
      <c r="A91" s="35" t="s">
        <v>56</v>
      </c>
      <c r="E91" s="39" t="s">
        <v>4983</v>
      </c>
    </row>
    <row r="92" spans="1:5" ht="51">
      <c r="A92" s="35" t="s">
        <v>57</v>
      </c>
      <c r="E92" s="42" t="s">
        <v>4984</v>
      </c>
    </row>
    <row r="93" spans="1:5" ht="12.75">
      <c r="A93" t="s">
        <v>58</v>
      </c>
      <c r="E93" s="39" t="s">
        <v>5</v>
      </c>
    </row>
    <row r="94" spans="1:13" ht="12.75">
      <c r="A94" t="s">
        <v>47</v>
      </c>
      <c r="C94" s="31" t="s">
        <v>472</v>
      </c>
      <c r="E94" s="33" t="s">
        <v>473</v>
      </c>
      <c r="J94" s="32">
        <f>0</f>
      </c>
      <c s="32">
        <f>0</f>
      </c>
      <c s="32">
        <f>0+L95</f>
      </c>
      <c s="32">
        <f>0+M95</f>
      </c>
    </row>
    <row r="95" spans="1:16" ht="38.25">
      <c r="A95" t="s">
        <v>50</v>
      </c>
      <c s="34" t="s">
        <v>139</v>
      </c>
      <c s="34" t="s">
        <v>4985</v>
      </c>
      <c s="35" t="s">
        <v>5</v>
      </c>
      <c s="6" t="s">
        <v>2767</v>
      </c>
      <c s="36" t="s">
        <v>409</v>
      </c>
      <c s="37">
        <v>25.518</v>
      </c>
      <c s="36">
        <v>0</v>
      </c>
      <c s="36">
        <f>ROUND(G95*H95,6)</f>
      </c>
      <c r="L95" s="38">
        <v>0</v>
      </c>
      <c s="32">
        <f>ROUND(ROUND(L95,2)*ROUND(G95,3),2)</f>
      </c>
      <c s="36" t="s">
        <v>291</v>
      </c>
      <c>
        <f>(M95*21)/100</f>
      </c>
      <c t="s">
        <v>28</v>
      </c>
    </row>
    <row r="96" spans="1:5" ht="51">
      <c r="A96" s="35" t="s">
        <v>56</v>
      </c>
      <c r="E96" s="39" t="s">
        <v>2768</v>
      </c>
    </row>
    <row r="97" spans="1:5" ht="12.75">
      <c r="A97" s="35" t="s">
        <v>57</v>
      </c>
      <c r="E97" s="40" t="s">
        <v>5</v>
      </c>
    </row>
    <row r="98" spans="1:5" ht="12.75">
      <c r="A98" t="s">
        <v>58</v>
      </c>
      <c r="E9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9.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4928</v>
      </c>
      <c s="41">
        <f>Rekapitulace!C67</f>
      </c>
      <c s="20" t="s">
        <v>0</v>
      </c>
      <c t="s">
        <v>23</v>
      </c>
      <c t="s">
        <v>28</v>
      </c>
    </row>
    <row r="4" spans="1:16" ht="32" customHeight="1">
      <c r="A4" s="24" t="s">
        <v>20</v>
      </c>
      <c s="25" t="s">
        <v>29</v>
      </c>
      <c s="27" t="s">
        <v>4928</v>
      </c>
      <c r="E4" s="26" t="s">
        <v>4929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COUNTIFS(L8:L83,"=0",A8:A83,"P")+COUNTIFS(L8:L83,"",A8:A83,"P")+SUM(Q8:Q83)</f>
      </c>
    </row>
    <row r="8" spans="1:13" ht="12.75">
      <c r="A8" t="s">
        <v>45</v>
      </c>
      <c r="C8" s="28" t="s">
        <v>4988</v>
      </c>
      <c r="E8" s="30" t="s">
        <v>4987</v>
      </c>
      <c r="J8" s="29">
        <f>0+J9+J14+J23+J68+J77+J82</f>
      </c>
      <c s="29">
        <f>0+K9+K14+K23+K68+K77+K82</f>
      </c>
      <c s="29">
        <f>0+L9+L14+L23+L68+L77+L82</f>
      </c>
      <c s="29">
        <f>0+M9+M14+M23+M68+M77+M82</f>
      </c>
    </row>
    <row r="9" spans="1:13" ht="12.75">
      <c r="A9" t="s">
        <v>47</v>
      </c>
      <c r="C9" s="31" t="s">
        <v>85</v>
      </c>
      <c r="E9" s="33" t="s">
        <v>86</v>
      </c>
      <c r="J9" s="32">
        <f>0</f>
      </c>
      <c s="32">
        <f>0</f>
      </c>
      <c s="32">
        <f>0+L10</f>
      </c>
      <c s="32">
        <f>0+M10</f>
      </c>
    </row>
    <row r="10" spans="1:16" ht="25.5">
      <c r="A10" t="s">
        <v>50</v>
      </c>
      <c s="34" t="s">
        <v>51</v>
      </c>
      <c s="34" t="s">
        <v>2001</v>
      </c>
      <c s="35" t="s">
        <v>5</v>
      </c>
      <c s="6" t="s">
        <v>2002</v>
      </c>
      <c s="36" t="s">
        <v>89</v>
      </c>
      <c s="37">
        <v>1</v>
      </c>
      <c s="36">
        <v>0</v>
      </c>
      <c s="36">
        <f>ROUND(G10*H10,6)</f>
      </c>
      <c r="L10" s="38">
        <v>0</v>
      </c>
      <c s="32">
        <f>ROUND(ROUND(L10,2)*ROUND(G10,3),2)</f>
      </c>
      <c s="36" t="s">
        <v>90</v>
      </c>
      <c>
        <f>(M10*21)/100</f>
      </c>
      <c t="s">
        <v>28</v>
      </c>
    </row>
    <row r="11" spans="1:5" ht="25.5">
      <c r="A11" s="35" t="s">
        <v>56</v>
      </c>
      <c r="E11" s="39" t="s">
        <v>2002</v>
      </c>
    </row>
    <row r="12" spans="1:5" ht="12.75">
      <c r="A12" s="35" t="s">
        <v>57</v>
      </c>
      <c r="E12" s="40" t="s">
        <v>5</v>
      </c>
    </row>
    <row r="13" spans="1:5" ht="12.75">
      <c r="A13" t="s">
        <v>58</v>
      </c>
      <c r="E13" s="39" t="s">
        <v>5</v>
      </c>
    </row>
    <row r="14" spans="1:13" ht="12.75">
      <c r="A14" t="s">
        <v>47</v>
      </c>
      <c r="C14" s="31" t="s">
        <v>97</v>
      </c>
      <c r="E14" s="33" t="s">
        <v>297</v>
      </c>
      <c r="J14" s="32">
        <f>0</f>
      </c>
      <c s="32">
        <f>0</f>
      </c>
      <c s="32">
        <f>0+L15+L19</f>
      </c>
      <c s="32">
        <f>0+M15+M19</f>
      </c>
    </row>
    <row r="15" spans="1:16" ht="12.75">
      <c r="A15" t="s">
        <v>50</v>
      </c>
      <c s="34" t="s">
        <v>28</v>
      </c>
      <c s="34" t="s">
        <v>4989</v>
      </c>
      <c s="35" t="s">
        <v>5</v>
      </c>
      <c s="6" t="s">
        <v>4990</v>
      </c>
      <c s="36" t="s">
        <v>89</v>
      </c>
      <c s="37">
        <v>1</v>
      </c>
      <c s="36">
        <v>0</v>
      </c>
      <c s="36">
        <f>ROUND(G15*H15,6)</f>
      </c>
      <c r="L15" s="38">
        <v>0</v>
      </c>
      <c s="32">
        <f>ROUND(ROUND(L15,2)*ROUND(G15,3),2)</f>
      </c>
      <c s="36" t="s">
        <v>55</v>
      </c>
      <c>
        <f>(M15*21)/100</f>
      </c>
      <c t="s">
        <v>28</v>
      </c>
    </row>
    <row r="16" spans="1:5" ht="12.75">
      <c r="A16" s="35" t="s">
        <v>56</v>
      </c>
      <c r="E16" s="39" t="s">
        <v>4990</v>
      </c>
    </row>
    <row r="17" spans="1:5" ht="12.75">
      <c r="A17" s="35" t="s">
        <v>57</v>
      </c>
      <c r="E17" s="40" t="s">
        <v>5</v>
      </c>
    </row>
    <row r="18" spans="1:5" ht="12.75">
      <c r="A18" t="s">
        <v>58</v>
      </c>
      <c r="E18" s="39" t="s">
        <v>5</v>
      </c>
    </row>
    <row r="19" spans="1:16" ht="25.5">
      <c r="A19" t="s">
        <v>50</v>
      </c>
      <c s="34" t="s">
        <v>26</v>
      </c>
      <c s="34" t="s">
        <v>300</v>
      </c>
      <c s="35" t="s">
        <v>5</v>
      </c>
      <c s="6" t="s">
        <v>301</v>
      </c>
      <c s="36" t="s">
        <v>89</v>
      </c>
      <c s="37">
        <v>2</v>
      </c>
      <c s="36">
        <v>0</v>
      </c>
      <c s="36">
        <f>ROUND(G19*H19,6)</f>
      </c>
      <c r="L19" s="38">
        <v>0</v>
      </c>
      <c s="32">
        <f>ROUND(ROUND(L19,2)*ROUND(G19,3),2)</f>
      </c>
      <c s="36" t="s">
        <v>90</v>
      </c>
      <c>
        <f>(M19*21)/100</f>
      </c>
      <c t="s">
        <v>28</v>
      </c>
    </row>
    <row r="20" spans="1:5" ht="25.5">
      <c r="A20" s="35" t="s">
        <v>56</v>
      </c>
      <c r="E20" s="39" t="s">
        <v>301</v>
      </c>
    </row>
    <row r="21" spans="1:5" ht="12.75">
      <c r="A21" s="35" t="s">
        <v>57</v>
      </c>
      <c r="E21" s="40" t="s">
        <v>5</v>
      </c>
    </row>
    <row r="22" spans="1:5" ht="12.75">
      <c r="A22" t="s">
        <v>58</v>
      </c>
      <c r="E22" s="39" t="s">
        <v>5</v>
      </c>
    </row>
    <row r="23" spans="1:13" ht="12.75">
      <c r="A23" t="s">
        <v>47</v>
      </c>
      <c r="C23" s="31" t="s">
        <v>118</v>
      </c>
      <c r="E23" s="33" t="s">
        <v>119</v>
      </c>
      <c r="J23" s="32">
        <f>0</f>
      </c>
      <c s="32">
        <f>0</f>
      </c>
      <c s="32">
        <f>0+L24+L28+L32+L36+L40+L44+L48+L52+L56+L60+L64</f>
      </c>
      <c s="32">
        <f>0+M24+M28+M32+M36+M40+M44+M48+M52+M56+M60+M64</f>
      </c>
    </row>
    <row r="24" spans="1:16" ht="25.5">
      <c r="A24" t="s">
        <v>50</v>
      </c>
      <c s="34" t="s">
        <v>79</v>
      </c>
      <c s="34" t="s">
        <v>4991</v>
      </c>
      <c s="35" t="s">
        <v>5</v>
      </c>
      <c s="6" t="s">
        <v>4992</v>
      </c>
      <c s="36" t="s">
        <v>74</v>
      </c>
      <c s="37">
        <v>45.15</v>
      </c>
      <c s="36">
        <v>0.00035</v>
      </c>
      <c s="36">
        <f>ROUND(G24*H24,6)</f>
      </c>
      <c r="L24" s="38">
        <v>0</v>
      </c>
      <c s="32">
        <f>ROUND(ROUND(L24,2)*ROUND(G24,3),2)</f>
      </c>
      <c s="36" t="s">
        <v>90</v>
      </c>
      <c>
        <f>(M24*21)/100</f>
      </c>
      <c t="s">
        <v>28</v>
      </c>
    </row>
    <row r="25" spans="1:5" ht="25.5">
      <c r="A25" s="35" t="s">
        <v>56</v>
      </c>
      <c r="E25" s="39" t="s">
        <v>4992</v>
      </c>
    </row>
    <row r="26" spans="1:5" ht="25.5">
      <c r="A26" s="35" t="s">
        <v>57</v>
      </c>
      <c r="E26" s="40" t="s">
        <v>4993</v>
      </c>
    </row>
    <row r="27" spans="1:5" ht="12.75">
      <c r="A27" t="s">
        <v>58</v>
      </c>
      <c r="E27" s="39" t="s">
        <v>5</v>
      </c>
    </row>
    <row r="28" spans="1:16" ht="25.5">
      <c r="A28" t="s">
        <v>50</v>
      </c>
      <c s="34" t="s">
        <v>101</v>
      </c>
      <c s="34" t="s">
        <v>4236</v>
      </c>
      <c s="35" t="s">
        <v>5</v>
      </c>
      <c s="6" t="s">
        <v>4237</v>
      </c>
      <c s="36" t="s">
        <v>74</v>
      </c>
      <c s="37">
        <v>43</v>
      </c>
      <c s="36">
        <v>0</v>
      </c>
      <c s="36">
        <f>ROUND(G28*H28,6)</f>
      </c>
      <c r="L28" s="38">
        <v>0</v>
      </c>
      <c s="32">
        <f>ROUND(ROUND(L28,2)*ROUND(G28,3),2)</f>
      </c>
      <c s="36" t="s">
        <v>90</v>
      </c>
      <c>
        <f>(M28*21)/100</f>
      </c>
      <c t="s">
        <v>28</v>
      </c>
    </row>
    <row r="29" spans="1:5" ht="25.5">
      <c r="A29" s="35" t="s">
        <v>56</v>
      </c>
      <c r="E29" s="39" t="s">
        <v>4237</v>
      </c>
    </row>
    <row r="30" spans="1:5" ht="12.75">
      <c r="A30" s="35" t="s">
        <v>57</v>
      </c>
      <c r="E30" s="40" t="s">
        <v>5</v>
      </c>
    </row>
    <row r="31" spans="1:5" ht="12.75">
      <c r="A31" t="s">
        <v>58</v>
      </c>
      <c r="E31" s="39" t="s">
        <v>5</v>
      </c>
    </row>
    <row r="32" spans="1:16" ht="12.75">
      <c r="A32" t="s">
        <v>50</v>
      </c>
      <c s="34" t="s">
        <v>27</v>
      </c>
      <c s="34" t="s">
        <v>2192</v>
      </c>
      <c s="35" t="s">
        <v>5</v>
      </c>
      <c s="6" t="s">
        <v>2193</v>
      </c>
      <c s="36" t="s">
        <v>283</v>
      </c>
      <c s="37">
        <v>45.15</v>
      </c>
      <c s="36">
        <v>0.001</v>
      </c>
      <c s="36">
        <f>ROUND(G32*H32,6)</f>
      </c>
      <c r="L32" s="38">
        <v>0</v>
      </c>
      <c s="32">
        <f>ROUND(ROUND(L32,2)*ROUND(G32,3),2)</f>
      </c>
      <c s="36" t="s">
        <v>90</v>
      </c>
      <c>
        <f>(M32*21)/100</f>
      </c>
      <c t="s">
        <v>28</v>
      </c>
    </row>
    <row r="33" spans="1:5" ht="12.75">
      <c r="A33" s="35" t="s">
        <v>56</v>
      </c>
      <c r="E33" s="39" t="s">
        <v>2193</v>
      </c>
    </row>
    <row r="34" spans="1:5" ht="25.5">
      <c r="A34" s="35" t="s">
        <v>57</v>
      </c>
      <c r="E34" s="40" t="s">
        <v>4993</v>
      </c>
    </row>
    <row r="35" spans="1:5" ht="12.75">
      <c r="A35" t="s">
        <v>58</v>
      </c>
      <c r="E35" s="39" t="s">
        <v>5</v>
      </c>
    </row>
    <row r="36" spans="1:16" ht="12.75">
      <c r="A36" t="s">
        <v>50</v>
      </c>
      <c s="34" t="s">
        <v>106</v>
      </c>
      <c s="34" t="s">
        <v>4994</v>
      </c>
      <c s="35" t="s">
        <v>5</v>
      </c>
      <c s="6" t="s">
        <v>4995</v>
      </c>
      <c s="36" t="s">
        <v>1721</v>
      </c>
      <c s="37">
        <v>8</v>
      </c>
      <c s="36">
        <v>0</v>
      </c>
      <c s="36">
        <f>ROUND(G36*H36,6)</f>
      </c>
      <c r="L36" s="38">
        <v>0</v>
      </c>
      <c s="32">
        <f>ROUND(ROUND(L36,2)*ROUND(G36,3),2)</f>
      </c>
      <c s="36" t="s">
        <v>55</v>
      </c>
      <c>
        <f>(M36*21)/100</f>
      </c>
      <c t="s">
        <v>28</v>
      </c>
    </row>
    <row r="37" spans="1:5" ht="12.75">
      <c r="A37" s="35" t="s">
        <v>56</v>
      </c>
      <c r="E37" s="39" t="s">
        <v>4995</v>
      </c>
    </row>
    <row r="38" spans="1:5" ht="12.75">
      <c r="A38" s="35" t="s">
        <v>57</v>
      </c>
      <c r="E38" s="40" t="s">
        <v>5</v>
      </c>
    </row>
    <row r="39" spans="1:5" ht="12.75">
      <c r="A39" t="s">
        <v>58</v>
      </c>
      <c r="E39" s="39" t="s">
        <v>5</v>
      </c>
    </row>
    <row r="40" spans="1:16" ht="25.5">
      <c r="A40" t="s">
        <v>50</v>
      </c>
      <c s="34" t="s">
        <v>111</v>
      </c>
      <c s="34" t="s">
        <v>2195</v>
      </c>
      <c s="35" t="s">
        <v>5</v>
      </c>
      <c s="6" t="s">
        <v>2196</v>
      </c>
      <c s="36" t="s">
        <v>74</v>
      </c>
      <c s="37">
        <v>43</v>
      </c>
      <c s="36">
        <v>0</v>
      </c>
      <c s="36">
        <f>ROUND(G40*H40,6)</f>
      </c>
      <c r="L40" s="38">
        <v>0</v>
      </c>
      <c s="32">
        <f>ROUND(ROUND(L40,2)*ROUND(G40,3),2)</f>
      </c>
      <c s="36" t="s">
        <v>90</v>
      </c>
      <c>
        <f>(M40*21)/100</f>
      </c>
      <c t="s">
        <v>28</v>
      </c>
    </row>
    <row r="41" spans="1:5" ht="25.5">
      <c r="A41" s="35" t="s">
        <v>56</v>
      </c>
      <c r="E41" s="39" t="s">
        <v>2196</v>
      </c>
    </row>
    <row r="42" spans="1:5" ht="12.75">
      <c r="A42" s="35" t="s">
        <v>57</v>
      </c>
      <c r="E42" s="40" t="s">
        <v>5</v>
      </c>
    </row>
    <row r="43" spans="1:5" ht="12.75">
      <c r="A43" t="s">
        <v>58</v>
      </c>
      <c r="E43" s="39" t="s">
        <v>5</v>
      </c>
    </row>
    <row r="44" spans="1:16" ht="25.5">
      <c r="A44" t="s">
        <v>50</v>
      </c>
      <c s="34" t="s">
        <v>114</v>
      </c>
      <c s="34" t="s">
        <v>4996</v>
      </c>
      <c s="35" t="s">
        <v>5</v>
      </c>
      <c s="6" t="s">
        <v>2215</v>
      </c>
      <c s="36" t="s">
        <v>89</v>
      </c>
      <c s="37">
        <v>6</v>
      </c>
      <c s="36">
        <v>0</v>
      </c>
      <c s="36">
        <f>ROUND(G44*H44,6)</f>
      </c>
      <c r="L44" s="38">
        <v>0</v>
      </c>
      <c s="32">
        <f>ROUND(ROUND(L44,2)*ROUND(G44,3),2)</f>
      </c>
      <c s="36" t="s">
        <v>55</v>
      </c>
      <c>
        <f>(M44*21)/100</f>
      </c>
      <c t="s">
        <v>28</v>
      </c>
    </row>
    <row r="45" spans="1:5" ht="25.5">
      <c r="A45" s="35" t="s">
        <v>56</v>
      </c>
      <c r="E45" s="39" t="s">
        <v>2215</v>
      </c>
    </row>
    <row r="46" spans="1:5" ht="12.75">
      <c r="A46" s="35" t="s">
        <v>57</v>
      </c>
      <c r="E46" s="40" t="s">
        <v>5</v>
      </c>
    </row>
    <row r="47" spans="1:5" ht="12.75">
      <c r="A47" t="s">
        <v>58</v>
      </c>
      <c r="E47" s="39" t="s">
        <v>5</v>
      </c>
    </row>
    <row r="48" spans="1:16" ht="12.75">
      <c r="A48" t="s">
        <v>50</v>
      </c>
      <c s="34" t="s">
        <v>120</v>
      </c>
      <c s="34" t="s">
        <v>2216</v>
      </c>
      <c s="35" t="s">
        <v>5</v>
      </c>
      <c s="6" t="s">
        <v>2217</v>
      </c>
      <c s="36" t="s">
        <v>283</v>
      </c>
      <c s="37">
        <v>9000</v>
      </c>
      <c s="36">
        <v>0.001</v>
      </c>
      <c s="36">
        <f>ROUND(G48*H48,6)</f>
      </c>
      <c r="L48" s="38">
        <v>0</v>
      </c>
      <c s="32">
        <f>ROUND(ROUND(L48,2)*ROUND(G48,3),2)</f>
      </c>
      <c s="36" t="s">
        <v>90</v>
      </c>
      <c>
        <f>(M48*21)/100</f>
      </c>
      <c t="s">
        <v>28</v>
      </c>
    </row>
    <row r="49" spans="1:5" ht="12.75">
      <c r="A49" s="35" t="s">
        <v>56</v>
      </c>
      <c r="E49" s="39" t="s">
        <v>2217</v>
      </c>
    </row>
    <row r="50" spans="1:5" ht="12.75">
      <c r="A50" s="35" t="s">
        <v>57</v>
      </c>
      <c r="E50" s="40" t="s">
        <v>5</v>
      </c>
    </row>
    <row r="51" spans="1:5" ht="12.75">
      <c r="A51" t="s">
        <v>58</v>
      </c>
      <c r="E51" s="39" t="s">
        <v>5</v>
      </c>
    </row>
    <row r="52" spans="1:16" ht="25.5">
      <c r="A52" t="s">
        <v>50</v>
      </c>
      <c s="34" t="s">
        <v>124</v>
      </c>
      <c s="34" t="s">
        <v>2218</v>
      </c>
      <c s="35" t="s">
        <v>5</v>
      </c>
      <c s="6" t="s">
        <v>2219</v>
      </c>
      <c s="36" t="s">
        <v>401</v>
      </c>
      <c s="37">
        <v>9</v>
      </c>
      <c s="36">
        <v>0</v>
      </c>
      <c s="36">
        <f>ROUND(G52*H52,6)</f>
      </c>
      <c r="L52" s="38">
        <v>0</v>
      </c>
      <c s="32">
        <f>ROUND(ROUND(L52,2)*ROUND(G52,3),2)</f>
      </c>
      <c s="36" t="s">
        <v>90</v>
      </c>
      <c>
        <f>(M52*21)/100</f>
      </c>
      <c t="s">
        <v>28</v>
      </c>
    </row>
    <row r="53" spans="1:5" ht="25.5">
      <c r="A53" s="35" t="s">
        <v>56</v>
      </c>
      <c r="E53" s="39" t="s">
        <v>2219</v>
      </c>
    </row>
    <row r="54" spans="1:5" ht="12.75">
      <c r="A54" s="35" t="s">
        <v>57</v>
      </c>
      <c r="E54" s="40" t="s">
        <v>5</v>
      </c>
    </row>
    <row r="55" spans="1:5" ht="12.75">
      <c r="A55" t="s">
        <v>58</v>
      </c>
      <c r="E55" s="39" t="s">
        <v>5</v>
      </c>
    </row>
    <row r="56" spans="1:16" ht="25.5">
      <c r="A56" t="s">
        <v>50</v>
      </c>
      <c s="34" t="s">
        <v>127</v>
      </c>
      <c s="34" t="s">
        <v>4391</v>
      </c>
      <c s="35" t="s">
        <v>5</v>
      </c>
      <c s="6" t="s">
        <v>2213</v>
      </c>
      <c s="36" t="s">
        <v>74</v>
      </c>
      <c s="37">
        <v>1</v>
      </c>
      <c s="36">
        <v>0</v>
      </c>
      <c s="36">
        <f>ROUND(G56*H56,6)</f>
      </c>
      <c r="L56" s="38">
        <v>0</v>
      </c>
      <c s="32">
        <f>ROUND(ROUND(L56,2)*ROUND(G56,3),2)</f>
      </c>
      <c s="36" t="s">
        <v>291</v>
      </c>
      <c>
        <f>(M56*21)/100</f>
      </c>
      <c t="s">
        <v>28</v>
      </c>
    </row>
    <row r="57" spans="1:5" ht="25.5">
      <c r="A57" s="35" t="s">
        <v>56</v>
      </c>
      <c r="E57" s="39" t="s">
        <v>2213</v>
      </c>
    </row>
    <row r="58" spans="1:5" ht="12.75">
      <c r="A58" s="35" t="s">
        <v>57</v>
      </c>
      <c r="E58" s="40" t="s">
        <v>5</v>
      </c>
    </row>
    <row r="59" spans="1:5" ht="12.75">
      <c r="A59" t="s">
        <v>58</v>
      </c>
      <c r="E59" s="39" t="s">
        <v>5</v>
      </c>
    </row>
    <row r="60" spans="1:16" ht="12.75">
      <c r="A60" t="s">
        <v>50</v>
      </c>
      <c s="34" t="s">
        <v>130</v>
      </c>
      <c s="34" t="s">
        <v>4997</v>
      </c>
      <c s="35" t="s">
        <v>5</v>
      </c>
      <c s="6" t="s">
        <v>4390</v>
      </c>
      <c s="36" t="s">
        <v>401</v>
      </c>
      <c s="37">
        <v>9</v>
      </c>
      <c s="36">
        <v>0</v>
      </c>
      <c s="36">
        <f>ROUND(G60*H60,6)</f>
      </c>
      <c r="L60" s="38">
        <v>0</v>
      </c>
      <c s="32">
        <f>ROUND(ROUND(L60,2)*ROUND(G60,3),2)</f>
      </c>
      <c s="36" t="s">
        <v>55</v>
      </c>
      <c>
        <f>(M60*21)/100</f>
      </c>
      <c t="s">
        <v>28</v>
      </c>
    </row>
    <row r="61" spans="1:5" ht="12.75">
      <c r="A61" s="35" t="s">
        <v>56</v>
      </c>
      <c r="E61" s="39" t="s">
        <v>4390</v>
      </c>
    </row>
    <row r="62" spans="1:5" ht="12.75">
      <c r="A62" s="35" t="s">
        <v>57</v>
      </c>
      <c r="E62" s="40" t="s">
        <v>5</v>
      </c>
    </row>
    <row r="63" spans="1:5" ht="12.75">
      <c r="A63" t="s">
        <v>58</v>
      </c>
      <c r="E63" s="39" t="s">
        <v>5</v>
      </c>
    </row>
    <row r="64" spans="1:16" ht="12.75">
      <c r="A64" t="s">
        <v>50</v>
      </c>
      <c s="34" t="s">
        <v>133</v>
      </c>
      <c s="34" t="s">
        <v>4998</v>
      </c>
      <c s="35" t="s">
        <v>5</v>
      </c>
      <c s="6" t="s">
        <v>289</v>
      </c>
      <c s="36" t="s">
        <v>401</v>
      </c>
      <c s="37">
        <v>1</v>
      </c>
      <c s="36">
        <v>0</v>
      </c>
      <c s="36">
        <f>ROUND(G64*H64,6)</f>
      </c>
      <c r="L64" s="38">
        <v>0</v>
      </c>
      <c s="32">
        <f>ROUND(ROUND(L64,2)*ROUND(G64,3),2)</f>
      </c>
      <c s="36" t="s">
        <v>55</v>
      </c>
      <c>
        <f>(M64*21)/100</f>
      </c>
      <c t="s">
        <v>28</v>
      </c>
    </row>
    <row r="65" spans="1:5" ht="12.75">
      <c r="A65" s="35" t="s">
        <v>56</v>
      </c>
      <c r="E65" s="39" t="s">
        <v>289</v>
      </c>
    </row>
    <row r="66" spans="1:5" ht="12.75">
      <c r="A66" s="35" t="s">
        <v>57</v>
      </c>
      <c r="E66" s="40" t="s">
        <v>5</v>
      </c>
    </row>
    <row r="67" spans="1:5" ht="12.75">
      <c r="A67" t="s">
        <v>58</v>
      </c>
      <c r="E67" s="39" t="s">
        <v>5</v>
      </c>
    </row>
    <row r="68" spans="1:13" ht="12.75">
      <c r="A68" t="s">
        <v>47</v>
      </c>
      <c r="C68" s="31" t="s">
        <v>185</v>
      </c>
      <c r="E68" s="33" t="s">
        <v>186</v>
      </c>
      <c r="J68" s="32">
        <f>0</f>
      </c>
      <c s="32">
        <f>0</f>
      </c>
      <c s="32">
        <f>0+L69+L73</f>
      </c>
      <c s="32">
        <f>0+M69+M73</f>
      </c>
    </row>
    <row r="69" spans="1:16" ht="12.75">
      <c r="A69" t="s">
        <v>50</v>
      </c>
      <c s="34" t="s">
        <v>136</v>
      </c>
      <c s="34" t="s">
        <v>2562</v>
      </c>
      <c s="35" t="s">
        <v>5</v>
      </c>
      <c s="6" t="s">
        <v>2563</v>
      </c>
      <c s="36" t="s">
        <v>74</v>
      </c>
      <c s="37">
        <v>52.5</v>
      </c>
      <c s="36">
        <v>0.00034</v>
      </c>
      <c s="36">
        <f>ROUND(G69*H69,6)</f>
      </c>
      <c r="L69" s="38">
        <v>0</v>
      </c>
      <c s="32">
        <f>ROUND(ROUND(L69,2)*ROUND(G69,3),2)</f>
      </c>
      <c s="36" t="s">
        <v>90</v>
      </c>
      <c>
        <f>(M69*21)/100</f>
      </c>
      <c t="s">
        <v>28</v>
      </c>
    </row>
    <row r="70" spans="1:5" ht="12.75">
      <c r="A70" s="35" t="s">
        <v>56</v>
      </c>
      <c r="E70" s="39" t="s">
        <v>2563</v>
      </c>
    </row>
    <row r="71" spans="1:5" ht="38.25">
      <c r="A71" s="35" t="s">
        <v>57</v>
      </c>
      <c r="E71" s="42" t="s">
        <v>4999</v>
      </c>
    </row>
    <row r="72" spans="1:5" ht="12.75">
      <c r="A72" t="s">
        <v>58</v>
      </c>
      <c r="E72" s="39" t="s">
        <v>5</v>
      </c>
    </row>
    <row r="73" spans="1:16" ht="25.5">
      <c r="A73" t="s">
        <v>50</v>
      </c>
      <c s="34" t="s">
        <v>139</v>
      </c>
      <c s="34" t="s">
        <v>4255</v>
      </c>
      <c s="35" t="s">
        <v>5</v>
      </c>
      <c s="6" t="s">
        <v>4256</v>
      </c>
      <c s="36" t="s">
        <v>74</v>
      </c>
      <c s="37">
        <v>50</v>
      </c>
      <c s="36">
        <v>0</v>
      </c>
      <c s="36">
        <f>ROUND(G73*H73,6)</f>
      </c>
      <c r="L73" s="38">
        <v>0</v>
      </c>
      <c s="32">
        <f>ROUND(ROUND(L73,2)*ROUND(G73,3),2)</f>
      </c>
      <c s="36" t="s">
        <v>90</v>
      </c>
      <c>
        <f>(M73*21)/100</f>
      </c>
      <c t="s">
        <v>28</v>
      </c>
    </row>
    <row r="74" spans="1:5" ht="25.5">
      <c r="A74" s="35" t="s">
        <v>56</v>
      </c>
      <c r="E74" s="39" t="s">
        <v>4256</v>
      </c>
    </row>
    <row r="75" spans="1:5" ht="12.75">
      <c r="A75" s="35" t="s">
        <v>57</v>
      </c>
      <c r="E75" s="40" t="s">
        <v>5</v>
      </c>
    </row>
    <row r="76" spans="1:5" ht="12.75">
      <c r="A76" t="s">
        <v>58</v>
      </c>
      <c r="E76" s="39" t="s">
        <v>5</v>
      </c>
    </row>
    <row r="77" spans="1:13" ht="12.75">
      <c r="A77" t="s">
        <v>47</v>
      </c>
      <c r="C77" s="31" t="s">
        <v>241</v>
      </c>
      <c r="E77" s="33" t="s">
        <v>242</v>
      </c>
      <c r="J77" s="32">
        <f>0</f>
      </c>
      <c s="32">
        <f>0</f>
      </c>
      <c s="32">
        <f>0+L78</f>
      </c>
      <c s="32">
        <f>0+M78</f>
      </c>
    </row>
    <row r="78" spans="1:16" ht="12.75">
      <c r="A78" t="s">
        <v>50</v>
      </c>
      <c s="34" t="s">
        <v>142</v>
      </c>
      <c s="34" t="s">
        <v>259</v>
      </c>
      <c s="35" t="s">
        <v>5</v>
      </c>
      <c s="6" t="s">
        <v>260</v>
      </c>
      <c s="36" t="s">
        <v>89</v>
      </c>
      <c s="37">
        <v>4</v>
      </c>
      <c s="36">
        <v>0</v>
      </c>
      <c s="36">
        <f>ROUND(G78*H78,6)</f>
      </c>
      <c r="L78" s="38">
        <v>0</v>
      </c>
      <c s="32">
        <f>ROUND(ROUND(L78,2)*ROUND(G78,3),2)</f>
      </c>
      <c s="36" t="s">
        <v>90</v>
      </c>
      <c>
        <f>(M78*21)/100</f>
      </c>
      <c t="s">
        <v>28</v>
      </c>
    </row>
    <row r="79" spans="1:5" ht="12.75">
      <c r="A79" s="35" t="s">
        <v>56</v>
      </c>
      <c r="E79" s="39" t="s">
        <v>260</v>
      </c>
    </row>
    <row r="80" spans="1:5" ht="12.75">
      <c r="A80" s="35" t="s">
        <v>57</v>
      </c>
      <c r="E80" s="40" t="s">
        <v>5</v>
      </c>
    </row>
    <row r="81" spans="1:5" ht="12.75">
      <c r="A81" t="s">
        <v>58</v>
      </c>
      <c r="E81" s="39" t="s">
        <v>5</v>
      </c>
    </row>
    <row r="82" spans="1:13" ht="12.75">
      <c r="A82" t="s">
        <v>47</v>
      </c>
      <c r="C82" s="31" t="s">
        <v>278</v>
      </c>
      <c r="E82" s="33" t="s">
        <v>279</v>
      </c>
      <c r="J82" s="32">
        <f>0</f>
      </c>
      <c s="32">
        <f>0</f>
      </c>
      <c s="32">
        <f>0+L83</f>
      </c>
      <c s="32">
        <f>0+M83</f>
      </c>
    </row>
    <row r="83" spans="1:16" ht="12.75">
      <c r="A83" t="s">
        <v>50</v>
      </c>
      <c s="34" t="s">
        <v>145</v>
      </c>
      <c s="34" t="s">
        <v>3540</v>
      </c>
      <c s="35" t="s">
        <v>5</v>
      </c>
      <c s="6" t="s">
        <v>3417</v>
      </c>
      <c s="36" t="s">
        <v>3541</v>
      </c>
      <c s="37">
        <v>1</v>
      </c>
      <c s="36">
        <v>0.0099</v>
      </c>
      <c s="36">
        <f>ROUND(G83*H83,6)</f>
      </c>
      <c r="L83" s="38">
        <v>0</v>
      </c>
      <c s="32">
        <f>ROUND(ROUND(L83,2)*ROUND(G83,3),2)</f>
      </c>
      <c s="36" t="s">
        <v>90</v>
      </c>
      <c>
        <f>(M83*21)/100</f>
      </c>
      <c t="s">
        <v>28</v>
      </c>
    </row>
    <row r="84" spans="1:5" ht="12.75">
      <c r="A84" s="35" t="s">
        <v>56</v>
      </c>
      <c r="E84" s="39" t="s">
        <v>3417</v>
      </c>
    </row>
    <row r="85" spans="1:5" ht="12.75">
      <c r="A85" s="35" t="s">
        <v>57</v>
      </c>
      <c r="E85" s="40" t="s">
        <v>5</v>
      </c>
    </row>
    <row r="86" spans="1:5" ht="12.75">
      <c r="A86" t="s">
        <v>58</v>
      </c>
      <c r="E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COUNTIFS(L8:L223,"=0",A8:A223,"P")+COUNTIFS(L8:L223,"",A8:A223,"P")+SUM(Q8:Q223)</f>
      </c>
    </row>
    <row r="8" spans="1:13" ht="12.75">
      <c r="A8" t="s">
        <v>45</v>
      </c>
      <c r="C8" s="28" t="s">
        <v>294</v>
      </c>
      <c r="E8" s="30" t="s">
        <v>293</v>
      </c>
      <c r="J8" s="29">
        <f>0+J9+J14+J59+J108+J189+J218</f>
      </c>
      <c s="29">
        <f>0+K9+K14+K59+K108+K189+K218</f>
      </c>
      <c s="29">
        <f>0+L9+L14+L59+L108+L189+L218</f>
      </c>
      <c s="29">
        <f>0+M9+M14+M59+M108+M189+M218</f>
      </c>
    </row>
    <row r="9" spans="1:13" ht="12.75">
      <c r="A9" t="s">
        <v>47</v>
      </c>
      <c r="C9" s="31" t="s">
        <v>85</v>
      </c>
      <c r="E9" s="33" t="s">
        <v>86</v>
      </c>
      <c r="J9" s="32">
        <f>0</f>
      </c>
      <c s="32">
        <f>0</f>
      </c>
      <c s="32">
        <f>0+L10</f>
      </c>
      <c s="32">
        <f>0+M10</f>
      </c>
    </row>
    <row r="10" spans="1:16" ht="25.5">
      <c r="A10" t="s">
        <v>50</v>
      </c>
      <c s="34" t="s">
        <v>51</v>
      </c>
      <c s="34" t="s">
        <v>295</v>
      </c>
      <c s="35" t="s">
        <v>5</v>
      </c>
      <c s="6" t="s">
        <v>95</v>
      </c>
      <c s="36" t="s">
        <v>54</v>
      </c>
      <c s="37">
        <v>1</v>
      </c>
      <c s="36">
        <v>0</v>
      </c>
      <c s="36">
        <f>ROUND(G10*H10,6)</f>
      </c>
      <c r="L10" s="38">
        <v>0</v>
      </c>
      <c s="32">
        <f>ROUND(ROUND(L10,2)*ROUND(G10,3),2)</f>
      </c>
      <c s="36" t="s">
        <v>90</v>
      </c>
      <c>
        <f>(M10*21)/100</f>
      </c>
      <c t="s">
        <v>28</v>
      </c>
    </row>
    <row r="11" spans="1:5" ht="51">
      <c r="A11" s="35" t="s">
        <v>56</v>
      </c>
      <c r="E11" s="39" t="s">
        <v>296</v>
      </c>
    </row>
    <row r="12" spans="1:5" ht="12.75">
      <c r="A12" s="35" t="s">
        <v>57</v>
      </c>
      <c r="E12" s="40" t="s">
        <v>5</v>
      </c>
    </row>
    <row r="13" spans="1:5" ht="12.75">
      <c r="A13" t="s">
        <v>58</v>
      </c>
      <c r="E13" s="39" t="s">
        <v>5</v>
      </c>
    </row>
    <row r="14" spans="1:13" ht="12.75">
      <c r="A14" t="s">
        <v>47</v>
      </c>
      <c r="C14" s="31" t="s">
        <v>97</v>
      </c>
      <c r="E14" s="33" t="s">
        <v>297</v>
      </c>
      <c r="J14" s="32">
        <f>0</f>
      </c>
      <c s="32">
        <f>0</f>
      </c>
      <c s="32">
        <f>0+L15+L19+L23+L27+L31+L35+L39+L43+L47+L51+L55</f>
      </c>
      <c s="32">
        <f>0+M15+M19+M23+M27+M31+M35+M39+M43+M47+M51+M55</f>
      </c>
    </row>
    <row r="15" spans="1:16" ht="12.75">
      <c r="A15" t="s">
        <v>50</v>
      </c>
      <c s="34" t="s">
        <v>28</v>
      </c>
      <c s="34" t="s">
        <v>298</v>
      </c>
      <c s="35" t="s">
        <v>5</v>
      </c>
      <c s="6" t="s">
        <v>299</v>
      </c>
      <c s="36" t="s">
        <v>89</v>
      </c>
      <c s="37">
        <v>1</v>
      </c>
      <c s="36">
        <v>0</v>
      </c>
      <c s="36">
        <f>ROUND(G15*H15,6)</f>
      </c>
      <c r="L15" s="38">
        <v>0</v>
      </c>
      <c s="32">
        <f>ROUND(ROUND(L15,2)*ROUND(G15,3),2)</f>
      </c>
      <c s="36" t="s">
        <v>55</v>
      </c>
      <c>
        <f>(M15*21)/100</f>
      </c>
      <c t="s">
        <v>28</v>
      </c>
    </row>
    <row r="16" spans="1:5" ht="12.75">
      <c r="A16" s="35" t="s">
        <v>56</v>
      </c>
      <c r="E16" s="39" t="s">
        <v>299</v>
      </c>
    </row>
    <row r="17" spans="1:5" ht="12.75">
      <c r="A17" s="35" t="s">
        <v>57</v>
      </c>
      <c r="E17" s="40" t="s">
        <v>5</v>
      </c>
    </row>
    <row r="18" spans="1:5" ht="12.75">
      <c r="A18" t="s">
        <v>58</v>
      </c>
      <c r="E18" s="39" t="s">
        <v>5</v>
      </c>
    </row>
    <row r="19" spans="1:16" ht="25.5">
      <c r="A19" t="s">
        <v>50</v>
      </c>
      <c s="34" t="s">
        <v>26</v>
      </c>
      <c s="34" t="s">
        <v>300</v>
      </c>
      <c s="35" t="s">
        <v>5</v>
      </c>
      <c s="6" t="s">
        <v>301</v>
      </c>
      <c s="36" t="s">
        <v>89</v>
      </c>
      <c s="37">
        <v>1</v>
      </c>
      <c s="36">
        <v>0</v>
      </c>
      <c s="36">
        <f>ROUND(G19*H19,6)</f>
      </c>
      <c r="L19" s="38">
        <v>0</v>
      </c>
      <c s="32">
        <f>ROUND(ROUND(L19,2)*ROUND(G19,3),2)</f>
      </c>
      <c s="36" t="s">
        <v>90</v>
      </c>
      <c>
        <f>(M19*21)/100</f>
      </c>
      <c t="s">
        <v>28</v>
      </c>
    </row>
    <row r="20" spans="1:5" ht="25.5">
      <c r="A20" s="35" t="s">
        <v>56</v>
      </c>
      <c r="E20" s="39" t="s">
        <v>301</v>
      </c>
    </row>
    <row r="21" spans="1:5" ht="12.75">
      <c r="A21" s="35" t="s">
        <v>57</v>
      </c>
      <c r="E21" s="40" t="s">
        <v>5</v>
      </c>
    </row>
    <row r="22" spans="1:5" ht="12.75">
      <c r="A22" t="s">
        <v>58</v>
      </c>
      <c r="E22" s="39" t="s">
        <v>5</v>
      </c>
    </row>
    <row r="23" spans="1:16" ht="12.75">
      <c r="A23" t="s">
        <v>50</v>
      </c>
      <c s="34" t="s">
        <v>79</v>
      </c>
      <c s="34" t="s">
        <v>302</v>
      </c>
      <c s="35" t="s">
        <v>5</v>
      </c>
      <c s="6" t="s">
        <v>303</v>
      </c>
      <c s="36" t="s">
        <v>54</v>
      </c>
      <c s="37">
        <v>1</v>
      </c>
      <c s="36">
        <v>0</v>
      </c>
      <c s="36">
        <f>ROUND(G23*H23,6)</f>
      </c>
      <c r="L23" s="38">
        <v>0</v>
      </c>
      <c s="32">
        <f>ROUND(ROUND(L23,2)*ROUND(G23,3),2)</f>
      </c>
      <c s="36" t="s">
        <v>55</v>
      </c>
      <c>
        <f>(M23*21)/100</f>
      </c>
      <c t="s">
        <v>28</v>
      </c>
    </row>
    <row r="24" spans="1:5" ht="12.75">
      <c r="A24" s="35" t="s">
        <v>56</v>
      </c>
      <c r="E24" s="39" t="s">
        <v>303</v>
      </c>
    </row>
    <row r="25" spans="1:5" ht="12.75">
      <c r="A25" s="35" t="s">
        <v>57</v>
      </c>
      <c r="E25" s="40" t="s">
        <v>5</v>
      </c>
    </row>
    <row r="26" spans="1:5" ht="12.75">
      <c r="A26" t="s">
        <v>58</v>
      </c>
      <c r="E26" s="39" t="s">
        <v>5</v>
      </c>
    </row>
    <row r="27" spans="1:16" ht="12.75">
      <c r="A27" t="s">
        <v>50</v>
      </c>
      <c s="34" t="s">
        <v>101</v>
      </c>
      <c s="34" t="s">
        <v>304</v>
      </c>
      <c s="35" t="s">
        <v>5</v>
      </c>
      <c s="6" t="s">
        <v>305</v>
      </c>
      <c s="36" t="s">
        <v>54</v>
      </c>
      <c s="37">
        <v>1</v>
      </c>
      <c s="36">
        <v>0</v>
      </c>
      <c s="36">
        <f>ROUND(G27*H27,6)</f>
      </c>
      <c r="L27" s="38">
        <v>0</v>
      </c>
      <c s="32">
        <f>ROUND(ROUND(L27,2)*ROUND(G27,3),2)</f>
      </c>
      <c s="36" t="s">
        <v>55</v>
      </c>
      <c>
        <f>(M27*21)/100</f>
      </c>
      <c t="s">
        <v>28</v>
      </c>
    </row>
    <row r="28" spans="1:5" ht="12.75">
      <c r="A28" s="35" t="s">
        <v>56</v>
      </c>
      <c r="E28" s="39" t="s">
        <v>305</v>
      </c>
    </row>
    <row r="29" spans="1:5" ht="12.75">
      <c r="A29" s="35" t="s">
        <v>57</v>
      </c>
      <c r="E29" s="40" t="s">
        <v>5</v>
      </c>
    </row>
    <row r="30" spans="1:5" ht="12.75">
      <c r="A30" t="s">
        <v>58</v>
      </c>
      <c r="E30" s="39" t="s">
        <v>5</v>
      </c>
    </row>
    <row r="31" spans="1:16" ht="12.75">
      <c r="A31" t="s">
        <v>50</v>
      </c>
      <c s="34" t="s">
        <v>27</v>
      </c>
      <c s="34" t="s">
        <v>306</v>
      </c>
      <c s="35" t="s">
        <v>5</v>
      </c>
      <c s="6" t="s">
        <v>307</v>
      </c>
      <c s="36" t="s">
        <v>54</v>
      </c>
      <c s="37">
        <v>1</v>
      </c>
      <c s="36">
        <v>0</v>
      </c>
      <c s="36">
        <f>ROUND(G31*H31,6)</f>
      </c>
      <c r="L31" s="38">
        <v>0</v>
      </c>
      <c s="32">
        <f>ROUND(ROUND(L31,2)*ROUND(G31,3),2)</f>
      </c>
      <c s="36" t="s">
        <v>55</v>
      </c>
      <c>
        <f>(M31*21)/100</f>
      </c>
      <c t="s">
        <v>28</v>
      </c>
    </row>
    <row r="32" spans="1:5" ht="12.75">
      <c r="A32" s="35" t="s">
        <v>56</v>
      </c>
      <c r="E32" s="39" t="s">
        <v>307</v>
      </c>
    </row>
    <row r="33" spans="1:5" ht="12.75">
      <c r="A33" s="35" t="s">
        <v>57</v>
      </c>
      <c r="E33" s="40" t="s">
        <v>5</v>
      </c>
    </row>
    <row r="34" spans="1:5" ht="12.75">
      <c r="A34" t="s">
        <v>58</v>
      </c>
      <c r="E34" s="39" t="s">
        <v>5</v>
      </c>
    </row>
    <row r="35" spans="1:16" ht="12.75">
      <c r="A35" t="s">
        <v>50</v>
      </c>
      <c s="34" t="s">
        <v>106</v>
      </c>
      <c s="34" t="s">
        <v>308</v>
      </c>
      <c s="35" t="s">
        <v>5</v>
      </c>
      <c s="6" t="s">
        <v>309</v>
      </c>
      <c s="36" t="s">
        <v>89</v>
      </c>
      <c s="37">
        <v>1</v>
      </c>
      <c s="36">
        <v>0</v>
      </c>
      <c s="36">
        <f>ROUND(G35*H35,6)</f>
      </c>
      <c r="L35" s="38">
        <v>0</v>
      </c>
      <c s="32">
        <f>ROUND(ROUND(L35,2)*ROUND(G35,3),2)</f>
      </c>
      <c s="36" t="s">
        <v>55</v>
      </c>
      <c>
        <f>(M35*21)/100</f>
      </c>
      <c t="s">
        <v>28</v>
      </c>
    </row>
    <row r="36" spans="1:5" ht="12.75">
      <c r="A36" s="35" t="s">
        <v>56</v>
      </c>
      <c r="E36" s="39" t="s">
        <v>309</v>
      </c>
    </row>
    <row r="37" spans="1:5" ht="12.75">
      <c r="A37" s="35" t="s">
        <v>57</v>
      </c>
      <c r="E37" s="40" t="s">
        <v>5</v>
      </c>
    </row>
    <row r="38" spans="1:5" ht="12.75">
      <c r="A38" t="s">
        <v>58</v>
      </c>
      <c r="E38" s="39" t="s">
        <v>5</v>
      </c>
    </row>
    <row r="39" spans="1:16" ht="25.5">
      <c r="A39" t="s">
        <v>50</v>
      </c>
      <c s="34" t="s">
        <v>111</v>
      </c>
      <c s="34" t="s">
        <v>310</v>
      </c>
      <c s="35" t="s">
        <v>5</v>
      </c>
      <c s="6" t="s">
        <v>311</v>
      </c>
      <c s="36" t="s">
        <v>89</v>
      </c>
      <c s="37">
        <v>1</v>
      </c>
      <c s="36">
        <v>0</v>
      </c>
      <c s="36">
        <f>ROUND(G39*H39,6)</f>
      </c>
      <c r="L39" s="38">
        <v>0</v>
      </c>
      <c s="32">
        <f>ROUND(ROUND(L39,2)*ROUND(G39,3),2)</f>
      </c>
      <c s="36" t="s">
        <v>55</v>
      </c>
      <c>
        <f>(M39*21)/100</f>
      </c>
      <c t="s">
        <v>28</v>
      </c>
    </row>
    <row r="40" spans="1:5" ht="25.5">
      <c r="A40" s="35" t="s">
        <v>56</v>
      </c>
      <c r="E40" s="39" t="s">
        <v>311</v>
      </c>
    </row>
    <row r="41" spans="1:5" ht="12.75">
      <c r="A41" s="35" t="s">
        <v>57</v>
      </c>
      <c r="E41" s="40" t="s">
        <v>5</v>
      </c>
    </row>
    <row r="42" spans="1:5" ht="12.75">
      <c r="A42" t="s">
        <v>58</v>
      </c>
      <c r="E42" s="39" t="s">
        <v>5</v>
      </c>
    </row>
    <row r="43" spans="1:16" ht="12.75">
      <c r="A43" t="s">
        <v>50</v>
      </c>
      <c s="34" t="s">
        <v>114</v>
      </c>
      <c s="34" t="s">
        <v>312</v>
      </c>
      <c s="35" t="s">
        <v>5</v>
      </c>
      <c s="6" t="s">
        <v>313</v>
      </c>
      <c s="36" t="s">
        <v>184</v>
      </c>
      <c s="37">
        <v>20</v>
      </c>
      <c s="36">
        <v>0</v>
      </c>
      <c s="36">
        <f>ROUND(G43*H43,6)</f>
      </c>
      <c r="L43" s="38">
        <v>0</v>
      </c>
      <c s="32">
        <f>ROUND(ROUND(L43,2)*ROUND(G43,3),2)</f>
      </c>
      <c s="36" t="s">
        <v>55</v>
      </c>
      <c>
        <f>(M43*21)/100</f>
      </c>
      <c t="s">
        <v>28</v>
      </c>
    </row>
    <row r="44" spans="1:5" ht="12.75">
      <c r="A44" s="35" t="s">
        <v>56</v>
      </c>
      <c r="E44" s="39" t="s">
        <v>313</v>
      </c>
    </row>
    <row r="45" spans="1:5" ht="12.75">
      <c r="A45" s="35" t="s">
        <v>57</v>
      </c>
      <c r="E45" s="40" t="s">
        <v>5</v>
      </c>
    </row>
    <row r="46" spans="1:5" ht="12.75">
      <c r="A46" t="s">
        <v>58</v>
      </c>
      <c r="E46" s="39" t="s">
        <v>5</v>
      </c>
    </row>
    <row r="47" spans="1:16" ht="25.5">
      <c r="A47" t="s">
        <v>50</v>
      </c>
      <c s="34" t="s">
        <v>120</v>
      </c>
      <c s="34" t="s">
        <v>314</v>
      </c>
      <c s="35" t="s">
        <v>5</v>
      </c>
      <c s="6" t="s">
        <v>315</v>
      </c>
      <c s="36" t="s">
        <v>89</v>
      </c>
      <c s="37">
        <v>2</v>
      </c>
      <c s="36">
        <v>0</v>
      </c>
      <c s="36">
        <f>ROUND(G47*H47,6)</f>
      </c>
      <c r="L47" s="38">
        <v>0</v>
      </c>
      <c s="32">
        <f>ROUND(ROUND(L47,2)*ROUND(G47,3),2)</f>
      </c>
      <c s="36" t="s">
        <v>55</v>
      </c>
      <c>
        <f>(M47*21)/100</f>
      </c>
      <c t="s">
        <v>28</v>
      </c>
    </row>
    <row r="48" spans="1:5" ht="25.5">
      <c r="A48" s="35" t="s">
        <v>56</v>
      </c>
      <c r="E48" s="39" t="s">
        <v>315</v>
      </c>
    </row>
    <row r="49" spans="1:5" ht="12.75">
      <c r="A49" s="35" t="s">
        <v>57</v>
      </c>
      <c r="E49" s="40" t="s">
        <v>5</v>
      </c>
    </row>
    <row r="50" spans="1:5" ht="12.75">
      <c r="A50" t="s">
        <v>58</v>
      </c>
      <c r="E50" s="39" t="s">
        <v>5</v>
      </c>
    </row>
    <row r="51" spans="1:16" ht="38.25">
      <c r="A51" t="s">
        <v>50</v>
      </c>
      <c s="34" t="s">
        <v>124</v>
      </c>
      <c s="34" t="s">
        <v>316</v>
      </c>
      <c s="35" t="s">
        <v>5</v>
      </c>
      <c s="6" t="s">
        <v>317</v>
      </c>
      <c s="36" t="s">
        <v>89</v>
      </c>
      <c s="37">
        <v>4</v>
      </c>
      <c s="36">
        <v>0</v>
      </c>
      <c s="36">
        <f>ROUND(G51*H51,6)</f>
      </c>
      <c r="L51" s="38">
        <v>0</v>
      </c>
      <c s="32">
        <f>ROUND(ROUND(L51,2)*ROUND(G51,3),2)</f>
      </c>
      <c s="36" t="s">
        <v>55</v>
      </c>
      <c>
        <f>(M51*21)/100</f>
      </c>
      <c t="s">
        <v>28</v>
      </c>
    </row>
    <row r="52" spans="1:5" ht="38.25">
      <c r="A52" s="35" t="s">
        <v>56</v>
      </c>
      <c r="E52" s="39" t="s">
        <v>318</v>
      </c>
    </row>
    <row r="53" spans="1:5" ht="12.75">
      <c r="A53" s="35" t="s">
        <v>57</v>
      </c>
      <c r="E53" s="40" t="s">
        <v>5</v>
      </c>
    </row>
    <row r="54" spans="1:5" ht="12.75">
      <c r="A54" t="s">
        <v>58</v>
      </c>
      <c r="E54" s="39" t="s">
        <v>5</v>
      </c>
    </row>
    <row r="55" spans="1:16" ht="12.75">
      <c r="A55" t="s">
        <v>50</v>
      </c>
      <c s="34" t="s">
        <v>127</v>
      </c>
      <c s="34" t="s">
        <v>319</v>
      </c>
      <c s="35" t="s">
        <v>5</v>
      </c>
      <c s="6" t="s">
        <v>320</v>
      </c>
      <c s="36" t="s">
        <v>89</v>
      </c>
      <c s="37">
        <v>6</v>
      </c>
      <c s="36">
        <v>0</v>
      </c>
      <c s="36">
        <f>ROUND(G55*H55,6)</f>
      </c>
      <c r="L55" s="38">
        <v>0</v>
      </c>
      <c s="32">
        <f>ROUND(ROUND(L55,2)*ROUND(G55,3),2)</f>
      </c>
      <c s="36" t="s">
        <v>55</v>
      </c>
      <c>
        <f>(M55*21)/100</f>
      </c>
      <c t="s">
        <v>28</v>
      </c>
    </row>
    <row r="56" spans="1:5" ht="12.75">
      <c r="A56" s="35" t="s">
        <v>56</v>
      </c>
      <c r="E56" s="39" t="s">
        <v>320</v>
      </c>
    </row>
    <row r="57" spans="1:5" ht="12.75">
      <c r="A57" s="35" t="s">
        <v>57</v>
      </c>
      <c r="E57" s="40" t="s">
        <v>5</v>
      </c>
    </row>
    <row r="58" spans="1:5" ht="12.75">
      <c r="A58" t="s">
        <v>58</v>
      </c>
      <c r="E58" s="39" t="s">
        <v>5</v>
      </c>
    </row>
    <row r="59" spans="1:13" ht="12.75">
      <c r="A59" t="s">
        <v>47</v>
      </c>
      <c r="C59" s="31" t="s">
        <v>118</v>
      </c>
      <c r="E59" s="33" t="s">
        <v>119</v>
      </c>
      <c r="J59" s="32">
        <f>0</f>
      </c>
      <c s="32">
        <f>0</f>
      </c>
      <c s="32">
        <f>0+L60+L64+L68+L72+L76+L80+L84+L88+L92+L96+L100+L104</f>
      </c>
      <c s="32">
        <f>0+M60+M64+M68+M72+M76+M80+M84+M88+M92+M96+M100+M104</f>
      </c>
    </row>
    <row r="60" spans="1:16" ht="12.75">
      <c r="A60" t="s">
        <v>50</v>
      </c>
      <c s="34" t="s">
        <v>130</v>
      </c>
      <c s="34" t="s">
        <v>128</v>
      </c>
      <c s="35" t="s">
        <v>5</v>
      </c>
      <c s="6" t="s">
        <v>129</v>
      </c>
      <c s="36" t="s">
        <v>74</v>
      </c>
      <c s="37">
        <v>10</v>
      </c>
      <c s="36">
        <v>0.00033</v>
      </c>
      <c s="36">
        <f>ROUND(G60*H60,6)</f>
      </c>
      <c r="L60" s="38">
        <v>0</v>
      </c>
      <c s="32">
        <f>ROUND(ROUND(L60,2)*ROUND(G60,3),2)</f>
      </c>
      <c s="36" t="s">
        <v>90</v>
      </c>
      <c>
        <f>(M60*21)/100</f>
      </c>
      <c t="s">
        <v>28</v>
      </c>
    </row>
    <row r="61" spans="1:5" ht="12.75">
      <c r="A61" s="35" t="s">
        <v>56</v>
      </c>
      <c r="E61" s="39" t="s">
        <v>129</v>
      </c>
    </row>
    <row r="62" spans="1:5" ht="12.75">
      <c r="A62" s="35" t="s">
        <v>57</v>
      </c>
      <c r="E62" s="40" t="s">
        <v>5</v>
      </c>
    </row>
    <row r="63" spans="1:5" ht="12.75">
      <c r="A63" t="s">
        <v>58</v>
      </c>
      <c r="E63" s="39" t="s">
        <v>5</v>
      </c>
    </row>
    <row r="64" spans="1:16" ht="25.5">
      <c r="A64" t="s">
        <v>50</v>
      </c>
      <c s="34" t="s">
        <v>133</v>
      </c>
      <c s="34" t="s">
        <v>321</v>
      </c>
      <c s="35" t="s">
        <v>5</v>
      </c>
      <c s="6" t="s">
        <v>322</v>
      </c>
      <c s="36" t="s">
        <v>74</v>
      </c>
      <c s="37">
        <v>50</v>
      </c>
      <c s="36">
        <v>0</v>
      </c>
      <c s="36">
        <f>ROUND(G64*H64,6)</f>
      </c>
      <c r="L64" s="38">
        <v>0</v>
      </c>
      <c s="32">
        <f>ROUND(ROUND(L64,2)*ROUND(G64,3),2)</f>
      </c>
      <c s="36" t="s">
        <v>90</v>
      </c>
      <c>
        <f>(M64*21)/100</f>
      </c>
      <c t="s">
        <v>28</v>
      </c>
    </row>
    <row r="65" spans="1:5" ht="25.5">
      <c r="A65" s="35" t="s">
        <v>56</v>
      </c>
      <c r="E65" s="39" t="s">
        <v>322</v>
      </c>
    </row>
    <row r="66" spans="1:5" ht="12.75">
      <c r="A66" s="35" t="s">
        <v>57</v>
      </c>
      <c r="E66" s="40" t="s">
        <v>5</v>
      </c>
    </row>
    <row r="67" spans="1:5" ht="12.75">
      <c r="A67" t="s">
        <v>58</v>
      </c>
      <c r="E67" s="39" t="s">
        <v>5</v>
      </c>
    </row>
    <row r="68" spans="1:16" ht="12.75">
      <c r="A68" t="s">
        <v>50</v>
      </c>
      <c s="34" t="s">
        <v>136</v>
      </c>
      <c s="34" t="s">
        <v>323</v>
      </c>
      <c s="35" t="s">
        <v>5</v>
      </c>
      <c s="6" t="s">
        <v>324</v>
      </c>
      <c s="36" t="s">
        <v>74</v>
      </c>
      <c s="37">
        <v>60</v>
      </c>
      <c s="36">
        <v>0.0015</v>
      </c>
      <c s="36">
        <f>ROUND(G68*H68,6)</f>
      </c>
      <c r="L68" s="38">
        <v>0</v>
      </c>
      <c s="32">
        <f>ROUND(ROUND(L68,2)*ROUND(G68,3),2)</f>
      </c>
      <c s="36" t="s">
        <v>90</v>
      </c>
      <c>
        <f>(M68*21)/100</f>
      </c>
      <c t="s">
        <v>28</v>
      </c>
    </row>
    <row r="69" spans="1:5" ht="12.75">
      <c r="A69" s="35" t="s">
        <v>56</v>
      </c>
      <c r="E69" s="39" t="s">
        <v>324</v>
      </c>
    </row>
    <row r="70" spans="1:5" ht="12.75">
      <c r="A70" s="35" t="s">
        <v>57</v>
      </c>
      <c r="E70" s="40" t="s">
        <v>5</v>
      </c>
    </row>
    <row r="71" spans="1:5" ht="12.75">
      <c r="A71" t="s">
        <v>58</v>
      </c>
      <c r="E71" s="39" t="s">
        <v>5</v>
      </c>
    </row>
    <row r="72" spans="1:16" ht="12.75">
      <c r="A72" t="s">
        <v>50</v>
      </c>
      <c s="34" t="s">
        <v>139</v>
      </c>
      <c s="34" t="s">
        <v>325</v>
      </c>
      <c s="35" t="s">
        <v>5</v>
      </c>
      <c s="6" t="s">
        <v>326</v>
      </c>
      <c s="36" t="s">
        <v>74</v>
      </c>
      <c s="37">
        <v>10</v>
      </c>
      <c s="36">
        <v>0</v>
      </c>
      <c s="36">
        <f>ROUND(G72*H72,6)</f>
      </c>
      <c r="L72" s="38">
        <v>0</v>
      </c>
      <c s="32">
        <f>ROUND(ROUND(L72,2)*ROUND(G72,3),2)</f>
      </c>
      <c s="36" t="s">
        <v>291</v>
      </c>
      <c>
        <f>(M72*21)/100</f>
      </c>
      <c t="s">
        <v>28</v>
      </c>
    </row>
    <row r="73" spans="1:5" ht="12.75">
      <c r="A73" s="35" t="s">
        <v>56</v>
      </c>
      <c r="E73" s="39" t="s">
        <v>326</v>
      </c>
    </row>
    <row r="74" spans="1:5" ht="12.75">
      <c r="A74" s="35" t="s">
        <v>57</v>
      </c>
      <c r="E74" s="40" t="s">
        <v>5</v>
      </c>
    </row>
    <row r="75" spans="1:5" ht="12.75">
      <c r="A75" t="s">
        <v>58</v>
      </c>
      <c r="E75" s="39" t="s">
        <v>5</v>
      </c>
    </row>
    <row r="76" spans="1:16" ht="25.5">
      <c r="A76" t="s">
        <v>50</v>
      </c>
      <c s="34" t="s">
        <v>142</v>
      </c>
      <c s="34" t="s">
        <v>166</v>
      </c>
      <c s="35" t="s">
        <v>5</v>
      </c>
      <c s="6" t="s">
        <v>167</v>
      </c>
      <c s="36" t="s">
        <v>74</v>
      </c>
      <c s="37">
        <v>70</v>
      </c>
      <c s="36">
        <v>0</v>
      </c>
      <c s="36">
        <f>ROUND(G76*H76,6)</f>
      </c>
      <c r="L76" s="38">
        <v>0</v>
      </c>
      <c s="32">
        <f>ROUND(ROUND(L76,2)*ROUND(G76,3),2)</f>
      </c>
      <c s="36" t="s">
        <v>90</v>
      </c>
      <c>
        <f>(M76*21)/100</f>
      </c>
      <c t="s">
        <v>28</v>
      </c>
    </row>
    <row r="77" spans="1:5" ht="25.5">
      <c r="A77" s="35" t="s">
        <v>56</v>
      </c>
      <c r="E77" s="39" t="s">
        <v>167</v>
      </c>
    </row>
    <row r="78" spans="1:5" ht="12.75">
      <c r="A78" s="35" t="s">
        <v>57</v>
      </c>
      <c r="E78" s="40" t="s">
        <v>5</v>
      </c>
    </row>
    <row r="79" spans="1:5" ht="12.75">
      <c r="A79" t="s">
        <v>58</v>
      </c>
      <c r="E79" s="39" t="s">
        <v>5</v>
      </c>
    </row>
    <row r="80" spans="1:16" ht="25.5">
      <c r="A80" t="s">
        <v>50</v>
      </c>
      <c s="34" t="s">
        <v>145</v>
      </c>
      <c s="34" t="s">
        <v>169</v>
      </c>
      <c s="35" t="s">
        <v>5</v>
      </c>
      <c s="6" t="s">
        <v>170</v>
      </c>
      <c s="36" t="s">
        <v>74</v>
      </c>
      <c s="37">
        <v>70</v>
      </c>
      <c s="36">
        <v>0</v>
      </c>
      <c s="36">
        <f>ROUND(G80*H80,6)</f>
      </c>
      <c r="L80" s="38">
        <v>0</v>
      </c>
      <c s="32">
        <f>ROUND(ROUND(L80,2)*ROUND(G80,3),2)</f>
      </c>
      <c s="36" t="s">
        <v>90</v>
      </c>
      <c>
        <f>(M80*21)/100</f>
      </c>
      <c t="s">
        <v>28</v>
      </c>
    </row>
    <row r="81" spans="1:5" ht="25.5">
      <c r="A81" s="35" t="s">
        <v>56</v>
      </c>
      <c r="E81" s="39" t="s">
        <v>170</v>
      </c>
    </row>
    <row r="82" spans="1:5" ht="12.75">
      <c r="A82" s="35" t="s">
        <v>57</v>
      </c>
      <c r="E82" s="40" t="s">
        <v>5</v>
      </c>
    </row>
    <row r="83" spans="1:5" ht="12.75">
      <c r="A83" t="s">
        <v>58</v>
      </c>
      <c r="E83" s="39" t="s">
        <v>5</v>
      </c>
    </row>
    <row r="84" spans="1:16" ht="12.75">
      <c r="A84" t="s">
        <v>50</v>
      </c>
      <c s="34" t="s">
        <v>149</v>
      </c>
      <c s="34" t="s">
        <v>327</v>
      </c>
      <c s="35" t="s">
        <v>5</v>
      </c>
      <c s="6" t="s">
        <v>328</v>
      </c>
      <c s="36" t="s">
        <v>74</v>
      </c>
      <c s="37">
        <v>36.75</v>
      </c>
      <c s="36">
        <v>0.00015</v>
      </c>
      <c s="36">
        <f>ROUND(G84*H84,6)</f>
      </c>
      <c r="L84" s="38">
        <v>0</v>
      </c>
      <c s="32">
        <f>ROUND(ROUND(L84,2)*ROUND(G84,3),2)</f>
      </c>
      <c s="36" t="s">
        <v>90</v>
      </c>
      <c>
        <f>(M84*21)/100</f>
      </c>
      <c t="s">
        <v>28</v>
      </c>
    </row>
    <row r="85" spans="1:5" ht="12.75">
      <c r="A85" s="35" t="s">
        <v>56</v>
      </c>
      <c r="E85" s="39" t="s">
        <v>328</v>
      </c>
    </row>
    <row r="86" spans="1:5" ht="12.75">
      <c r="A86" s="35" t="s">
        <v>57</v>
      </c>
      <c r="E86" s="40" t="s">
        <v>5</v>
      </c>
    </row>
    <row r="87" spans="1:5" ht="12.75">
      <c r="A87" t="s">
        <v>58</v>
      </c>
      <c r="E87" s="39" t="s">
        <v>5</v>
      </c>
    </row>
    <row r="88" spans="1:16" ht="25.5">
      <c r="A88" t="s">
        <v>50</v>
      </c>
      <c s="34" t="s">
        <v>152</v>
      </c>
      <c s="34" t="s">
        <v>329</v>
      </c>
      <c s="35" t="s">
        <v>5</v>
      </c>
      <c s="6" t="s">
        <v>330</v>
      </c>
      <c s="36" t="s">
        <v>74</v>
      </c>
      <c s="37">
        <v>35</v>
      </c>
      <c s="36">
        <v>0</v>
      </c>
      <c s="36">
        <f>ROUND(G88*H88,6)</f>
      </c>
      <c r="L88" s="38">
        <v>0</v>
      </c>
      <c s="32">
        <f>ROUND(ROUND(L88,2)*ROUND(G88,3),2)</f>
      </c>
      <c s="36" t="s">
        <v>90</v>
      </c>
      <c>
        <f>(M88*21)/100</f>
      </c>
      <c t="s">
        <v>28</v>
      </c>
    </row>
    <row r="89" spans="1:5" ht="25.5">
      <c r="A89" s="35" t="s">
        <v>56</v>
      </c>
      <c r="E89" s="39" t="s">
        <v>330</v>
      </c>
    </row>
    <row r="90" spans="1:5" ht="12.75">
      <c r="A90" s="35" t="s">
        <v>57</v>
      </c>
      <c r="E90" s="40" t="s">
        <v>5</v>
      </c>
    </row>
    <row r="91" spans="1:5" ht="12.75">
      <c r="A91" t="s">
        <v>58</v>
      </c>
      <c r="E91" s="39" t="s">
        <v>5</v>
      </c>
    </row>
    <row r="92" spans="1:16" ht="12.75">
      <c r="A92" t="s">
        <v>50</v>
      </c>
      <c s="34" t="s">
        <v>155</v>
      </c>
      <c s="34" t="s">
        <v>331</v>
      </c>
      <c s="35" t="s">
        <v>5</v>
      </c>
      <c s="6" t="s">
        <v>332</v>
      </c>
      <c s="36" t="s">
        <v>89</v>
      </c>
      <c s="37">
        <v>2</v>
      </c>
      <c s="36">
        <v>0</v>
      </c>
      <c s="36">
        <f>ROUND(G92*H92,6)</f>
      </c>
      <c r="L92" s="38">
        <v>0</v>
      </c>
      <c s="32">
        <f>ROUND(ROUND(L92,2)*ROUND(G92,3),2)</f>
      </c>
      <c s="36" t="s">
        <v>55</v>
      </c>
      <c>
        <f>(M92*21)/100</f>
      </c>
      <c t="s">
        <v>28</v>
      </c>
    </row>
    <row r="93" spans="1:5" ht="12.75">
      <c r="A93" s="35" t="s">
        <v>56</v>
      </c>
      <c r="E93" s="39" t="s">
        <v>332</v>
      </c>
    </row>
    <row r="94" spans="1:5" ht="12.75">
      <c r="A94" s="35" t="s">
        <v>57</v>
      </c>
      <c r="E94" s="40" t="s">
        <v>5</v>
      </c>
    </row>
    <row r="95" spans="1:5" ht="12.75">
      <c r="A95" t="s">
        <v>58</v>
      </c>
      <c r="E95" s="39" t="s">
        <v>5</v>
      </c>
    </row>
    <row r="96" spans="1:16" ht="25.5">
      <c r="A96" t="s">
        <v>50</v>
      </c>
      <c s="34" t="s">
        <v>159</v>
      </c>
      <c s="34" t="s">
        <v>160</v>
      </c>
      <c s="35" t="s">
        <v>5</v>
      </c>
      <c s="6" t="s">
        <v>161</v>
      </c>
      <c s="36" t="s">
        <v>89</v>
      </c>
      <c s="37">
        <v>2</v>
      </c>
      <c s="36">
        <v>0</v>
      </c>
      <c s="36">
        <f>ROUND(G96*H96,6)</f>
      </c>
      <c r="L96" s="38">
        <v>0</v>
      </c>
      <c s="32">
        <f>ROUND(ROUND(L96,2)*ROUND(G96,3),2)</f>
      </c>
      <c s="36" t="s">
        <v>90</v>
      </c>
      <c>
        <f>(M96*21)/100</f>
      </c>
      <c t="s">
        <v>28</v>
      </c>
    </row>
    <row r="97" spans="1:5" ht="25.5">
      <c r="A97" s="35" t="s">
        <v>56</v>
      </c>
      <c r="E97" s="39" t="s">
        <v>161</v>
      </c>
    </row>
    <row r="98" spans="1:5" ht="12.75">
      <c r="A98" s="35" t="s">
        <v>57</v>
      </c>
      <c r="E98" s="40" t="s">
        <v>5</v>
      </c>
    </row>
    <row r="99" spans="1:5" ht="12.75">
      <c r="A99" t="s">
        <v>58</v>
      </c>
      <c r="E99" s="39" t="s">
        <v>5</v>
      </c>
    </row>
    <row r="100" spans="1:16" ht="12.75">
      <c r="A100" t="s">
        <v>50</v>
      </c>
      <c s="34" t="s">
        <v>162</v>
      </c>
      <c s="34" t="s">
        <v>333</v>
      </c>
      <c s="35" t="s">
        <v>5</v>
      </c>
      <c s="6" t="s">
        <v>334</v>
      </c>
      <c s="36" t="s">
        <v>89</v>
      </c>
      <c s="37">
        <v>2</v>
      </c>
      <c s="36">
        <v>0</v>
      </c>
      <c s="36">
        <f>ROUND(G100*H100,6)</f>
      </c>
      <c r="L100" s="38">
        <v>0</v>
      </c>
      <c s="32">
        <f>ROUND(ROUND(L100,2)*ROUND(G100,3),2)</f>
      </c>
      <c s="36" t="s">
        <v>55</v>
      </c>
      <c>
        <f>(M100*21)/100</f>
      </c>
      <c t="s">
        <v>28</v>
      </c>
    </row>
    <row r="101" spans="1:5" ht="12.75">
      <c r="A101" s="35" t="s">
        <v>56</v>
      </c>
      <c r="E101" s="39" t="s">
        <v>334</v>
      </c>
    </row>
    <row r="102" spans="1:5" ht="12.75">
      <c r="A102" s="35" t="s">
        <v>57</v>
      </c>
      <c r="E102" s="40" t="s">
        <v>5</v>
      </c>
    </row>
    <row r="103" spans="1:5" ht="12.75">
      <c r="A103" t="s">
        <v>58</v>
      </c>
      <c r="E103" s="39" t="s">
        <v>5</v>
      </c>
    </row>
    <row r="104" spans="1:16" ht="25.5">
      <c r="A104" t="s">
        <v>50</v>
      </c>
      <c s="34" t="s">
        <v>165</v>
      </c>
      <c s="34" t="s">
        <v>335</v>
      </c>
      <c s="35" t="s">
        <v>5</v>
      </c>
      <c s="6" t="s">
        <v>336</v>
      </c>
      <c s="36" t="s">
        <v>89</v>
      </c>
      <c s="37">
        <v>2</v>
      </c>
      <c s="36">
        <v>0</v>
      </c>
      <c s="36">
        <f>ROUND(G104*H104,6)</f>
      </c>
      <c r="L104" s="38">
        <v>0</v>
      </c>
      <c s="32">
        <f>ROUND(ROUND(L104,2)*ROUND(G104,3),2)</f>
      </c>
      <c s="36" t="s">
        <v>90</v>
      </c>
      <c>
        <f>(M104*21)/100</f>
      </c>
      <c t="s">
        <v>28</v>
      </c>
    </row>
    <row r="105" spans="1:5" ht="25.5">
      <c r="A105" s="35" t="s">
        <v>56</v>
      </c>
      <c r="E105" s="39" t="s">
        <v>336</v>
      </c>
    </row>
    <row r="106" spans="1:5" ht="12.75">
      <c r="A106" s="35" t="s">
        <v>57</v>
      </c>
      <c r="E106" s="40" t="s">
        <v>5</v>
      </c>
    </row>
    <row r="107" spans="1:5" ht="12.75">
      <c r="A107" t="s">
        <v>58</v>
      </c>
      <c r="E107" s="39" t="s">
        <v>5</v>
      </c>
    </row>
    <row r="108" spans="1:13" ht="12.75">
      <c r="A108" t="s">
        <v>47</v>
      </c>
      <c r="C108" s="31" t="s">
        <v>185</v>
      </c>
      <c r="E108" s="33" t="s">
        <v>186</v>
      </c>
      <c r="J108" s="32">
        <f>0</f>
      </c>
      <c s="32">
        <f>0</f>
      </c>
      <c s="32">
        <f>0+L109+L113+L117+L121+L125+L129+L133+L137+L141+L145+L149+L153+L157+L161+L165+L169+L173+L177+L181+L185</f>
      </c>
      <c s="32">
        <f>0+M109+M113+M117+M121+M125+M129+M133+M137+M141+M145+M149+M153+M157+M161+M165+M169+M173+M177+M181+M185</f>
      </c>
    </row>
    <row r="109" spans="1:16" ht="12.75">
      <c r="A109" t="s">
        <v>50</v>
      </c>
      <c s="34" t="s">
        <v>168</v>
      </c>
      <c s="34" t="s">
        <v>337</v>
      </c>
      <c s="35" t="s">
        <v>5</v>
      </c>
      <c s="6" t="s">
        <v>338</v>
      </c>
      <c s="36" t="s">
        <v>74</v>
      </c>
      <c s="37">
        <v>47.25</v>
      </c>
      <c s="36">
        <v>0</v>
      </c>
      <c s="36">
        <f>ROUND(G109*H109,6)</f>
      </c>
      <c r="L109" s="38">
        <v>0</v>
      </c>
      <c s="32">
        <f>ROUND(ROUND(L109,2)*ROUND(G109,3),2)</f>
      </c>
      <c s="36" t="s">
        <v>90</v>
      </c>
      <c>
        <f>(M109*21)/100</f>
      </c>
      <c t="s">
        <v>28</v>
      </c>
    </row>
    <row r="110" spans="1:5" ht="12.75">
      <c r="A110" s="35" t="s">
        <v>56</v>
      </c>
      <c r="E110" s="39" t="s">
        <v>338</v>
      </c>
    </row>
    <row r="111" spans="1:5" ht="12.75">
      <c r="A111" s="35" t="s">
        <v>57</v>
      </c>
      <c r="E111" s="40" t="s">
        <v>5</v>
      </c>
    </row>
    <row r="112" spans="1:5" ht="12.75">
      <c r="A112" t="s">
        <v>58</v>
      </c>
      <c r="E112" s="39" t="s">
        <v>5</v>
      </c>
    </row>
    <row r="113" spans="1:16" ht="12.75">
      <c r="A113" t="s">
        <v>50</v>
      </c>
      <c s="34" t="s">
        <v>171</v>
      </c>
      <c s="34" t="s">
        <v>339</v>
      </c>
      <c s="35" t="s">
        <v>5</v>
      </c>
      <c s="6" t="s">
        <v>340</v>
      </c>
      <c s="36" t="s">
        <v>74</v>
      </c>
      <c s="37">
        <v>31.5</v>
      </c>
      <c s="36">
        <v>0</v>
      </c>
      <c s="36">
        <f>ROUND(G113*H113,6)</f>
      </c>
      <c r="L113" s="38">
        <v>0</v>
      </c>
      <c s="32">
        <f>ROUND(ROUND(L113,2)*ROUND(G113,3),2)</f>
      </c>
      <c s="36" t="s">
        <v>90</v>
      </c>
      <c>
        <f>(M113*21)/100</f>
      </c>
      <c t="s">
        <v>28</v>
      </c>
    </row>
    <row r="114" spans="1:5" ht="12.75">
      <c r="A114" s="35" t="s">
        <v>56</v>
      </c>
      <c r="E114" s="39" t="s">
        <v>340</v>
      </c>
    </row>
    <row r="115" spans="1:5" ht="12.75">
      <c r="A115" s="35" t="s">
        <v>57</v>
      </c>
      <c r="E115" s="40" t="s">
        <v>5</v>
      </c>
    </row>
    <row r="116" spans="1:5" ht="12.75">
      <c r="A116" t="s">
        <v>58</v>
      </c>
      <c r="E116" s="39" t="s">
        <v>5</v>
      </c>
    </row>
    <row r="117" spans="1:16" ht="25.5">
      <c r="A117" t="s">
        <v>50</v>
      </c>
      <c s="34" t="s">
        <v>174</v>
      </c>
      <c s="34" t="s">
        <v>210</v>
      </c>
      <c s="35" t="s">
        <v>5</v>
      </c>
      <c s="6" t="s">
        <v>211</v>
      </c>
      <c s="36" t="s">
        <v>74</v>
      </c>
      <c s="37">
        <v>78</v>
      </c>
      <c s="36">
        <v>0</v>
      </c>
      <c s="36">
        <f>ROUND(G117*H117,6)</f>
      </c>
      <c r="L117" s="38">
        <v>0</v>
      </c>
      <c s="32">
        <f>ROUND(ROUND(L117,2)*ROUND(G117,3),2)</f>
      </c>
      <c s="36" t="s">
        <v>90</v>
      </c>
      <c>
        <f>(M117*21)/100</f>
      </c>
      <c t="s">
        <v>28</v>
      </c>
    </row>
    <row r="118" spans="1:5" ht="25.5">
      <c r="A118" s="35" t="s">
        <v>56</v>
      </c>
      <c r="E118" s="39" t="s">
        <v>211</v>
      </c>
    </row>
    <row r="119" spans="1:5" ht="12.75">
      <c r="A119" s="35" t="s">
        <v>57</v>
      </c>
      <c r="E119" s="40" t="s">
        <v>5</v>
      </c>
    </row>
    <row r="120" spans="1:5" ht="12.75">
      <c r="A120" t="s">
        <v>58</v>
      </c>
      <c r="E120" s="39" t="s">
        <v>5</v>
      </c>
    </row>
    <row r="121" spans="1:16" ht="12.75">
      <c r="A121" t="s">
        <v>50</v>
      </c>
      <c s="34" t="s">
        <v>177</v>
      </c>
      <c s="34" t="s">
        <v>341</v>
      </c>
      <c s="35" t="s">
        <v>5</v>
      </c>
      <c s="6" t="s">
        <v>342</v>
      </c>
      <c s="36" t="s">
        <v>74</v>
      </c>
      <c s="37">
        <v>31.5</v>
      </c>
      <c s="36">
        <v>0</v>
      </c>
      <c s="36">
        <f>ROUND(G121*H121,6)</f>
      </c>
      <c r="L121" s="38">
        <v>0</v>
      </c>
      <c s="32">
        <f>ROUND(ROUND(L121,2)*ROUND(G121,3),2)</f>
      </c>
      <c s="36" t="s">
        <v>55</v>
      </c>
      <c>
        <f>(M121*21)/100</f>
      </c>
      <c t="s">
        <v>28</v>
      </c>
    </row>
    <row r="122" spans="1:5" ht="12.75">
      <c r="A122" s="35" t="s">
        <v>56</v>
      </c>
      <c r="E122" s="39" t="s">
        <v>342</v>
      </c>
    </row>
    <row r="123" spans="1:5" ht="25.5">
      <c r="A123" s="35" t="s">
        <v>57</v>
      </c>
      <c r="E123" s="40" t="s">
        <v>343</v>
      </c>
    </row>
    <row r="124" spans="1:5" ht="12.75">
      <c r="A124" t="s">
        <v>58</v>
      </c>
      <c r="E124" s="39" t="s">
        <v>5</v>
      </c>
    </row>
    <row r="125" spans="1:16" ht="38.25">
      <c r="A125" t="s">
        <v>50</v>
      </c>
      <c s="34" t="s">
        <v>181</v>
      </c>
      <c s="34" t="s">
        <v>344</v>
      </c>
      <c s="35" t="s">
        <v>5</v>
      </c>
      <c s="6" t="s">
        <v>345</v>
      </c>
      <c s="36" t="s">
        <v>74</v>
      </c>
      <c s="37">
        <v>30</v>
      </c>
      <c s="36">
        <v>0</v>
      </c>
      <c s="36">
        <f>ROUND(G125*H125,6)</f>
      </c>
      <c r="L125" s="38">
        <v>0</v>
      </c>
      <c s="32">
        <f>ROUND(ROUND(L125,2)*ROUND(G125,3),2)</f>
      </c>
      <c s="36" t="s">
        <v>90</v>
      </c>
      <c>
        <f>(M125*21)/100</f>
      </c>
      <c t="s">
        <v>28</v>
      </c>
    </row>
    <row r="126" spans="1:5" ht="38.25">
      <c r="A126" s="35" t="s">
        <v>56</v>
      </c>
      <c r="E126" s="39" t="s">
        <v>346</v>
      </c>
    </row>
    <row r="127" spans="1:5" ht="12.75">
      <c r="A127" s="35" t="s">
        <v>57</v>
      </c>
      <c r="E127" s="40" t="s">
        <v>5</v>
      </c>
    </row>
    <row r="128" spans="1:5" ht="12.75">
      <c r="A128" t="s">
        <v>58</v>
      </c>
      <c r="E128" s="39" t="s">
        <v>5</v>
      </c>
    </row>
    <row r="129" spans="1:16" ht="12.75">
      <c r="A129" t="s">
        <v>50</v>
      </c>
      <c s="34" t="s">
        <v>187</v>
      </c>
      <c s="34" t="s">
        <v>347</v>
      </c>
      <c s="35" t="s">
        <v>5</v>
      </c>
      <c s="6" t="s">
        <v>348</v>
      </c>
      <c s="36" t="s">
        <v>74</v>
      </c>
      <c s="37">
        <v>288.75</v>
      </c>
      <c s="36">
        <v>0</v>
      </c>
      <c s="36">
        <f>ROUND(G129*H129,6)</f>
      </c>
      <c r="L129" s="38">
        <v>0</v>
      </c>
      <c s="32">
        <f>ROUND(ROUND(L129,2)*ROUND(G129,3),2)</f>
      </c>
      <c s="36" t="s">
        <v>55</v>
      </c>
      <c>
        <f>(M129*21)/100</f>
      </c>
      <c t="s">
        <v>28</v>
      </c>
    </row>
    <row r="130" spans="1:5" ht="12.75">
      <c r="A130" s="35" t="s">
        <v>56</v>
      </c>
      <c r="E130" s="39" t="s">
        <v>348</v>
      </c>
    </row>
    <row r="131" spans="1:5" ht="25.5">
      <c r="A131" s="35" t="s">
        <v>57</v>
      </c>
      <c r="E131" s="40" t="s">
        <v>349</v>
      </c>
    </row>
    <row r="132" spans="1:5" ht="12.75">
      <c r="A132" t="s">
        <v>58</v>
      </c>
      <c r="E132" s="39" t="s">
        <v>5</v>
      </c>
    </row>
    <row r="133" spans="1:16" ht="38.25">
      <c r="A133" t="s">
        <v>50</v>
      </c>
      <c s="34" t="s">
        <v>191</v>
      </c>
      <c s="34" t="s">
        <v>350</v>
      </c>
      <c s="35" t="s">
        <v>5</v>
      </c>
      <c s="6" t="s">
        <v>351</v>
      </c>
      <c s="36" t="s">
        <v>74</v>
      </c>
      <c s="37">
        <v>275</v>
      </c>
      <c s="36">
        <v>0</v>
      </c>
      <c s="36">
        <f>ROUND(G133*H133,6)</f>
      </c>
      <c r="L133" s="38">
        <v>0</v>
      </c>
      <c s="32">
        <f>ROUND(ROUND(L133,2)*ROUND(G133,3),2)</f>
      </c>
      <c s="36" t="s">
        <v>90</v>
      </c>
      <c>
        <f>(M133*21)/100</f>
      </c>
      <c t="s">
        <v>28</v>
      </c>
    </row>
    <row r="134" spans="1:5" ht="38.25">
      <c r="A134" s="35" t="s">
        <v>56</v>
      </c>
      <c r="E134" s="39" t="s">
        <v>352</v>
      </c>
    </row>
    <row r="135" spans="1:5" ht="12.75">
      <c r="A135" s="35" t="s">
        <v>57</v>
      </c>
      <c r="E135" s="40" t="s">
        <v>5</v>
      </c>
    </row>
    <row r="136" spans="1:5" ht="12.75">
      <c r="A136" t="s">
        <v>58</v>
      </c>
      <c r="E136" s="39" t="s">
        <v>5</v>
      </c>
    </row>
    <row r="137" spans="1:16" ht="12.75">
      <c r="A137" t="s">
        <v>50</v>
      </c>
      <c s="34" t="s">
        <v>194</v>
      </c>
      <c s="34" t="s">
        <v>353</v>
      </c>
      <c s="35" t="s">
        <v>5</v>
      </c>
      <c s="6" t="s">
        <v>354</v>
      </c>
      <c s="36" t="s">
        <v>74</v>
      </c>
      <c s="37">
        <v>89.25</v>
      </c>
      <c s="36">
        <v>0</v>
      </c>
      <c s="36">
        <f>ROUND(G137*H137,6)</f>
      </c>
      <c r="L137" s="38">
        <v>0</v>
      </c>
      <c s="32">
        <f>ROUND(ROUND(L137,2)*ROUND(G137,3),2)</f>
      </c>
      <c s="36" t="s">
        <v>55</v>
      </c>
      <c>
        <f>(M137*21)/100</f>
      </c>
      <c t="s">
        <v>28</v>
      </c>
    </row>
    <row r="138" spans="1:5" ht="12.75">
      <c r="A138" s="35" t="s">
        <v>56</v>
      </c>
      <c r="E138" s="39" t="s">
        <v>354</v>
      </c>
    </row>
    <row r="139" spans="1:5" ht="25.5">
      <c r="A139" s="35" t="s">
        <v>57</v>
      </c>
      <c r="E139" s="40" t="s">
        <v>355</v>
      </c>
    </row>
    <row r="140" spans="1:5" ht="12.75">
      <c r="A140" t="s">
        <v>58</v>
      </c>
      <c r="E140" s="39" t="s">
        <v>5</v>
      </c>
    </row>
    <row r="141" spans="1:16" ht="38.25">
      <c r="A141" t="s">
        <v>50</v>
      </c>
      <c s="34" t="s">
        <v>198</v>
      </c>
      <c s="34" t="s">
        <v>356</v>
      </c>
      <c s="35" t="s">
        <v>5</v>
      </c>
      <c s="6" t="s">
        <v>357</v>
      </c>
      <c s="36" t="s">
        <v>74</v>
      </c>
      <c s="37">
        <v>85</v>
      </c>
      <c s="36">
        <v>0</v>
      </c>
      <c s="36">
        <f>ROUND(G141*H141,6)</f>
      </c>
      <c r="L141" s="38">
        <v>0</v>
      </c>
      <c s="32">
        <f>ROUND(ROUND(L141,2)*ROUND(G141,3),2)</f>
      </c>
      <c s="36" t="s">
        <v>90</v>
      </c>
      <c>
        <f>(M141*21)/100</f>
      </c>
      <c t="s">
        <v>28</v>
      </c>
    </row>
    <row r="142" spans="1:5" ht="38.25">
      <c r="A142" s="35" t="s">
        <v>56</v>
      </c>
      <c r="E142" s="39" t="s">
        <v>358</v>
      </c>
    </row>
    <row r="143" spans="1:5" ht="12.75">
      <c r="A143" s="35" t="s">
        <v>57</v>
      </c>
      <c r="E143" s="40" t="s">
        <v>5</v>
      </c>
    </row>
    <row r="144" spans="1:5" ht="12.75">
      <c r="A144" t="s">
        <v>58</v>
      </c>
      <c r="E144" s="39" t="s">
        <v>5</v>
      </c>
    </row>
    <row r="145" spans="1:16" ht="12.75">
      <c r="A145" t="s">
        <v>50</v>
      </c>
      <c s="34" t="s">
        <v>201</v>
      </c>
      <c s="34" t="s">
        <v>359</v>
      </c>
      <c s="35" t="s">
        <v>5</v>
      </c>
      <c s="6" t="s">
        <v>360</v>
      </c>
      <c s="36" t="s">
        <v>74</v>
      </c>
      <c s="37">
        <v>189</v>
      </c>
      <c s="36">
        <v>0</v>
      </c>
      <c s="36">
        <f>ROUND(G145*H145,6)</f>
      </c>
      <c r="L145" s="38">
        <v>0</v>
      </c>
      <c s="32">
        <f>ROUND(ROUND(L145,2)*ROUND(G145,3),2)</f>
      </c>
      <c s="36" t="s">
        <v>55</v>
      </c>
      <c>
        <f>(M145*21)/100</f>
      </c>
      <c t="s">
        <v>28</v>
      </c>
    </row>
    <row r="146" spans="1:5" ht="12.75">
      <c r="A146" s="35" t="s">
        <v>56</v>
      </c>
      <c r="E146" s="39" t="s">
        <v>360</v>
      </c>
    </row>
    <row r="147" spans="1:5" ht="25.5">
      <c r="A147" s="35" t="s">
        <v>57</v>
      </c>
      <c r="E147" s="40" t="s">
        <v>361</v>
      </c>
    </row>
    <row r="148" spans="1:5" ht="12.75">
      <c r="A148" t="s">
        <v>58</v>
      </c>
      <c r="E148" s="39" t="s">
        <v>5</v>
      </c>
    </row>
    <row r="149" spans="1:16" ht="38.25">
      <c r="A149" t="s">
        <v>50</v>
      </c>
      <c s="34" t="s">
        <v>205</v>
      </c>
      <c s="34" t="s">
        <v>362</v>
      </c>
      <c s="35" t="s">
        <v>5</v>
      </c>
      <c s="6" t="s">
        <v>363</v>
      </c>
      <c s="36" t="s">
        <v>74</v>
      </c>
      <c s="37">
        <v>180</v>
      </c>
      <c s="36">
        <v>0</v>
      </c>
      <c s="36">
        <f>ROUND(G149*H149,6)</f>
      </c>
      <c r="L149" s="38">
        <v>0</v>
      </c>
      <c s="32">
        <f>ROUND(ROUND(L149,2)*ROUND(G149,3),2)</f>
      </c>
      <c s="36" t="s">
        <v>90</v>
      </c>
      <c>
        <f>(M149*21)/100</f>
      </c>
      <c t="s">
        <v>28</v>
      </c>
    </row>
    <row r="150" spans="1:5" ht="38.25">
      <c r="A150" s="35" t="s">
        <v>56</v>
      </c>
      <c r="E150" s="39" t="s">
        <v>364</v>
      </c>
    </row>
    <row r="151" spans="1:5" ht="12.75">
      <c r="A151" s="35" t="s">
        <v>57</v>
      </c>
      <c r="E151" s="40" t="s">
        <v>5</v>
      </c>
    </row>
    <row r="152" spans="1:5" ht="12.75">
      <c r="A152" t="s">
        <v>58</v>
      </c>
      <c r="E152" s="39" t="s">
        <v>5</v>
      </c>
    </row>
    <row r="153" spans="1:16" ht="12.75">
      <c r="A153" t="s">
        <v>50</v>
      </c>
      <c s="34" t="s">
        <v>209</v>
      </c>
      <c s="34" t="s">
        <v>365</v>
      </c>
      <c s="35" t="s">
        <v>5</v>
      </c>
      <c s="6" t="s">
        <v>366</v>
      </c>
      <c s="36" t="s">
        <v>74</v>
      </c>
      <c s="37">
        <v>31.5</v>
      </c>
      <c s="36">
        <v>0</v>
      </c>
      <c s="36">
        <f>ROUND(G153*H153,6)</f>
      </c>
      <c r="L153" s="38">
        <v>0</v>
      </c>
      <c s="32">
        <f>ROUND(ROUND(L153,2)*ROUND(G153,3),2)</f>
      </c>
      <c s="36" t="s">
        <v>55</v>
      </c>
      <c>
        <f>(M153*21)/100</f>
      </c>
      <c t="s">
        <v>28</v>
      </c>
    </row>
    <row r="154" spans="1:5" ht="12.75">
      <c r="A154" s="35" t="s">
        <v>56</v>
      </c>
      <c r="E154" s="39" t="s">
        <v>366</v>
      </c>
    </row>
    <row r="155" spans="1:5" ht="25.5">
      <c r="A155" s="35" t="s">
        <v>57</v>
      </c>
      <c r="E155" s="40" t="s">
        <v>343</v>
      </c>
    </row>
    <row r="156" spans="1:5" ht="12.75">
      <c r="A156" t="s">
        <v>58</v>
      </c>
      <c r="E156" s="39" t="s">
        <v>5</v>
      </c>
    </row>
    <row r="157" spans="1:16" ht="38.25">
      <c r="A157" t="s">
        <v>50</v>
      </c>
      <c s="34" t="s">
        <v>212</v>
      </c>
      <c s="34" t="s">
        <v>367</v>
      </c>
      <c s="35" t="s">
        <v>5</v>
      </c>
      <c s="6" t="s">
        <v>345</v>
      </c>
      <c s="36" t="s">
        <v>74</v>
      </c>
      <c s="37">
        <v>30</v>
      </c>
      <c s="36">
        <v>0</v>
      </c>
      <c s="36">
        <f>ROUND(G157*H157,6)</f>
      </c>
      <c r="L157" s="38">
        <v>0</v>
      </c>
      <c s="32">
        <f>ROUND(ROUND(L157,2)*ROUND(G157,3),2)</f>
      </c>
      <c s="36" t="s">
        <v>291</v>
      </c>
      <c>
        <f>(M157*21)/100</f>
      </c>
      <c t="s">
        <v>28</v>
      </c>
    </row>
    <row r="158" spans="1:5" ht="38.25">
      <c r="A158" s="35" t="s">
        <v>56</v>
      </c>
      <c r="E158" s="39" t="s">
        <v>346</v>
      </c>
    </row>
    <row r="159" spans="1:5" ht="12.75">
      <c r="A159" s="35" t="s">
        <v>57</v>
      </c>
      <c r="E159" s="40" t="s">
        <v>5</v>
      </c>
    </row>
    <row r="160" spans="1:5" ht="12.75">
      <c r="A160" t="s">
        <v>58</v>
      </c>
      <c r="E160" s="39" t="s">
        <v>5</v>
      </c>
    </row>
    <row r="161" spans="1:16" ht="12.75">
      <c r="A161" t="s">
        <v>50</v>
      </c>
      <c s="34" t="s">
        <v>216</v>
      </c>
      <c s="34" t="s">
        <v>368</v>
      </c>
      <c s="35" t="s">
        <v>5</v>
      </c>
      <c s="6" t="s">
        <v>369</v>
      </c>
      <c s="36" t="s">
        <v>74</v>
      </c>
      <c s="37">
        <v>47.25</v>
      </c>
      <c s="36">
        <v>0</v>
      </c>
      <c s="36">
        <f>ROUND(G161*H161,6)</f>
      </c>
      <c r="L161" s="38">
        <v>0</v>
      </c>
      <c s="32">
        <f>ROUND(ROUND(L161,2)*ROUND(G161,3),2)</f>
      </c>
      <c s="36" t="s">
        <v>55</v>
      </c>
      <c>
        <f>(M161*21)/100</f>
      </c>
      <c t="s">
        <v>28</v>
      </c>
    </row>
    <row r="162" spans="1:5" ht="12.75">
      <c r="A162" s="35" t="s">
        <v>56</v>
      </c>
      <c r="E162" s="39" t="s">
        <v>369</v>
      </c>
    </row>
    <row r="163" spans="1:5" ht="25.5">
      <c r="A163" s="35" t="s">
        <v>57</v>
      </c>
      <c r="E163" s="40" t="s">
        <v>370</v>
      </c>
    </row>
    <row r="164" spans="1:5" ht="12.75">
      <c r="A164" t="s">
        <v>58</v>
      </c>
      <c r="E164" s="39" t="s">
        <v>5</v>
      </c>
    </row>
    <row r="165" spans="1:16" ht="38.25">
      <c r="A165" t="s">
        <v>50</v>
      </c>
      <c s="34" t="s">
        <v>219</v>
      </c>
      <c s="34" t="s">
        <v>371</v>
      </c>
      <c s="35" t="s">
        <v>5</v>
      </c>
      <c s="6" t="s">
        <v>351</v>
      </c>
      <c s="36" t="s">
        <v>74</v>
      </c>
      <c s="37">
        <v>45</v>
      </c>
      <c s="36">
        <v>0</v>
      </c>
      <c s="36">
        <f>ROUND(G165*H165,6)</f>
      </c>
      <c r="L165" s="38">
        <v>0</v>
      </c>
      <c s="32">
        <f>ROUND(ROUND(L165,2)*ROUND(G165,3),2)</f>
      </c>
      <c s="36" t="s">
        <v>291</v>
      </c>
      <c>
        <f>(M165*21)/100</f>
      </c>
      <c t="s">
        <v>28</v>
      </c>
    </row>
    <row r="166" spans="1:5" ht="38.25">
      <c r="A166" s="35" t="s">
        <v>56</v>
      </c>
      <c r="E166" s="39" t="s">
        <v>352</v>
      </c>
    </row>
    <row r="167" spans="1:5" ht="12.75">
      <c r="A167" s="35" t="s">
        <v>57</v>
      </c>
      <c r="E167" s="40" t="s">
        <v>5</v>
      </c>
    </row>
    <row r="168" spans="1:5" ht="12.75">
      <c r="A168" t="s">
        <v>58</v>
      </c>
      <c r="E168" s="39" t="s">
        <v>5</v>
      </c>
    </row>
    <row r="169" spans="1:16" ht="12.75">
      <c r="A169" t="s">
        <v>50</v>
      </c>
      <c s="34" t="s">
        <v>223</v>
      </c>
      <c s="34" t="s">
        <v>372</v>
      </c>
      <c s="35" t="s">
        <v>5</v>
      </c>
      <c s="6" t="s">
        <v>373</v>
      </c>
      <c s="36" t="s">
        <v>74</v>
      </c>
      <c s="37">
        <v>47.25</v>
      </c>
      <c s="36">
        <v>0</v>
      </c>
      <c s="36">
        <f>ROUND(G169*H169,6)</f>
      </c>
      <c r="L169" s="38">
        <v>0</v>
      </c>
      <c s="32">
        <f>ROUND(ROUND(L169,2)*ROUND(G169,3),2)</f>
      </c>
      <c s="36" t="s">
        <v>55</v>
      </c>
      <c>
        <f>(M169*21)/100</f>
      </c>
      <c t="s">
        <v>28</v>
      </c>
    </row>
    <row r="170" spans="1:5" ht="12.75">
      <c r="A170" s="35" t="s">
        <v>56</v>
      </c>
      <c r="E170" s="39" t="s">
        <v>373</v>
      </c>
    </row>
    <row r="171" spans="1:5" ht="25.5">
      <c r="A171" s="35" t="s">
        <v>57</v>
      </c>
      <c r="E171" s="40" t="s">
        <v>374</v>
      </c>
    </row>
    <row r="172" spans="1:5" ht="12.75">
      <c r="A172" t="s">
        <v>58</v>
      </c>
      <c r="E172" s="39" t="s">
        <v>5</v>
      </c>
    </row>
    <row r="173" spans="1:16" ht="38.25">
      <c r="A173" t="s">
        <v>50</v>
      </c>
      <c s="34" t="s">
        <v>226</v>
      </c>
      <c s="34" t="s">
        <v>375</v>
      </c>
      <c s="35" t="s">
        <v>5</v>
      </c>
      <c s="6" t="s">
        <v>351</v>
      </c>
      <c s="36" t="s">
        <v>74</v>
      </c>
      <c s="37">
        <v>45</v>
      </c>
      <c s="36">
        <v>0</v>
      </c>
      <c s="36">
        <f>ROUND(G173*H173,6)</f>
      </c>
      <c r="L173" s="38">
        <v>0</v>
      </c>
      <c s="32">
        <f>ROUND(ROUND(L173,2)*ROUND(G173,3),2)</f>
      </c>
      <c s="36" t="s">
        <v>291</v>
      </c>
      <c>
        <f>(M173*21)/100</f>
      </c>
      <c t="s">
        <v>28</v>
      </c>
    </row>
    <row r="174" spans="1:5" ht="38.25">
      <c r="A174" s="35" t="s">
        <v>56</v>
      </c>
      <c r="E174" s="39" t="s">
        <v>352</v>
      </c>
    </row>
    <row r="175" spans="1:5" ht="12.75">
      <c r="A175" s="35" t="s">
        <v>57</v>
      </c>
      <c r="E175" s="40" t="s">
        <v>5</v>
      </c>
    </row>
    <row r="176" spans="1:5" ht="12.75">
      <c r="A176" t="s">
        <v>58</v>
      </c>
      <c r="E176" s="39" t="s">
        <v>5</v>
      </c>
    </row>
    <row r="177" spans="1:16" ht="12.75">
      <c r="A177" t="s">
        <v>50</v>
      </c>
      <c s="34" t="s">
        <v>230</v>
      </c>
      <c s="34" t="s">
        <v>376</v>
      </c>
      <c s="35" t="s">
        <v>5</v>
      </c>
      <c s="6" t="s">
        <v>377</v>
      </c>
      <c s="36" t="s">
        <v>74</v>
      </c>
      <c s="37">
        <v>47.25</v>
      </c>
      <c s="36">
        <v>7E-05</v>
      </c>
      <c s="36">
        <f>ROUND(G177*H177,6)</f>
      </c>
      <c r="L177" s="38">
        <v>0</v>
      </c>
      <c s="32">
        <f>ROUND(ROUND(L177,2)*ROUND(G177,3),2)</f>
      </c>
      <c s="36" t="s">
        <v>90</v>
      </c>
      <c>
        <f>(M177*21)/100</f>
      </c>
      <c t="s">
        <v>28</v>
      </c>
    </row>
    <row r="178" spans="1:5" ht="12.75">
      <c r="A178" s="35" t="s">
        <v>56</v>
      </c>
      <c r="E178" s="39" t="s">
        <v>377</v>
      </c>
    </row>
    <row r="179" spans="1:5" ht="25.5">
      <c r="A179" s="35" t="s">
        <v>57</v>
      </c>
      <c r="E179" s="40" t="s">
        <v>378</v>
      </c>
    </row>
    <row r="180" spans="1:5" ht="12.75">
      <c r="A180" t="s">
        <v>58</v>
      </c>
      <c r="E180" s="39" t="s">
        <v>5</v>
      </c>
    </row>
    <row r="181" spans="1:16" ht="38.25">
      <c r="A181" t="s">
        <v>50</v>
      </c>
      <c s="34" t="s">
        <v>234</v>
      </c>
      <c s="34" t="s">
        <v>379</v>
      </c>
      <c s="35" t="s">
        <v>5</v>
      </c>
      <c s="6" t="s">
        <v>380</v>
      </c>
      <c s="36" t="s">
        <v>74</v>
      </c>
      <c s="37">
        <v>45</v>
      </c>
      <c s="36">
        <v>0</v>
      </c>
      <c s="36">
        <f>ROUND(G181*H181,6)</f>
      </c>
      <c r="L181" s="38">
        <v>0</v>
      </c>
      <c s="32">
        <f>ROUND(ROUND(L181,2)*ROUND(G181,3),2)</f>
      </c>
      <c s="36" t="s">
        <v>90</v>
      </c>
      <c>
        <f>(M181*21)/100</f>
      </c>
      <c t="s">
        <v>28</v>
      </c>
    </row>
    <row r="182" spans="1:5" ht="38.25">
      <c r="A182" s="35" t="s">
        <v>56</v>
      </c>
      <c r="E182" s="39" t="s">
        <v>381</v>
      </c>
    </row>
    <row r="183" spans="1:5" ht="12.75">
      <c r="A183" s="35" t="s">
        <v>57</v>
      </c>
      <c r="E183" s="40" t="s">
        <v>5</v>
      </c>
    </row>
    <row r="184" spans="1:5" ht="12.75">
      <c r="A184" t="s">
        <v>58</v>
      </c>
      <c r="E184" s="39" t="s">
        <v>5</v>
      </c>
    </row>
    <row r="185" spans="1:16" ht="12.75">
      <c r="A185" t="s">
        <v>50</v>
      </c>
      <c s="34" t="s">
        <v>238</v>
      </c>
      <c s="34" t="s">
        <v>382</v>
      </c>
      <c s="35" t="s">
        <v>5</v>
      </c>
      <c s="6" t="s">
        <v>289</v>
      </c>
      <c s="36" t="s">
        <v>54</v>
      </c>
      <c s="37">
        <v>1</v>
      </c>
      <c s="36">
        <v>0</v>
      </c>
      <c s="36">
        <f>ROUND(G185*H185,6)</f>
      </c>
      <c r="L185" s="38">
        <v>0</v>
      </c>
      <c s="32">
        <f>ROUND(ROUND(L185,2)*ROUND(G185,3),2)</f>
      </c>
      <c s="36" t="s">
        <v>55</v>
      </c>
      <c>
        <f>(M185*21)/100</f>
      </c>
      <c t="s">
        <v>28</v>
      </c>
    </row>
    <row r="186" spans="1:5" ht="12.75">
      <c r="A186" s="35" t="s">
        <v>56</v>
      </c>
      <c r="E186" s="39" t="s">
        <v>289</v>
      </c>
    </row>
    <row r="187" spans="1:5" ht="12.75">
      <c r="A187" s="35" t="s">
        <v>57</v>
      </c>
      <c r="E187" s="40" t="s">
        <v>5</v>
      </c>
    </row>
    <row r="188" spans="1:5" ht="12.75">
      <c r="A188" t="s">
        <v>58</v>
      </c>
      <c r="E188" s="39" t="s">
        <v>5</v>
      </c>
    </row>
    <row r="189" spans="1:13" ht="12.75">
      <c r="A189" t="s">
        <v>47</v>
      </c>
      <c r="C189" s="31" t="s">
        <v>241</v>
      </c>
      <c r="E189" s="33" t="s">
        <v>242</v>
      </c>
      <c r="J189" s="32">
        <f>0</f>
      </c>
      <c s="32">
        <f>0</f>
      </c>
      <c s="32">
        <f>0+L190+L194+L198+L202+L206+L210+L214</f>
      </c>
      <c s="32">
        <f>0+M190+M194+M198+M202+M206+M210+M214</f>
      </c>
    </row>
    <row r="190" spans="1:16" ht="12.75">
      <c r="A190" t="s">
        <v>50</v>
      </c>
      <c s="34" t="s">
        <v>243</v>
      </c>
      <c s="34" t="s">
        <v>383</v>
      </c>
      <c s="35" t="s">
        <v>5</v>
      </c>
      <c s="6" t="s">
        <v>384</v>
      </c>
      <c s="36" t="s">
        <v>89</v>
      </c>
      <c s="37">
        <v>10</v>
      </c>
      <c s="36">
        <v>0</v>
      </c>
      <c s="36">
        <f>ROUND(G190*H190,6)</f>
      </c>
      <c r="L190" s="38">
        <v>0</v>
      </c>
      <c s="32">
        <f>ROUND(ROUND(L190,2)*ROUND(G190,3),2)</f>
      </c>
      <c s="36" t="s">
        <v>90</v>
      </c>
      <c>
        <f>(M190*21)/100</f>
      </c>
      <c t="s">
        <v>28</v>
      </c>
    </row>
    <row r="191" spans="1:5" ht="12.75">
      <c r="A191" s="35" t="s">
        <v>56</v>
      </c>
      <c r="E191" s="39" t="s">
        <v>384</v>
      </c>
    </row>
    <row r="192" spans="1:5" ht="12.75">
      <c r="A192" s="35" t="s">
        <v>57</v>
      </c>
      <c r="E192" s="40" t="s">
        <v>5</v>
      </c>
    </row>
    <row r="193" spans="1:5" ht="12.75">
      <c r="A193" t="s">
        <v>58</v>
      </c>
      <c r="E193" s="39" t="s">
        <v>5</v>
      </c>
    </row>
    <row r="194" spans="1:16" ht="12.75">
      <c r="A194" t="s">
        <v>50</v>
      </c>
      <c s="34" t="s">
        <v>246</v>
      </c>
      <c s="34" t="s">
        <v>244</v>
      </c>
      <c s="35" t="s">
        <v>5</v>
      </c>
      <c s="6" t="s">
        <v>245</v>
      </c>
      <c s="36" t="s">
        <v>89</v>
      </c>
      <c s="37">
        <v>6</v>
      </c>
      <c s="36">
        <v>0</v>
      </c>
      <c s="36">
        <f>ROUND(G194*H194,6)</f>
      </c>
      <c r="L194" s="38">
        <v>0</v>
      </c>
      <c s="32">
        <f>ROUND(ROUND(L194,2)*ROUND(G194,3),2)</f>
      </c>
      <c s="36" t="s">
        <v>90</v>
      </c>
      <c>
        <f>(M194*21)/100</f>
      </c>
      <c t="s">
        <v>28</v>
      </c>
    </row>
    <row r="195" spans="1:5" ht="12.75">
      <c r="A195" s="35" t="s">
        <v>56</v>
      </c>
      <c r="E195" s="39" t="s">
        <v>245</v>
      </c>
    </row>
    <row r="196" spans="1:5" ht="12.75">
      <c r="A196" s="35" t="s">
        <v>57</v>
      </c>
      <c r="E196" s="40" t="s">
        <v>5</v>
      </c>
    </row>
    <row r="197" spans="1:5" ht="12.75">
      <c r="A197" t="s">
        <v>58</v>
      </c>
      <c r="E197" s="39" t="s">
        <v>5</v>
      </c>
    </row>
    <row r="198" spans="1:16" ht="12.75">
      <c r="A198" t="s">
        <v>50</v>
      </c>
      <c s="34" t="s">
        <v>249</v>
      </c>
      <c s="34" t="s">
        <v>250</v>
      </c>
      <c s="35" t="s">
        <v>5</v>
      </c>
      <c s="6" t="s">
        <v>251</v>
      </c>
      <c s="36" t="s">
        <v>89</v>
      </c>
      <c s="37">
        <v>6</v>
      </c>
      <c s="36">
        <v>0</v>
      </c>
      <c s="36">
        <f>ROUND(G198*H198,6)</f>
      </c>
      <c r="L198" s="38">
        <v>0</v>
      </c>
      <c s="32">
        <f>ROUND(ROUND(L198,2)*ROUND(G198,3),2)</f>
      </c>
      <c s="36" t="s">
        <v>90</v>
      </c>
      <c>
        <f>(M198*21)/100</f>
      </c>
      <c t="s">
        <v>28</v>
      </c>
    </row>
    <row r="199" spans="1:5" ht="12.75">
      <c r="A199" s="35" t="s">
        <v>56</v>
      </c>
      <c r="E199" s="39" t="s">
        <v>251</v>
      </c>
    </row>
    <row r="200" spans="1:5" ht="12.75">
      <c r="A200" s="35" t="s">
        <v>57</v>
      </c>
      <c r="E200" s="40" t="s">
        <v>5</v>
      </c>
    </row>
    <row r="201" spans="1:5" ht="12.75">
      <c r="A201" t="s">
        <v>58</v>
      </c>
      <c r="E201" s="39" t="s">
        <v>5</v>
      </c>
    </row>
    <row r="202" spans="1:16" ht="12.75">
      <c r="A202" t="s">
        <v>50</v>
      </c>
      <c s="34" t="s">
        <v>252</v>
      </c>
      <c s="34" t="s">
        <v>385</v>
      </c>
      <c s="35" t="s">
        <v>5</v>
      </c>
      <c s="6" t="s">
        <v>386</v>
      </c>
      <c s="36" t="s">
        <v>89</v>
      </c>
      <c s="37">
        <v>6</v>
      </c>
      <c s="36">
        <v>0</v>
      </c>
      <c s="36">
        <f>ROUND(G202*H202,6)</f>
      </c>
      <c r="L202" s="38">
        <v>0</v>
      </c>
      <c s="32">
        <f>ROUND(ROUND(L202,2)*ROUND(G202,3),2)</f>
      </c>
      <c s="36" t="s">
        <v>55</v>
      </c>
      <c>
        <f>(M202*21)/100</f>
      </c>
      <c t="s">
        <v>28</v>
      </c>
    </row>
    <row r="203" spans="1:5" ht="12.75">
      <c r="A203" s="35" t="s">
        <v>56</v>
      </c>
      <c r="E203" s="39" t="s">
        <v>386</v>
      </c>
    </row>
    <row r="204" spans="1:5" ht="12.75">
      <c r="A204" s="35" t="s">
        <v>57</v>
      </c>
      <c r="E204" s="40" t="s">
        <v>5</v>
      </c>
    </row>
    <row r="205" spans="1:5" ht="12.75">
      <c r="A205" t="s">
        <v>58</v>
      </c>
      <c r="E205" s="39" t="s">
        <v>5</v>
      </c>
    </row>
    <row r="206" spans="1:16" ht="12.75">
      <c r="A206" t="s">
        <v>50</v>
      </c>
      <c s="34" t="s">
        <v>255</v>
      </c>
      <c s="34" t="s">
        <v>387</v>
      </c>
      <c s="35" t="s">
        <v>5</v>
      </c>
      <c s="6" t="s">
        <v>388</v>
      </c>
      <c s="36" t="s">
        <v>89</v>
      </c>
      <c s="37">
        <v>1</v>
      </c>
      <c s="36">
        <v>0</v>
      </c>
      <c s="36">
        <f>ROUND(G206*H206,6)</f>
      </c>
      <c r="L206" s="38">
        <v>0</v>
      </c>
      <c s="32">
        <f>ROUND(ROUND(L206,2)*ROUND(G206,3),2)</f>
      </c>
      <c s="36" t="s">
        <v>55</v>
      </c>
      <c>
        <f>(M206*21)/100</f>
      </c>
      <c t="s">
        <v>28</v>
      </c>
    </row>
    <row r="207" spans="1:5" ht="12.75">
      <c r="A207" s="35" t="s">
        <v>56</v>
      </c>
      <c r="E207" s="39" t="s">
        <v>388</v>
      </c>
    </row>
    <row r="208" spans="1:5" ht="12.75">
      <c r="A208" s="35" t="s">
        <v>57</v>
      </c>
      <c r="E208" s="40" t="s">
        <v>5</v>
      </c>
    </row>
    <row r="209" spans="1:5" ht="12.75">
      <c r="A209" t="s">
        <v>58</v>
      </c>
      <c r="E209" s="39" t="s">
        <v>5</v>
      </c>
    </row>
    <row r="210" spans="1:16" ht="12.75">
      <c r="A210" t="s">
        <v>50</v>
      </c>
      <c s="34" t="s">
        <v>258</v>
      </c>
      <c s="34" t="s">
        <v>389</v>
      </c>
      <c s="35" t="s">
        <v>5</v>
      </c>
      <c s="6" t="s">
        <v>390</v>
      </c>
      <c s="36" t="s">
        <v>89</v>
      </c>
      <c s="37">
        <v>1</v>
      </c>
      <c s="36">
        <v>0</v>
      </c>
      <c s="36">
        <f>ROUND(G210*H210,6)</f>
      </c>
      <c r="L210" s="38">
        <v>0</v>
      </c>
      <c s="32">
        <f>ROUND(ROUND(L210,2)*ROUND(G210,3),2)</f>
      </c>
      <c s="36" t="s">
        <v>55</v>
      </c>
      <c>
        <f>(M210*21)/100</f>
      </c>
      <c t="s">
        <v>28</v>
      </c>
    </row>
    <row r="211" spans="1:5" ht="12.75">
      <c r="A211" s="35" t="s">
        <v>56</v>
      </c>
      <c r="E211" s="39" t="s">
        <v>390</v>
      </c>
    </row>
    <row r="212" spans="1:5" ht="12.75">
      <c r="A212" s="35" t="s">
        <v>57</v>
      </c>
      <c r="E212" s="40" t="s">
        <v>5</v>
      </c>
    </row>
    <row r="213" spans="1:5" ht="12.75">
      <c r="A213" t="s">
        <v>58</v>
      </c>
      <c r="E213" s="39" t="s">
        <v>5</v>
      </c>
    </row>
    <row r="214" spans="1:16" ht="12.75">
      <c r="A214" t="s">
        <v>50</v>
      </c>
      <c s="34" t="s">
        <v>261</v>
      </c>
      <c s="34" t="s">
        <v>391</v>
      </c>
      <c s="35" t="s">
        <v>5</v>
      </c>
      <c s="6" t="s">
        <v>392</v>
      </c>
      <c s="36" t="s">
        <v>89</v>
      </c>
      <c s="37">
        <v>2</v>
      </c>
      <c s="36">
        <v>0</v>
      </c>
      <c s="36">
        <f>ROUND(G214*H214,6)</f>
      </c>
      <c r="L214" s="38">
        <v>0</v>
      </c>
      <c s="32">
        <f>ROUND(ROUND(L214,2)*ROUND(G214,3),2)</f>
      </c>
      <c s="36" t="s">
        <v>90</v>
      </c>
      <c>
        <f>(M214*21)/100</f>
      </c>
      <c t="s">
        <v>28</v>
      </c>
    </row>
    <row r="215" spans="1:5" ht="12.75">
      <c r="A215" s="35" t="s">
        <v>56</v>
      </c>
      <c r="E215" s="39" t="s">
        <v>392</v>
      </c>
    </row>
    <row r="216" spans="1:5" ht="12.75">
      <c r="A216" s="35" t="s">
        <v>57</v>
      </c>
      <c r="E216" s="40" t="s">
        <v>5</v>
      </c>
    </row>
    <row r="217" spans="1:5" ht="12.75">
      <c r="A217" t="s">
        <v>58</v>
      </c>
      <c r="E217" s="39" t="s">
        <v>5</v>
      </c>
    </row>
    <row r="218" spans="1:13" ht="12.75">
      <c r="A218" t="s">
        <v>47</v>
      </c>
      <c r="C218" s="31" t="s">
        <v>278</v>
      </c>
      <c r="E218" s="33" t="s">
        <v>279</v>
      </c>
      <c r="J218" s="32">
        <f>0</f>
      </c>
      <c s="32">
        <f>0</f>
      </c>
      <c s="32">
        <f>0+L219+L223</f>
      </c>
      <c s="32">
        <f>0+M219+M223</f>
      </c>
    </row>
    <row r="219" spans="1:16" ht="12.75">
      <c r="A219" t="s">
        <v>50</v>
      </c>
      <c s="34" t="s">
        <v>264</v>
      </c>
      <c s="34" t="s">
        <v>393</v>
      </c>
      <c s="35" t="s">
        <v>5</v>
      </c>
      <c s="6" t="s">
        <v>394</v>
      </c>
      <c s="36" t="s">
        <v>283</v>
      </c>
      <c s="37">
        <v>15</v>
      </c>
      <c s="36">
        <v>0</v>
      </c>
      <c s="36">
        <f>ROUND(G219*H219,6)</f>
      </c>
      <c r="L219" s="38">
        <v>0</v>
      </c>
      <c s="32">
        <f>ROUND(ROUND(L219,2)*ROUND(G219,3),2)</f>
      </c>
      <c s="36" t="s">
        <v>291</v>
      </c>
      <c>
        <f>(M219*21)/100</f>
      </c>
      <c t="s">
        <v>28</v>
      </c>
    </row>
    <row r="220" spans="1:5" ht="12.75">
      <c r="A220" s="35" t="s">
        <v>56</v>
      </c>
      <c r="E220" s="39" t="s">
        <v>394</v>
      </c>
    </row>
    <row r="221" spans="1:5" ht="12.75">
      <c r="A221" s="35" t="s">
        <v>57</v>
      </c>
      <c r="E221" s="40" t="s">
        <v>5</v>
      </c>
    </row>
    <row r="222" spans="1:5" ht="12.75">
      <c r="A222" t="s">
        <v>58</v>
      </c>
      <c r="E222" s="39" t="s">
        <v>5</v>
      </c>
    </row>
    <row r="223" spans="1:16" ht="25.5">
      <c r="A223" t="s">
        <v>50</v>
      </c>
      <c s="34" t="s">
        <v>267</v>
      </c>
      <c s="34" t="s">
        <v>285</v>
      </c>
      <c s="35" t="s">
        <v>5</v>
      </c>
      <c s="6" t="s">
        <v>286</v>
      </c>
      <c s="36" t="s">
        <v>283</v>
      </c>
      <c s="37">
        <v>15</v>
      </c>
      <c s="36">
        <v>0</v>
      </c>
      <c s="36">
        <f>ROUND(G223*H223,6)</f>
      </c>
      <c r="L223" s="38">
        <v>0</v>
      </c>
      <c s="32">
        <f>ROUND(ROUND(L223,2)*ROUND(G223,3),2)</f>
      </c>
      <c s="36" t="s">
        <v>90</v>
      </c>
      <c>
        <f>(M223*21)/100</f>
      </c>
      <c t="s">
        <v>28</v>
      </c>
    </row>
    <row r="224" spans="1:5" ht="25.5">
      <c r="A224" s="35" t="s">
        <v>56</v>
      </c>
      <c r="E224" s="39" t="s">
        <v>286</v>
      </c>
    </row>
    <row r="225" spans="1:5" ht="12.75">
      <c r="A225" s="35" t="s">
        <v>57</v>
      </c>
      <c r="E225" s="40" t="s">
        <v>5</v>
      </c>
    </row>
    <row r="226" spans="1:5" ht="12.75">
      <c r="A226" t="s">
        <v>58</v>
      </c>
      <c r="E22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0.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5000</v>
      </c>
      <c s="41">
        <f>Rekapitulace!C71</f>
      </c>
      <c s="20" t="s">
        <v>0</v>
      </c>
      <c t="s">
        <v>23</v>
      </c>
      <c t="s">
        <v>28</v>
      </c>
    </row>
    <row r="4" spans="1:16" ht="32" customHeight="1">
      <c r="A4" s="24" t="s">
        <v>20</v>
      </c>
      <c s="25" t="s">
        <v>29</v>
      </c>
      <c s="27" t="s">
        <v>5000</v>
      </c>
      <c r="E4" s="26" t="s">
        <v>5001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5003</v>
      </c>
      <c r="E8" s="30" t="s">
        <v>5001</v>
      </c>
      <c r="J8" s="29">
        <f>0+J9</f>
      </c>
      <c s="29">
        <f>0+K9</f>
      </c>
      <c s="29">
        <f>0+L9</f>
      </c>
      <c s="29">
        <f>0+M9</f>
      </c>
    </row>
    <row r="9" spans="1:13" ht="12.75">
      <c r="A9" t="s">
        <v>47</v>
      </c>
      <c r="C9" s="31" t="s">
        <v>5004</v>
      </c>
      <c r="E9" s="33" t="s">
        <v>5005</v>
      </c>
      <c r="J9" s="32">
        <f>0</f>
      </c>
      <c s="32">
        <f>0</f>
      </c>
      <c s="32">
        <f>0+L10+L14+L18+L22</f>
      </c>
      <c s="32">
        <f>0+M10+M14+M18+M22</f>
      </c>
    </row>
    <row r="10" spans="1:16" ht="25.5">
      <c r="A10" t="s">
        <v>50</v>
      </c>
      <c s="34" t="s">
        <v>51</v>
      </c>
      <c s="34" t="s">
        <v>5006</v>
      </c>
      <c s="35" t="s">
        <v>5</v>
      </c>
      <c s="6" t="s">
        <v>5007</v>
      </c>
      <c s="36" t="s">
        <v>54</v>
      </c>
      <c s="37">
        <v>1</v>
      </c>
      <c s="36">
        <v>0</v>
      </c>
      <c s="36">
        <f>ROUND(G10*H10,6)</f>
      </c>
      <c r="L10" s="38">
        <v>0</v>
      </c>
      <c s="32">
        <f>ROUND(ROUND(L10,2)*ROUND(G10,3),2)</f>
      </c>
      <c s="36" t="s">
        <v>291</v>
      </c>
      <c>
        <f>(M10*0)/100</f>
      </c>
      <c t="s">
        <v>5008</v>
      </c>
    </row>
    <row r="11" spans="1:5" ht="25.5">
      <c r="A11" s="35" t="s">
        <v>56</v>
      </c>
      <c r="E11" s="39" t="s">
        <v>5007</v>
      </c>
    </row>
    <row r="12" spans="1:5" ht="12.75">
      <c r="A12" s="35" t="s">
        <v>57</v>
      </c>
      <c r="E12" s="40" t="s">
        <v>5</v>
      </c>
    </row>
    <row r="13" spans="1:5" ht="12.75">
      <c r="A13" t="s">
        <v>58</v>
      </c>
      <c r="E13" s="39" t="s">
        <v>5</v>
      </c>
    </row>
    <row r="14" spans="1:16" ht="12.75">
      <c r="A14" t="s">
        <v>50</v>
      </c>
      <c s="34" t="s">
        <v>28</v>
      </c>
      <c s="34" t="s">
        <v>5009</v>
      </c>
      <c s="35" t="s">
        <v>5</v>
      </c>
      <c s="6" t="s">
        <v>5010</v>
      </c>
      <c s="36" t="s">
        <v>54</v>
      </c>
      <c s="37">
        <v>1</v>
      </c>
      <c s="36">
        <v>0</v>
      </c>
      <c s="36">
        <f>ROUND(G14*H14,6)</f>
      </c>
      <c r="L14" s="38">
        <v>0</v>
      </c>
      <c s="32">
        <f>ROUND(ROUND(L14,2)*ROUND(G14,3),2)</f>
      </c>
      <c s="36" t="s">
        <v>90</v>
      </c>
      <c>
        <f>(M14*0)/100</f>
      </c>
      <c t="s">
        <v>5008</v>
      </c>
    </row>
    <row r="15" spans="1:5" ht="12.75">
      <c r="A15" s="35" t="s">
        <v>56</v>
      </c>
      <c r="E15" s="39" t="s">
        <v>5010</v>
      </c>
    </row>
    <row r="16" spans="1:5" ht="12.75">
      <c r="A16" s="35" t="s">
        <v>57</v>
      </c>
      <c r="E16" s="40" t="s">
        <v>5011</v>
      </c>
    </row>
    <row r="17" spans="1:5" ht="12.75">
      <c r="A17" t="s">
        <v>58</v>
      </c>
      <c r="E17" s="39" t="s">
        <v>5</v>
      </c>
    </row>
    <row r="18" spans="1:16" ht="12.75">
      <c r="A18" t="s">
        <v>50</v>
      </c>
      <c s="34" t="s">
        <v>26</v>
      </c>
      <c s="34" t="s">
        <v>5009</v>
      </c>
      <c s="35" t="s">
        <v>51</v>
      </c>
      <c s="6" t="s">
        <v>5010</v>
      </c>
      <c s="36" t="s">
        <v>54</v>
      </c>
      <c s="37">
        <v>1</v>
      </c>
      <c s="36">
        <v>0</v>
      </c>
      <c s="36">
        <f>ROUND(G18*H18,6)</f>
      </c>
      <c r="L18" s="38">
        <v>0</v>
      </c>
      <c s="32">
        <f>ROUND(ROUND(L18,2)*ROUND(G18,3),2)</f>
      </c>
      <c s="36" t="s">
        <v>90</v>
      </c>
      <c>
        <f>(M18*0)/100</f>
      </c>
      <c t="s">
        <v>5008</v>
      </c>
    </row>
    <row r="19" spans="1:5" ht="12.75">
      <c r="A19" s="35" t="s">
        <v>56</v>
      </c>
      <c r="E19" s="39" t="s">
        <v>5010</v>
      </c>
    </row>
    <row r="20" spans="1:5" ht="25.5">
      <c r="A20" s="35" t="s">
        <v>57</v>
      </c>
      <c r="E20" s="40" t="s">
        <v>5012</v>
      </c>
    </row>
    <row r="21" spans="1:5" ht="12.75">
      <c r="A21" t="s">
        <v>58</v>
      </c>
      <c r="E21" s="39" t="s">
        <v>5</v>
      </c>
    </row>
    <row r="22" spans="1:16" ht="12.75">
      <c r="A22" t="s">
        <v>50</v>
      </c>
      <c s="34" t="s">
        <v>79</v>
      </c>
      <c s="34" t="s">
        <v>5009</v>
      </c>
      <c s="35" t="s">
        <v>28</v>
      </c>
      <c s="6" t="s">
        <v>5010</v>
      </c>
      <c s="36" t="s">
        <v>54</v>
      </c>
      <c s="37">
        <v>1</v>
      </c>
      <c s="36">
        <v>0</v>
      </c>
      <c s="36">
        <f>ROUND(G22*H22,6)</f>
      </c>
      <c r="L22" s="38">
        <v>0</v>
      </c>
      <c s="32">
        <f>ROUND(ROUND(L22,2)*ROUND(G22,3),2)</f>
      </c>
      <c s="36" t="s">
        <v>90</v>
      </c>
      <c>
        <f>(M22*0)/100</f>
      </c>
      <c t="s">
        <v>5008</v>
      </c>
    </row>
    <row r="23" spans="1:5" ht="12.75">
      <c r="A23" s="35" t="s">
        <v>56</v>
      </c>
      <c r="E23" s="39" t="s">
        <v>5010</v>
      </c>
    </row>
    <row r="24" spans="1:5" ht="12.75">
      <c r="A24" s="35" t="s">
        <v>57</v>
      </c>
      <c r="E24" s="40" t="s">
        <v>5013</v>
      </c>
    </row>
    <row r="25" spans="1:5" ht="12.75">
      <c r="A25" t="s">
        <v>58</v>
      </c>
      <c r="E2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COUNTIFS(L8:L132,"=0",A8:A132,"P")+COUNTIFS(L8:L132,"",A8:A132,"P")+SUM(Q8:Q132)</f>
      </c>
    </row>
    <row r="8" spans="1:13" ht="12.75">
      <c r="A8" t="s">
        <v>45</v>
      </c>
      <c r="C8" s="28" t="s">
        <v>397</v>
      </c>
      <c r="E8" s="30" t="s">
        <v>396</v>
      </c>
      <c r="J8" s="29">
        <f>0+J9+J26+J43+J48+J113+J122+J131</f>
      </c>
      <c s="29">
        <f>0+K9+K26+K43+K48+K113+K122+K131</f>
      </c>
      <c s="29">
        <f>0+L9+L26+L43+L48+L113+L122+L131</f>
      </c>
      <c s="29">
        <f>0+M9+M26+M43+M48+M113+M122+M131</f>
      </c>
    </row>
    <row r="9" spans="1:13" ht="12.75">
      <c r="A9" t="s">
        <v>47</v>
      </c>
      <c r="C9" s="31" t="s">
        <v>51</v>
      </c>
      <c r="E9" s="33" t="s">
        <v>398</v>
      </c>
      <c r="J9" s="32">
        <f>0</f>
      </c>
      <c s="32">
        <f>0</f>
      </c>
      <c s="32">
        <f>0+L10+L14+L18+L22</f>
      </c>
      <c s="32">
        <f>0+M10+M14+M18+M22</f>
      </c>
    </row>
    <row r="10" spans="1:16" ht="25.5">
      <c r="A10" t="s">
        <v>50</v>
      </c>
      <c s="34" t="s">
        <v>51</v>
      </c>
      <c s="34" t="s">
        <v>399</v>
      </c>
      <c s="35" t="s">
        <v>5</v>
      </c>
      <c s="6" t="s">
        <v>400</v>
      </c>
      <c s="36" t="s">
        <v>401</v>
      </c>
      <c s="37">
        <v>20</v>
      </c>
      <c s="36">
        <v>0</v>
      </c>
      <c s="36">
        <f>ROUND(G10*H10,6)</f>
      </c>
      <c r="L10" s="38">
        <v>0</v>
      </c>
      <c s="32">
        <f>ROUND(ROUND(L10,2)*ROUND(G10,3),2)</f>
      </c>
      <c s="36" t="s">
        <v>90</v>
      </c>
      <c>
        <f>(M10*21)/100</f>
      </c>
      <c t="s">
        <v>28</v>
      </c>
    </row>
    <row r="11" spans="1:5" ht="25.5">
      <c r="A11" s="35" t="s">
        <v>56</v>
      </c>
      <c r="E11" s="39" t="s">
        <v>400</v>
      </c>
    </row>
    <row r="12" spans="1:5" ht="12.75">
      <c r="A12" s="35" t="s">
        <v>57</v>
      </c>
      <c r="E12" s="40" t="s">
        <v>5</v>
      </c>
    </row>
    <row r="13" spans="1:5" ht="12.75">
      <c r="A13" t="s">
        <v>58</v>
      </c>
      <c r="E13" s="39" t="s">
        <v>5</v>
      </c>
    </row>
    <row r="14" spans="1:16" ht="25.5">
      <c r="A14" t="s">
        <v>50</v>
      </c>
      <c s="34" t="s">
        <v>28</v>
      </c>
      <c s="34" t="s">
        <v>402</v>
      </c>
      <c s="35" t="s">
        <v>5</v>
      </c>
      <c s="6" t="s">
        <v>403</v>
      </c>
      <c s="36" t="s">
        <v>401</v>
      </c>
      <c s="37">
        <v>10</v>
      </c>
      <c s="36">
        <v>0</v>
      </c>
      <c s="36">
        <f>ROUND(G14*H14,6)</f>
      </c>
      <c r="L14" s="38">
        <v>0</v>
      </c>
      <c s="32">
        <f>ROUND(ROUND(L14,2)*ROUND(G14,3),2)</f>
      </c>
      <c s="36" t="s">
        <v>90</v>
      </c>
      <c>
        <f>(M14*21)/100</f>
      </c>
      <c t="s">
        <v>28</v>
      </c>
    </row>
    <row r="15" spans="1:5" ht="25.5">
      <c r="A15" s="35" t="s">
        <v>56</v>
      </c>
      <c r="E15" s="39" t="s">
        <v>403</v>
      </c>
    </row>
    <row r="16" spans="1:5" ht="12.75">
      <c r="A16" s="35" t="s">
        <v>57</v>
      </c>
      <c r="E16" s="40" t="s">
        <v>5</v>
      </c>
    </row>
    <row r="17" spans="1:5" ht="12.75">
      <c r="A17" t="s">
        <v>58</v>
      </c>
      <c r="E17" s="39" t="s">
        <v>5</v>
      </c>
    </row>
    <row r="18" spans="1:16" ht="25.5">
      <c r="A18" t="s">
        <v>50</v>
      </c>
      <c s="34" t="s">
        <v>26</v>
      </c>
      <c s="34" t="s">
        <v>404</v>
      </c>
      <c s="35" t="s">
        <v>5</v>
      </c>
      <c s="6" t="s">
        <v>405</v>
      </c>
      <c s="36" t="s">
        <v>401</v>
      </c>
      <c s="37">
        <v>5</v>
      </c>
      <c s="36">
        <v>0</v>
      </c>
      <c s="36">
        <f>ROUND(G18*H18,6)</f>
      </c>
      <c r="L18" s="38">
        <v>0</v>
      </c>
      <c s="32">
        <f>ROUND(ROUND(L18,2)*ROUND(G18,3),2)</f>
      </c>
      <c s="36" t="s">
        <v>90</v>
      </c>
      <c>
        <f>(M18*21)/100</f>
      </c>
      <c t="s">
        <v>28</v>
      </c>
    </row>
    <row r="19" spans="1:5" ht="38.25">
      <c r="A19" s="35" t="s">
        <v>56</v>
      </c>
      <c r="E19" s="39" t="s">
        <v>406</v>
      </c>
    </row>
    <row r="20" spans="1:5" ht="12.75">
      <c r="A20" s="35" t="s">
        <v>57</v>
      </c>
      <c r="E20" s="40" t="s">
        <v>5</v>
      </c>
    </row>
    <row r="21" spans="1:5" ht="12.75">
      <c r="A21" t="s">
        <v>58</v>
      </c>
      <c r="E21" s="39" t="s">
        <v>5</v>
      </c>
    </row>
    <row r="22" spans="1:16" ht="12.75">
      <c r="A22" t="s">
        <v>50</v>
      </c>
      <c s="34" t="s">
        <v>79</v>
      </c>
      <c s="34" t="s">
        <v>407</v>
      </c>
      <c s="35" t="s">
        <v>5</v>
      </c>
      <c s="6" t="s">
        <v>408</v>
      </c>
      <c s="36" t="s">
        <v>409</v>
      </c>
      <c s="37">
        <v>8.35</v>
      </c>
      <c s="36">
        <v>1</v>
      </c>
      <c s="36">
        <f>ROUND(G22*H22,6)</f>
      </c>
      <c r="L22" s="38">
        <v>0</v>
      </c>
      <c s="32">
        <f>ROUND(ROUND(L22,2)*ROUND(G22,3),2)</f>
      </c>
      <c s="36" t="s">
        <v>90</v>
      </c>
      <c>
        <f>(M22*21)/100</f>
      </c>
      <c t="s">
        <v>28</v>
      </c>
    </row>
    <row r="23" spans="1:5" ht="12.75">
      <c r="A23" s="35" t="s">
        <v>56</v>
      </c>
      <c r="E23" s="39" t="s">
        <v>408</v>
      </c>
    </row>
    <row r="24" spans="1:5" ht="12.75">
      <c r="A24" s="35" t="s">
        <v>57</v>
      </c>
      <c r="E24" s="40" t="s">
        <v>410</v>
      </c>
    </row>
    <row r="25" spans="1:5" ht="12.75">
      <c r="A25" t="s">
        <v>58</v>
      </c>
      <c r="E25" s="39" t="s">
        <v>5</v>
      </c>
    </row>
    <row r="26" spans="1:13" ht="12.75">
      <c r="A26" t="s">
        <v>47</v>
      </c>
      <c r="C26" s="31" t="s">
        <v>79</v>
      </c>
      <c r="E26" s="33" t="s">
        <v>411</v>
      </c>
      <c r="J26" s="32">
        <f>0</f>
      </c>
      <c s="32">
        <f>0</f>
      </c>
      <c s="32">
        <f>0+L27+L31+L35+L39</f>
      </c>
      <c s="32">
        <f>0+M27+M31+M35+M39</f>
      </c>
    </row>
    <row r="27" spans="1:16" ht="25.5">
      <c r="A27" t="s">
        <v>50</v>
      </c>
      <c s="34" t="s">
        <v>101</v>
      </c>
      <c s="34" t="s">
        <v>412</v>
      </c>
      <c s="35" t="s">
        <v>5</v>
      </c>
      <c s="6" t="s">
        <v>413</v>
      </c>
      <c s="36" t="s">
        <v>401</v>
      </c>
      <c s="37">
        <v>2</v>
      </c>
      <c s="36">
        <v>1.89077</v>
      </c>
      <c s="36">
        <f>ROUND(G27*H27,6)</f>
      </c>
      <c r="L27" s="38">
        <v>0</v>
      </c>
      <c s="32">
        <f>ROUND(ROUND(L27,2)*ROUND(G27,3),2)</f>
      </c>
      <c s="36" t="s">
        <v>90</v>
      </c>
      <c>
        <f>(M27*21)/100</f>
      </c>
      <c t="s">
        <v>28</v>
      </c>
    </row>
    <row r="28" spans="1:5" ht="25.5">
      <c r="A28" s="35" t="s">
        <v>56</v>
      </c>
      <c r="E28" s="39" t="s">
        <v>413</v>
      </c>
    </row>
    <row r="29" spans="1:5" ht="12.75">
      <c r="A29" s="35" t="s">
        <v>57</v>
      </c>
      <c r="E29" s="40" t="s">
        <v>5</v>
      </c>
    </row>
    <row r="30" spans="1:5" ht="12.75">
      <c r="A30" t="s">
        <v>58</v>
      </c>
      <c r="E30" s="39" t="s">
        <v>5</v>
      </c>
    </row>
    <row r="31" spans="1:16" ht="25.5">
      <c r="A31" t="s">
        <v>50</v>
      </c>
      <c s="34" t="s">
        <v>27</v>
      </c>
      <c s="34" t="s">
        <v>414</v>
      </c>
      <c s="35" t="s">
        <v>5</v>
      </c>
      <c s="6" t="s">
        <v>415</v>
      </c>
      <c s="36" t="s">
        <v>401</v>
      </c>
      <c s="37">
        <v>0.5</v>
      </c>
      <c s="36">
        <v>0</v>
      </c>
      <c s="36">
        <f>ROUND(G31*H31,6)</f>
      </c>
      <c r="L31" s="38">
        <v>0</v>
      </c>
      <c s="32">
        <f>ROUND(ROUND(L31,2)*ROUND(G31,3),2)</f>
      </c>
      <c s="36" t="s">
        <v>90</v>
      </c>
      <c>
        <f>(M31*21)/100</f>
      </c>
      <c t="s">
        <v>28</v>
      </c>
    </row>
    <row r="32" spans="1:5" ht="25.5">
      <c r="A32" s="35" t="s">
        <v>56</v>
      </c>
      <c r="E32" s="39" t="s">
        <v>415</v>
      </c>
    </row>
    <row r="33" spans="1:5" ht="12.75">
      <c r="A33" s="35" t="s">
        <v>57</v>
      </c>
      <c r="E33" s="40" t="s">
        <v>5</v>
      </c>
    </row>
    <row r="34" spans="1:5" ht="12.75">
      <c r="A34" t="s">
        <v>58</v>
      </c>
      <c r="E34" s="39" t="s">
        <v>5</v>
      </c>
    </row>
    <row r="35" spans="1:16" ht="25.5">
      <c r="A35" t="s">
        <v>50</v>
      </c>
      <c s="34" t="s">
        <v>106</v>
      </c>
      <c s="34" t="s">
        <v>416</v>
      </c>
      <c s="35" t="s">
        <v>5</v>
      </c>
      <c s="6" t="s">
        <v>417</v>
      </c>
      <c s="36" t="s">
        <v>89</v>
      </c>
      <c s="37">
        <v>1</v>
      </c>
      <c s="36">
        <v>0.011751</v>
      </c>
      <c s="36">
        <f>ROUND(G35*H35,6)</f>
      </c>
      <c r="L35" s="38">
        <v>0</v>
      </c>
      <c s="32">
        <f>ROUND(ROUND(L35,2)*ROUND(G35,3),2)</f>
      </c>
      <c s="36" t="s">
        <v>90</v>
      </c>
      <c>
        <f>(M35*21)/100</f>
      </c>
      <c t="s">
        <v>28</v>
      </c>
    </row>
    <row r="36" spans="1:5" ht="25.5">
      <c r="A36" s="35" t="s">
        <v>56</v>
      </c>
      <c r="E36" s="39" t="s">
        <v>417</v>
      </c>
    </row>
    <row r="37" spans="1:5" ht="12.75">
      <c r="A37" s="35" t="s">
        <v>57</v>
      </c>
      <c r="E37" s="40" t="s">
        <v>5</v>
      </c>
    </row>
    <row r="38" spans="1:5" ht="12.75">
      <c r="A38" t="s">
        <v>58</v>
      </c>
      <c r="E38" s="39" t="s">
        <v>5</v>
      </c>
    </row>
    <row r="39" spans="1:16" ht="12.75">
      <c r="A39" t="s">
        <v>50</v>
      </c>
      <c s="34" t="s">
        <v>111</v>
      </c>
      <c s="34" t="s">
        <v>418</v>
      </c>
      <c s="35" t="s">
        <v>5</v>
      </c>
      <c s="6" t="s">
        <v>419</v>
      </c>
      <c s="36" t="s">
        <v>74</v>
      </c>
      <c s="37">
        <v>1</v>
      </c>
      <c s="36">
        <v>0.00701</v>
      </c>
      <c s="36">
        <f>ROUND(G39*H39,6)</f>
      </c>
      <c r="L39" s="38">
        <v>0</v>
      </c>
      <c s="32">
        <f>ROUND(ROUND(L39,2)*ROUND(G39,3),2)</f>
      </c>
      <c s="36" t="s">
        <v>90</v>
      </c>
      <c>
        <f>(M39*21)/100</f>
      </c>
      <c t="s">
        <v>28</v>
      </c>
    </row>
    <row r="40" spans="1:5" ht="12.75">
      <c r="A40" s="35" t="s">
        <v>56</v>
      </c>
      <c r="E40" s="39" t="s">
        <v>419</v>
      </c>
    </row>
    <row r="41" spans="1:5" ht="12.75">
      <c r="A41" s="35" t="s">
        <v>57</v>
      </c>
      <c r="E41" s="40" t="s">
        <v>5</v>
      </c>
    </row>
    <row r="42" spans="1:5" ht="12.75">
      <c r="A42" t="s">
        <v>58</v>
      </c>
      <c r="E42" s="39" t="s">
        <v>5</v>
      </c>
    </row>
    <row r="43" spans="1:13" ht="12.75">
      <c r="A43" t="s">
        <v>47</v>
      </c>
      <c r="C43" s="31" t="s">
        <v>101</v>
      </c>
      <c r="E43" s="33" t="s">
        <v>420</v>
      </c>
      <c r="J43" s="32">
        <f>0</f>
      </c>
      <c s="32">
        <f>0</f>
      </c>
      <c s="32">
        <f>0+L44</f>
      </c>
      <c s="32">
        <f>0+M44</f>
      </c>
    </row>
    <row r="44" spans="1:16" ht="25.5">
      <c r="A44" t="s">
        <v>50</v>
      </c>
      <c s="34" t="s">
        <v>114</v>
      </c>
      <c s="34" t="s">
        <v>421</v>
      </c>
      <c s="35" t="s">
        <v>5</v>
      </c>
      <c s="6" t="s">
        <v>422</v>
      </c>
      <c s="36" t="s">
        <v>423</v>
      </c>
      <c s="37">
        <v>3</v>
      </c>
      <c s="36">
        <v>0</v>
      </c>
      <c s="36">
        <f>ROUND(G44*H44,6)</f>
      </c>
      <c r="L44" s="38">
        <v>0</v>
      </c>
      <c s="32">
        <f>ROUND(ROUND(L44,2)*ROUND(G44,3),2)</f>
      </c>
      <c s="36" t="s">
        <v>55</v>
      </c>
      <c>
        <f>(M44*21)/100</f>
      </c>
      <c t="s">
        <v>28</v>
      </c>
    </row>
    <row r="45" spans="1:5" ht="25.5">
      <c r="A45" s="35" t="s">
        <v>56</v>
      </c>
      <c r="E45" s="39" t="s">
        <v>422</v>
      </c>
    </row>
    <row r="46" spans="1:5" ht="12.75">
      <c r="A46" s="35" t="s">
        <v>57</v>
      </c>
      <c r="E46" s="40" t="s">
        <v>5</v>
      </c>
    </row>
    <row r="47" spans="1:5" ht="12.75">
      <c r="A47" t="s">
        <v>58</v>
      </c>
      <c r="E47" s="39" t="s">
        <v>5</v>
      </c>
    </row>
    <row r="48" spans="1:13" ht="12.75">
      <c r="A48" t="s">
        <v>47</v>
      </c>
      <c r="C48" s="31" t="s">
        <v>424</v>
      </c>
      <c r="E48" s="33" t="s">
        <v>425</v>
      </c>
      <c r="J48" s="32">
        <f>0</f>
      </c>
      <c s="32">
        <f>0</f>
      </c>
      <c s="32">
        <f>0+L49+L53+L57+L61+L65+L69+L73+L77+L81+L85+L89+L93+L97+L101+L105+L109</f>
      </c>
      <c s="32">
        <f>0+M49+M53+M57+M61+M65+M69+M73+M77+M81+M85+M89+M93+M97+M101+M105+M109</f>
      </c>
    </row>
    <row r="49" spans="1:16" ht="25.5">
      <c r="A49" t="s">
        <v>50</v>
      </c>
      <c s="34" t="s">
        <v>130</v>
      </c>
      <c s="34" t="s">
        <v>426</v>
      </c>
      <c s="35" t="s">
        <v>5</v>
      </c>
      <c s="6" t="s">
        <v>427</v>
      </c>
      <c s="36" t="s">
        <v>89</v>
      </c>
      <c s="37">
        <v>1</v>
      </c>
      <c s="36">
        <v>0</v>
      </c>
      <c s="36">
        <f>ROUND(G49*H49,6)</f>
      </c>
      <c r="L49" s="38">
        <v>0</v>
      </c>
      <c s="32">
        <f>ROUND(ROUND(L49,2)*ROUND(G49,3),2)</f>
      </c>
      <c s="36" t="s">
        <v>55</v>
      </c>
      <c>
        <f>(M49*21)/100</f>
      </c>
      <c t="s">
        <v>28</v>
      </c>
    </row>
    <row r="50" spans="1:5" ht="25.5">
      <c r="A50" s="35" t="s">
        <v>56</v>
      </c>
      <c r="E50" s="39" t="s">
        <v>427</v>
      </c>
    </row>
    <row r="51" spans="1:5" ht="12.75">
      <c r="A51" s="35" t="s">
        <v>57</v>
      </c>
      <c r="E51" s="40" t="s">
        <v>5</v>
      </c>
    </row>
    <row r="52" spans="1:5" ht="12.75">
      <c r="A52" t="s">
        <v>58</v>
      </c>
      <c r="E52" s="39" t="s">
        <v>5</v>
      </c>
    </row>
    <row r="53" spans="1:16" ht="25.5">
      <c r="A53" t="s">
        <v>50</v>
      </c>
      <c s="34" t="s">
        <v>133</v>
      </c>
      <c s="34" t="s">
        <v>428</v>
      </c>
      <c s="35" t="s">
        <v>5</v>
      </c>
      <c s="6" t="s">
        <v>429</v>
      </c>
      <c s="36" t="s">
        <v>74</v>
      </c>
      <c s="37">
        <v>0.5</v>
      </c>
      <c s="36">
        <v>0.00185</v>
      </c>
      <c s="36">
        <f>ROUND(G53*H53,6)</f>
      </c>
      <c r="L53" s="38">
        <v>0</v>
      </c>
      <c s="32">
        <f>ROUND(ROUND(L53,2)*ROUND(G53,3),2)</f>
      </c>
      <c s="36" t="s">
        <v>90</v>
      </c>
      <c>
        <f>(M53*21)/100</f>
      </c>
      <c t="s">
        <v>28</v>
      </c>
    </row>
    <row r="54" spans="1:5" ht="25.5">
      <c r="A54" s="35" t="s">
        <v>56</v>
      </c>
      <c r="E54" s="39" t="s">
        <v>429</v>
      </c>
    </row>
    <row r="55" spans="1:5" ht="12.75">
      <c r="A55" s="35" t="s">
        <v>57</v>
      </c>
      <c r="E55" s="40" t="s">
        <v>5</v>
      </c>
    </row>
    <row r="56" spans="1:5" ht="12.75">
      <c r="A56" t="s">
        <v>58</v>
      </c>
      <c r="E56" s="39" t="s">
        <v>5</v>
      </c>
    </row>
    <row r="57" spans="1:16" ht="25.5">
      <c r="A57" t="s">
        <v>50</v>
      </c>
      <c s="34" t="s">
        <v>136</v>
      </c>
      <c s="34" t="s">
        <v>430</v>
      </c>
      <c s="35" t="s">
        <v>5</v>
      </c>
      <c s="6" t="s">
        <v>431</v>
      </c>
      <c s="36" t="s">
        <v>74</v>
      </c>
      <c s="37">
        <v>30</v>
      </c>
      <c s="36">
        <v>0.00348</v>
      </c>
      <c s="36">
        <f>ROUND(G57*H57,6)</f>
      </c>
      <c r="L57" s="38">
        <v>0</v>
      </c>
      <c s="32">
        <f>ROUND(ROUND(L57,2)*ROUND(G57,3),2)</f>
      </c>
      <c s="36" t="s">
        <v>90</v>
      </c>
      <c>
        <f>(M57*21)/100</f>
      </c>
      <c t="s">
        <v>28</v>
      </c>
    </row>
    <row r="58" spans="1:5" ht="25.5">
      <c r="A58" s="35" t="s">
        <v>56</v>
      </c>
      <c r="E58" s="39" t="s">
        <v>431</v>
      </c>
    </row>
    <row r="59" spans="1:5" ht="12.75">
      <c r="A59" s="35" t="s">
        <v>57</v>
      </c>
      <c r="E59" s="40" t="s">
        <v>5</v>
      </c>
    </row>
    <row r="60" spans="1:5" ht="12.75">
      <c r="A60" t="s">
        <v>58</v>
      </c>
      <c r="E60" s="39" t="s">
        <v>5</v>
      </c>
    </row>
    <row r="61" spans="1:16" ht="25.5">
      <c r="A61" t="s">
        <v>50</v>
      </c>
      <c s="34" t="s">
        <v>139</v>
      </c>
      <c s="34" t="s">
        <v>432</v>
      </c>
      <c s="35" t="s">
        <v>5</v>
      </c>
      <c s="6" t="s">
        <v>433</v>
      </c>
      <c s="36" t="s">
        <v>74</v>
      </c>
      <c s="37">
        <v>1</v>
      </c>
      <c s="36">
        <v>0.00396</v>
      </c>
      <c s="36">
        <f>ROUND(G61*H61,6)</f>
      </c>
      <c r="L61" s="38">
        <v>0</v>
      </c>
      <c s="32">
        <f>ROUND(ROUND(L61,2)*ROUND(G61,3),2)</f>
      </c>
      <c s="36" t="s">
        <v>90</v>
      </c>
      <c>
        <f>(M61*21)/100</f>
      </c>
      <c t="s">
        <v>28</v>
      </c>
    </row>
    <row r="62" spans="1:5" ht="25.5">
      <c r="A62" s="35" t="s">
        <v>56</v>
      </c>
      <c r="E62" s="39" t="s">
        <v>433</v>
      </c>
    </row>
    <row r="63" spans="1:5" ht="12.75">
      <c r="A63" s="35" t="s">
        <v>57</v>
      </c>
      <c r="E63" s="40" t="s">
        <v>5</v>
      </c>
    </row>
    <row r="64" spans="1:5" ht="12.75">
      <c r="A64" t="s">
        <v>58</v>
      </c>
      <c r="E64" s="39" t="s">
        <v>5</v>
      </c>
    </row>
    <row r="65" spans="1:16" ht="25.5">
      <c r="A65" t="s">
        <v>50</v>
      </c>
      <c s="34" t="s">
        <v>142</v>
      </c>
      <c s="34" t="s">
        <v>434</v>
      </c>
      <c s="35" t="s">
        <v>5</v>
      </c>
      <c s="6" t="s">
        <v>435</v>
      </c>
      <c s="36" t="s">
        <v>74</v>
      </c>
      <c s="37">
        <v>40</v>
      </c>
      <c s="36">
        <v>0.00038</v>
      </c>
      <c s="36">
        <f>ROUND(G65*H65,6)</f>
      </c>
      <c r="L65" s="38">
        <v>0</v>
      </c>
      <c s="32">
        <f>ROUND(ROUND(L65,2)*ROUND(G65,3),2)</f>
      </c>
      <c s="36" t="s">
        <v>90</v>
      </c>
      <c>
        <f>(M65*21)/100</f>
      </c>
      <c t="s">
        <v>28</v>
      </c>
    </row>
    <row r="66" spans="1:5" ht="25.5">
      <c r="A66" s="35" t="s">
        <v>56</v>
      </c>
      <c r="E66" s="39" t="s">
        <v>435</v>
      </c>
    </row>
    <row r="67" spans="1:5" ht="12.75">
      <c r="A67" s="35" t="s">
        <v>57</v>
      </c>
      <c r="E67" s="40" t="s">
        <v>5</v>
      </c>
    </row>
    <row r="68" spans="1:5" ht="12.75">
      <c r="A68" t="s">
        <v>58</v>
      </c>
      <c r="E68" s="39" t="s">
        <v>5</v>
      </c>
    </row>
    <row r="69" spans="1:16" ht="12.75">
      <c r="A69" t="s">
        <v>50</v>
      </c>
      <c s="34" t="s">
        <v>145</v>
      </c>
      <c s="34" t="s">
        <v>436</v>
      </c>
      <c s="35" t="s">
        <v>5</v>
      </c>
      <c s="6" t="s">
        <v>437</v>
      </c>
      <c s="36" t="s">
        <v>89</v>
      </c>
      <c s="37">
        <v>1</v>
      </c>
      <c s="36">
        <v>0</v>
      </c>
      <c s="36">
        <f>ROUND(G69*H69,6)</f>
      </c>
      <c r="L69" s="38">
        <v>0</v>
      </c>
      <c s="32">
        <f>ROUND(ROUND(L69,2)*ROUND(G69,3),2)</f>
      </c>
      <c s="36" t="s">
        <v>55</v>
      </c>
      <c>
        <f>(M69*21)/100</f>
      </c>
      <c t="s">
        <v>28</v>
      </c>
    </row>
    <row r="70" spans="1:5" ht="12.75">
      <c r="A70" s="35" t="s">
        <v>56</v>
      </c>
      <c r="E70" s="39" t="s">
        <v>437</v>
      </c>
    </row>
    <row r="71" spans="1:5" ht="12.75">
      <c r="A71" s="35" t="s">
        <v>57</v>
      </c>
      <c r="E71" s="40" t="s">
        <v>5</v>
      </c>
    </row>
    <row r="72" spans="1:5" ht="12.75">
      <c r="A72" t="s">
        <v>58</v>
      </c>
      <c r="E72" s="39" t="s">
        <v>5</v>
      </c>
    </row>
    <row r="73" spans="1:16" ht="12.75">
      <c r="A73" t="s">
        <v>50</v>
      </c>
      <c s="34" t="s">
        <v>149</v>
      </c>
      <c s="34" t="s">
        <v>438</v>
      </c>
      <c s="35" t="s">
        <v>5</v>
      </c>
      <c s="6" t="s">
        <v>439</v>
      </c>
      <c s="36" t="s">
        <v>89</v>
      </c>
      <c s="37">
        <v>1</v>
      </c>
      <c s="36">
        <v>0</v>
      </c>
      <c s="36">
        <f>ROUND(G73*H73,6)</f>
      </c>
      <c r="L73" s="38">
        <v>0</v>
      </c>
      <c s="32">
        <f>ROUND(ROUND(L73,2)*ROUND(G73,3),2)</f>
      </c>
      <c s="36" t="s">
        <v>55</v>
      </c>
      <c>
        <f>(M73*21)/100</f>
      </c>
      <c t="s">
        <v>28</v>
      </c>
    </row>
    <row r="74" spans="1:5" ht="12.75">
      <c r="A74" s="35" t="s">
        <v>56</v>
      </c>
      <c r="E74" s="39" t="s">
        <v>439</v>
      </c>
    </row>
    <row r="75" spans="1:5" ht="12.75">
      <c r="A75" s="35" t="s">
        <v>57</v>
      </c>
      <c r="E75" s="40" t="s">
        <v>5</v>
      </c>
    </row>
    <row r="76" spans="1:5" ht="12.75">
      <c r="A76" t="s">
        <v>58</v>
      </c>
      <c r="E76" s="39" t="s">
        <v>5</v>
      </c>
    </row>
    <row r="77" spans="1:16" ht="12.75">
      <c r="A77" t="s">
        <v>50</v>
      </c>
      <c s="34" t="s">
        <v>152</v>
      </c>
      <c s="34" t="s">
        <v>440</v>
      </c>
      <c s="35" t="s">
        <v>5</v>
      </c>
      <c s="6" t="s">
        <v>441</v>
      </c>
      <c s="36" t="s">
        <v>89</v>
      </c>
      <c s="37">
        <v>1</v>
      </c>
      <c s="36">
        <v>0</v>
      </c>
      <c s="36">
        <f>ROUND(G77*H77,6)</f>
      </c>
      <c r="L77" s="38">
        <v>0</v>
      </c>
      <c s="32">
        <f>ROUND(ROUND(L77,2)*ROUND(G77,3),2)</f>
      </c>
      <c s="36" t="s">
        <v>55</v>
      </c>
      <c>
        <f>(M77*21)/100</f>
      </c>
      <c t="s">
        <v>28</v>
      </c>
    </row>
    <row r="78" spans="1:5" ht="12.75">
      <c r="A78" s="35" t="s">
        <v>56</v>
      </c>
      <c r="E78" s="39" t="s">
        <v>441</v>
      </c>
    </row>
    <row r="79" spans="1:5" ht="12.75">
      <c r="A79" s="35" t="s">
        <v>57</v>
      </c>
      <c r="E79" s="40" t="s">
        <v>5</v>
      </c>
    </row>
    <row r="80" spans="1:5" ht="12.75">
      <c r="A80" t="s">
        <v>58</v>
      </c>
      <c r="E80" s="39" t="s">
        <v>5</v>
      </c>
    </row>
    <row r="81" spans="1:16" ht="12.75">
      <c r="A81" t="s">
        <v>50</v>
      </c>
      <c s="34" t="s">
        <v>155</v>
      </c>
      <c s="34" t="s">
        <v>442</v>
      </c>
      <c s="35" t="s">
        <v>5</v>
      </c>
      <c s="6" t="s">
        <v>443</v>
      </c>
      <c s="36" t="s">
        <v>89</v>
      </c>
      <c s="37">
        <v>2</v>
      </c>
      <c s="36">
        <v>0</v>
      </c>
      <c s="36">
        <f>ROUND(G81*H81,6)</f>
      </c>
      <c r="L81" s="38">
        <v>0</v>
      </c>
      <c s="32">
        <f>ROUND(ROUND(L81,2)*ROUND(G81,3),2)</f>
      </c>
      <c s="36" t="s">
        <v>55</v>
      </c>
      <c>
        <f>(M81*21)/100</f>
      </c>
      <c t="s">
        <v>28</v>
      </c>
    </row>
    <row r="82" spans="1:5" ht="12.75">
      <c r="A82" s="35" t="s">
        <v>56</v>
      </c>
      <c r="E82" s="39" t="s">
        <v>443</v>
      </c>
    </row>
    <row r="83" spans="1:5" ht="12.75">
      <c r="A83" s="35" t="s">
        <v>57</v>
      </c>
      <c r="E83" s="40" t="s">
        <v>5</v>
      </c>
    </row>
    <row r="84" spans="1:5" ht="12.75">
      <c r="A84" t="s">
        <v>58</v>
      </c>
      <c r="E84" s="39" t="s">
        <v>5</v>
      </c>
    </row>
    <row r="85" spans="1:16" ht="25.5">
      <c r="A85" t="s">
        <v>50</v>
      </c>
      <c s="34" t="s">
        <v>159</v>
      </c>
      <c s="34" t="s">
        <v>444</v>
      </c>
      <c s="35" t="s">
        <v>5</v>
      </c>
      <c s="6" t="s">
        <v>445</v>
      </c>
      <c s="36" t="s">
        <v>89</v>
      </c>
      <c s="37">
        <v>1</v>
      </c>
      <c s="36">
        <v>0.00117</v>
      </c>
      <c s="36">
        <f>ROUND(G85*H85,6)</f>
      </c>
      <c r="L85" s="38">
        <v>0</v>
      </c>
      <c s="32">
        <f>ROUND(ROUND(L85,2)*ROUND(G85,3),2)</f>
      </c>
      <c s="36" t="s">
        <v>90</v>
      </c>
      <c>
        <f>(M85*21)/100</f>
      </c>
      <c t="s">
        <v>28</v>
      </c>
    </row>
    <row r="86" spans="1:5" ht="25.5">
      <c r="A86" s="35" t="s">
        <v>56</v>
      </c>
      <c r="E86" s="39" t="s">
        <v>445</v>
      </c>
    </row>
    <row r="87" spans="1:5" ht="12.75">
      <c r="A87" s="35" t="s">
        <v>57</v>
      </c>
      <c r="E87" s="40" t="s">
        <v>5</v>
      </c>
    </row>
    <row r="88" spans="1:5" ht="12.75">
      <c r="A88" t="s">
        <v>58</v>
      </c>
      <c r="E88" s="39" t="s">
        <v>5</v>
      </c>
    </row>
    <row r="89" spans="1:16" ht="12.75">
      <c r="A89" t="s">
        <v>50</v>
      </c>
      <c s="34" t="s">
        <v>162</v>
      </c>
      <c s="34" t="s">
        <v>446</v>
      </c>
      <c s="35" t="s">
        <v>5</v>
      </c>
      <c s="6" t="s">
        <v>447</v>
      </c>
      <c s="36" t="s">
        <v>89</v>
      </c>
      <c s="37">
        <v>1</v>
      </c>
      <c s="36">
        <v>0.0052</v>
      </c>
      <c s="36">
        <f>ROUND(G89*H89,6)</f>
      </c>
      <c r="L89" s="38">
        <v>0</v>
      </c>
      <c s="32">
        <f>ROUND(ROUND(L89,2)*ROUND(G89,3),2)</f>
      </c>
      <c s="36" t="s">
        <v>90</v>
      </c>
      <c>
        <f>(M89*21)/100</f>
      </c>
      <c t="s">
        <v>28</v>
      </c>
    </row>
    <row r="90" spans="1:5" ht="12.75">
      <c r="A90" s="35" t="s">
        <v>56</v>
      </c>
      <c r="E90" s="39" t="s">
        <v>447</v>
      </c>
    </row>
    <row r="91" spans="1:5" ht="12.75">
      <c r="A91" s="35" t="s">
        <v>57</v>
      </c>
      <c r="E91" s="40" t="s">
        <v>5</v>
      </c>
    </row>
    <row r="92" spans="1:5" ht="12.75">
      <c r="A92" t="s">
        <v>58</v>
      </c>
      <c r="E92" s="39" t="s">
        <v>5</v>
      </c>
    </row>
    <row r="93" spans="1:16" ht="12.75">
      <c r="A93" t="s">
        <v>50</v>
      </c>
      <c s="34" t="s">
        <v>165</v>
      </c>
      <c s="34" t="s">
        <v>448</v>
      </c>
      <c s="35" t="s">
        <v>5</v>
      </c>
      <c s="6" t="s">
        <v>449</v>
      </c>
      <c s="36" t="s">
        <v>54</v>
      </c>
      <c s="37">
        <v>1</v>
      </c>
      <c s="36">
        <v>0</v>
      </c>
      <c s="36">
        <f>ROUND(G93*H93,6)</f>
      </c>
      <c r="L93" s="38">
        <v>0</v>
      </c>
      <c s="32">
        <f>ROUND(ROUND(L93,2)*ROUND(G93,3),2)</f>
      </c>
      <c s="36" t="s">
        <v>55</v>
      </c>
      <c>
        <f>(M93*21)/100</f>
      </c>
      <c t="s">
        <v>28</v>
      </c>
    </row>
    <row r="94" spans="1:5" ht="12.75">
      <c r="A94" s="35" t="s">
        <v>56</v>
      </c>
      <c r="E94" s="39" t="s">
        <v>449</v>
      </c>
    </row>
    <row r="95" spans="1:5" ht="12.75">
      <c r="A95" s="35" t="s">
        <v>57</v>
      </c>
      <c r="E95" s="40" t="s">
        <v>5</v>
      </c>
    </row>
    <row r="96" spans="1:5" ht="12.75">
      <c r="A96" t="s">
        <v>58</v>
      </c>
      <c r="E96" s="39" t="s">
        <v>5</v>
      </c>
    </row>
    <row r="97" spans="1:16" ht="25.5">
      <c r="A97" t="s">
        <v>50</v>
      </c>
      <c s="34" t="s">
        <v>168</v>
      </c>
      <c s="34" t="s">
        <v>450</v>
      </c>
      <c s="35" t="s">
        <v>5</v>
      </c>
      <c s="6" t="s">
        <v>451</v>
      </c>
      <c s="36" t="s">
        <v>452</v>
      </c>
      <c s="37">
        <v>43.653</v>
      </c>
      <c s="36">
        <v>0</v>
      </c>
      <c s="36">
        <f>ROUND(G97*H97,6)</f>
      </c>
      <c r="L97" s="38">
        <v>0</v>
      </c>
      <c s="32">
        <f>ROUND(ROUND(L97,2)*ROUND(G97,3),2)</f>
      </c>
      <c s="36" t="s">
        <v>90</v>
      </c>
      <c>
        <f>(M97*21)/100</f>
      </c>
      <c t="s">
        <v>28</v>
      </c>
    </row>
    <row r="98" spans="1:5" ht="25.5">
      <c r="A98" s="35" t="s">
        <v>56</v>
      </c>
      <c r="E98" s="39" t="s">
        <v>451</v>
      </c>
    </row>
    <row r="99" spans="1:5" ht="12.75">
      <c r="A99" s="35" t="s">
        <v>57</v>
      </c>
      <c r="E99" s="40" t="s">
        <v>5</v>
      </c>
    </row>
    <row r="100" spans="1:5" ht="12.75">
      <c r="A100" t="s">
        <v>58</v>
      </c>
      <c r="E100" s="39" t="s">
        <v>5</v>
      </c>
    </row>
    <row r="101" spans="1:16" ht="12.75">
      <c r="A101" t="s">
        <v>50</v>
      </c>
      <c s="34" t="s">
        <v>171</v>
      </c>
      <c s="34" t="s">
        <v>453</v>
      </c>
      <c s="35" t="s">
        <v>5</v>
      </c>
      <c s="6" t="s">
        <v>454</v>
      </c>
      <c s="36" t="s">
        <v>455</v>
      </c>
      <c s="37">
        <v>2</v>
      </c>
      <c s="36">
        <v>0.169067</v>
      </c>
      <c s="36">
        <f>ROUND(G101*H101,6)</f>
      </c>
      <c r="L101" s="38">
        <v>0</v>
      </c>
      <c s="32">
        <f>ROUND(ROUND(L101,2)*ROUND(G101,3),2)</f>
      </c>
      <c s="36" t="s">
        <v>90</v>
      </c>
      <c>
        <f>(M101*21)/100</f>
      </c>
      <c t="s">
        <v>28</v>
      </c>
    </row>
    <row r="102" spans="1:5" ht="12.75">
      <c r="A102" s="35" t="s">
        <v>56</v>
      </c>
      <c r="E102" s="39" t="s">
        <v>454</v>
      </c>
    </row>
    <row r="103" spans="1:5" ht="12.75">
      <c r="A103" s="35" t="s">
        <v>57</v>
      </c>
      <c r="E103" s="40" t="s">
        <v>5</v>
      </c>
    </row>
    <row r="104" spans="1:5" ht="12.75">
      <c r="A104" t="s">
        <v>58</v>
      </c>
      <c r="E104" s="39" t="s">
        <v>5</v>
      </c>
    </row>
    <row r="105" spans="1:16" ht="12.75">
      <c r="A105" t="s">
        <v>50</v>
      </c>
      <c s="34" t="s">
        <v>174</v>
      </c>
      <c s="34" t="s">
        <v>456</v>
      </c>
      <c s="35" t="s">
        <v>5</v>
      </c>
      <c s="6" t="s">
        <v>457</v>
      </c>
      <c s="36" t="s">
        <v>89</v>
      </c>
      <c s="37">
        <v>1</v>
      </c>
      <c s="36">
        <v>0</v>
      </c>
      <c s="36">
        <f>ROUND(G105*H105,6)</f>
      </c>
      <c r="L105" s="38">
        <v>0</v>
      </c>
      <c s="32">
        <f>ROUND(ROUND(L105,2)*ROUND(G105,3),2)</f>
      </c>
      <c s="36" t="s">
        <v>90</v>
      </c>
      <c>
        <f>(M105*21)/100</f>
      </c>
      <c t="s">
        <v>28</v>
      </c>
    </row>
    <row r="106" spans="1:5" ht="12.75">
      <c r="A106" s="35" t="s">
        <v>56</v>
      </c>
      <c r="E106" s="39" t="s">
        <v>457</v>
      </c>
    </row>
    <row r="107" spans="1:5" ht="12.75">
      <c r="A107" s="35" t="s">
        <v>57</v>
      </c>
      <c r="E107" s="40" t="s">
        <v>5</v>
      </c>
    </row>
    <row r="108" spans="1:5" ht="12.75">
      <c r="A108" t="s">
        <v>58</v>
      </c>
      <c r="E108" s="39" t="s">
        <v>5</v>
      </c>
    </row>
    <row r="109" spans="1:16" ht="25.5">
      <c r="A109" t="s">
        <v>50</v>
      </c>
      <c s="34" t="s">
        <v>177</v>
      </c>
      <c s="34" t="s">
        <v>458</v>
      </c>
      <c s="35" t="s">
        <v>5</v>
      </c>
      <c s="6" t="s">
        <v>459</v>
      </c>
      <c s="36" t="s">
        <v>89</v>
      </c>
      <c s="37">
        <v>1</v>
      </c>
      <c s="36">
        <v>0.001398</v>
      </c>
      <c s="36">
        <f>ROUND(G109*H109,6)</f>
      </c>
      <c r="L109" s="38">
        <v>0</v>
      </c>
      <c s="32">
        <f>ROUND(ROUND(L109,2)*ROUND(G109,3),2)</f>
      </c>
      <c s="36" t="s">
        <v>90</v>
      </c>
      <c>
        <f>(M109*21)/100</f>
      </c>
      <c t="s">
        <v>28</v>
      </c>
    </row>
    <row r="110" spans="1:5" ht="25.5">
      <c r="A110" s="35" t="s">
        <v>56</v>
      </c>
      <c r="E110" s="39" t="s">
        <v>459</v>
      </c>
    </row>
    <row r="111" spans="1:5" ht="12.75">
      <c r="A111" s="35" t="s">
        <v>57</v>
      </c>
      <c r="E111" s="40" t="s">
        <v>5</v>
      </c>
    </row>
    <row r="112" spans="1:5" ht="12.75">
      <c r="A112" t="s">
        <v>58</v>
      </c>
      <c r="E112" s="39" t="s">
        <v>5</v>
      </c>
    </row>
    <row r="113" spans="1:13" ht="12.75">
      <c r="A113" t="s">
        <v>47</v>
      </c>
      <c r="C113" s="31" t="s">
        <v>460</v>
      </c>
      <c r="E113" s="33" t="s">
        <v>461</v>
      </c>
      <c r="J113" s="32">
        <f>0</f>
      </c>
      <c s="32">
        <f>0</f>
      </c>
      <c s="32">
        <f>0+L114+L118</f>
      </c>
      <c s="32">
        <f>0+M114+M118</f>
      </c>
    </row>
    <row r="114" spans="1:16" ht="25.5">
      <c r="A114" t="s">
        <v>50</v>
      </c>
      <c s="34" t="s">
        <v>181</v>
      </c>
      <c s="34" t="s">
        <v>462</v>
      </c>
      <c s="35" t="s">
        <v>5</v>
      </c>
      <c s="6" t="s">
        <v>463</v>
      </c>
      <c s="36" t="s">
        <v>74</v>
      </c>
      <c s="37">
        <v>63</v>
      </c>
      <c s="36">
        <v>2E-05</v>
      </c>
      <c s="36">
        <f>ROUND(G114*H114,6)</f>
      </c>
      <c r="L114" s="38">
        <v>0</v>
      </c>
      <c s="32">
        <f>ROUND(ROUND(L114,2)*ROUND(G114,3),2)</f>
      </c>
      <c s="36" t="s">
        <v>90</v>
      </c>
      <c>
        <f>(M114*21)/100</f>
      </c>
      <c t="s">
        <v>28</v>
      </c>
    </row>
    <row r="115" spans="1:5" ht="25.5">
      <c r="A115" s="35" t="s">
        <v>56</v>
      </c>
      <c r="E115" s="39" t="s">
        <v>463</v>
      </c>
    </row>
    <row r="116" spans="1:5" ht="25.5">
      <c r="A116" s="35" t="s">
        <v>57</v>
      </c>
      <c r="E116" s="40" t="s">
        <v>464</v>
      </c>
    </row>
    <row r="117" spans="1:5" ht="12.75">
      <c r="A117" t="s">
        <v>58</v>
      </c>
      <c r="E117" s="39" t="s">
        <v>5</v>
      </c>
    </row>
    <row r="118" spans="1:16" ht="25.5">
      <c r="A118" t="s">
        <v>50</v>
      </c>
      <c s="34" t="s">
        <v>187</v>
      </c>
      <c s="34" t="s">
        <v>465</v>
      </c>
      <c s="35" t="s">
        <v>5</v>
      </c>
      <c s="6" t="s">
        <v>466</v>
      </c>
      <c s="36" t="s">
        <v>89</v>
      </c>
      <c s="37">
        <v>4</v>
      </c>
      <c s="36">
        <v>0.00025</v>
      </c>
      <c s="36">
        <f>ROUND(G118*H118,6)</f>
      </c>
      <c r="L118" s="38">
        <v>0</v>
      </c>
      <c s="32">
        <f>ROUND(ROUND(L118,2)*ROUND(G118,3),2)</f>
      </c>
      <c s="36" t="s">
        <v>90</v>
      </c>
      <c>
        <f>(M118*21)/100</f>
      </c>
      <c t="s">
        <v>28</v>
      </c>
    </row>
    <row r="119" spans="1:5" ht="25.5">
      <c r="A119" s="35" t="s">
        <v>56</v>
      </c>
      <c r="E119" s="39" t="s">
        <v>466</v>
      </c>
    </row>
    <row r="120" spans="1:5" ht="12.75">
      <c r="A120" s="35" t="s">
        <v>57</v>
      </c>
      <c r="E120" s="40" t="s">
        <v>5</v>
      </c>
    </row>
    <row r="121" spans="1:5" ht="12.75">
      <c r="A121" t="s">
        <v>58</v>
      </c>
      <c r="E121" s="39" t="s">
        <v>5</v>
      </c>
    </row>
    <row r="122" spans="1:13" ht="12.75">
      <c r="A122" t="s">
        <v>47</v>
      </c>
      <c r="C122" s="31" t="s">
        <v>111</v>
      </c>
      <c r="E122" s="33" t="s">
        <v>467</v>
      </c>
      <c r="J122" s="32">
        <f>0</f>
      </c>
      <c s="32">
        <f>0</f>
      </c>
      <c s="32">
        <f>0+L123+L127</f>
      </c>
      <c s="32">
        <f>0+M123+M127</f>
      </c>
    </row>
    <row r="123" spans="1:16" ht="12.75">
      <c r="A123" t="s">
        <v>50</v>
      </c>
      <c s="34" t="s">
        <v>120</v>
      </c>
      <c s="34" t="s">
        <v>468</v>
      </c>
      <c s="35" t="s">
        <v>5</v>
      </c>
      <c s="6" t="s">
        <v>469</v>
      </c>
      <c s="36" t="s">
        <v>89</v>
      </c>
      <c s="37">
        <v>3</v>
      </c>
      <c s="36">
        <v>0.000309</v>
      </c>
      <c s="36">
        <f>ROUND(G123*H123,6)</f>
      </c>
      <c r="L123" s="38">
        <v>0</v>
      </c>
      <c s="32">
        <f>ROUND(ROUND(L123,2)*ROUND(G123,3),2)</f>
      </c>
      <c s="36" t="s">
        <v>90</v>
      </c>
      <c>
        <f>(M123*21)/100</f>
      </c>
      <c t="s">
        <v>28</v>
      </c>
    </row>
    <row r="124" spans="1:5" ht="12.75">
      <c r="A124" s="35" t="s">
        <v>56</v>
      </c>
      <c r="E124" s="39" t="s">
        <v>469</v>
      </c>
    </row>
    <row r="125" spans="1:5" ht="12.75">
      <c r="A125" s="35" t="s">
        <v>57</v>
      </c>
      <c r="E125" s="40" t="s">
        <v>5</v>
      </c>
    </row>
    <row r="126" spans="1:5" ht="12.75">
      <c r="A126" t="s">
        <v>58</v>
      </c>
      <c r="E126" s="39" t="s">
        <v>5</v>
      </c>
    </row>
    <row r="127" spans="1:16" ht="12.75">
      <c r="A127" t="s">
        <v>50</v>
      </c>
      <c s="34" t="s">
        <v>124</v>
      </c>
      <c s="34" t="s">
        <v>470</v>
      </c>
      <c s="35" t="s">
        <v>5</v>
      </c>
      <c s="6" t="s">
        <v>471</v>
      </c>
      <c s="36" t="s">
        <v>74</v>
      </c>
      <c s="37">
        <v>50</v>
      </c>
      <c s="36">
        <v>7E-05</v>
      </c>
      <c s="36">
        <f>ROUND(G127*H127,6)</f>
      </c>
      <c r="L127" s="38">
        <v>0</v>
      </c>
      <c s="32">
        <f>ROUND(ROUND(L127,2)*ROUND(G127,3),2)</f>
      </c>
      <c s="36" t="s">
        <v>90</v>
      </c>
      <c>
        <f>(M127*21)/100</f>
      </c>
      <c t="s">
        <v>28</v>
      </c>
    </row>
    <row r="128" spans="1:5" ht="12.75">
      <c r="A128" s="35" t="s">
        <v>56</v>
      </c>
      <c r="E128" s="39" t="s">
        <v>471</v>
      </c>
    </row>
    <row r="129" spans="1:5" ht="12.75">
      <c r="A129" s="35" t="s">
        <v>57</v>
      </c>
      <c r="E129" s="40" t="s">
        <v>5</v>
      </c>
    </row>
    <row r="130" spans="1:5" ht="12.75">
      <c r="A130" t="s">
        <v>58</v>
      </c>
      <c r="E130" s="39" t="s">
        <v>5</v>
      </c>
    </row>
    <row r="131" spans="1:13" ht="12.75">
      <c r="A131" t="s">
        <v>47</v>
      </c>
      <c r="C131" s="31" t="s">
        <v>472</v>
      </c>
      <c r="E131" s="33" t="s">
        <v>473</v>
      </c>
      <c r="J131" s="32">
        <f>0</f>
      </c>
      <c s="32">
        <f>0</f>
      </c>
      <c s="32">
        <f>0+L132</f>
      </c>
      <c s="32">
        <f>0+M132</f>
      </c>
    </row>
    <row r="132" spans="1:16" ht="25.5">
      <c r="A132" t="s">
        <v>50</v>
      </c>
      <c s="34" t="s">
        <v>127</v>
      </c>
      <c s="34" t="s">
        <v>474</v>
      </c>
      <c s="35" t="s">
        <v>5</v>
      </c>
      <c s="6" t="s">
        <v>475</v>
      </c>
      <c s="36" t="s">
        <v>409</v>
      </c>
      <c s="37">
        <v>12.155</v>
      </c>
      <c s="36">
        <v>0</v>
      </c>
      <c s="36">
        <f>ROUND(G132*H132,6)</f>
      </c>
      <c r="L132" s="38">
        <v>0</v>
      </c>
      <c s="32">
        <f>ROUND(ROUND(L132,2)*ROUND(G132,3),2)</f>
      </c>
      <c s="36" t="s">
        <v>90</v>
      </c>
      <c>
        <f>(M132*21)/100</f>
      </c>
      <c t="s">
        <v>28</v>
      </c>
    </row>
    <row r="133" spans="1:5" ht="25.5">
      <c r="A133" s="35" t="s">
        <v>56</v>
      </c>
      <c r="E133" s="39" t="s">
        <v>475</v>
      </c>
    </row>
    <row r="134" spans="1:5" ht="12.75">
      <c r="A134" s="35" t="s">
        <v>57</v>
      </c>
      <c r="E134" s="40" t="s">
        <v>5</v>
      </c>
    </row>
    <row r="135" spans="1:5" ht="12.75">
      <c r="A135" t="s">
        <v>58</v>
      </c>
      <c r="E1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COUNTIFS(L8:L96,"=0",A8:A96,"P")+COUNTIFS(L8:L96,"",A8:A96,"P")+SUM(Q8:Q96)</f>
      </c>
    </row>
    <row r="8" spans="1:13" ht="12.75">
      <c r="A8" t="s">
        <v>45</v>
      </c>
      <c r="C8" s="28" t="s">
        <v>478</v>
      </c>
      <c r="E8" s="30" t="s">
        <v>477</v>
      </c>
      <c r="J8" s="29">
        <f>0+J9+J26+J47+J52+J57+J82+J91</f>
      </c>
      <c s="29">
        <f>0+K9+K26+K47+K52+K57+K82+K91</f>
      </c>
      <c s="29">
        <f>0+L9+L26+L47+L52+L57+L82+L91</f>
      </c>
      <c s="29">
        <f>0+M9+M26+M47+M52+M57+M82+M91</f>
      </c>
    </row>
    <row r="9" spans="1:13" ht="12.75">
      <c r="A9" t="s">
        <v>47</v>
      </c>
      <c r="C9" s="31" t="s">
        <v>51</v>
      </c>
      <c r="E9" s="33" t="s">
        <v>398</v>
      </c>
      <c r="J9" s="32">
        <f>0</f>
      </c>
      <c s="32">
        <f>0</f>
      </c>
      <c s="32">
        <f>0+L10+L14+L18+L22</f>
      </c>
      <c s="32">
        <f>0+M10+M14+M18+M22</f>
      </c>
    </row>
    <row r="10" spans="1:16" ht="25.5">
      <c r="A10" t="s">
        <v>50</v>
      </c>
      <c s="34" t="s">
        <v>51</v>
      </c>
      <c s="34" t="s">
        <v>399</v>
      </c>
      <c s="35" t="s">
        <v>5</v>
      </c>
      <c s="6" t="s">
        <v>400</v>
      </c>
      <c s="36" t="s">
        <v>401</v>
      </c>
      <c s="37">
        <v>1.68</v>
      </c>
      <c s="36">
        <v>0</v>
      </c>
      <c s="36">
        <f>ROUND(G10*H10,6)</f>
      </c>
      <c r="L10" s="38">
        <v>0</v>
      </c>
      <c s="32">
        <f>ROUND(ROUND(L10,2)*ROUND(G10,3),2)</f>
      </c>
      <c s="36" t="s">
        <v>90</v>
      </c>
      <c>
        <f>(M10*21)/100</f>
      </c>
      <c t="s">
        <v>28</v>
      </c>
    </row>
    <row r="11" spans="1:5" ht="25.5">
      <c r="A11" s="35" t="s">
        <v>56</v>
      </c>
      <c r="E11" s="39" t="s">
        <v>400</v>
      </c>
    </row>
    <row r="12" spans="1:5" ht="12.75">
      <c r="A12" s="35" t="s">
        <v>57</v>
      </c>
      <c r="E12" s="40" t="s">
        <v>5</v>
      </c>
    </row>
    <row r="13" spans="1:5" ht="12.75">
      <c r="A13" t="s">
        <v>58</v>
      </c>
      <c r="E13" s="39" t="s">
        <v>5</v>
      </c>
    </row>
    <row r="14" spans="1:16" ht="25.5">
      <c r="A14" t="s">
        <v>50</v>
      </c>
      <c s="34" t="s">
        <v>28</v>
      </c>
      <c s="34" t="s">
        <v>479</v>
      </c>
      <c s="35" t="s">
        <v>5</v>
      </c>
      <c s="6" t="s">
        <v>403</v>
      </c>
      <c s="36" t="s">
        <v>401</v>
      </c>
      <c s="37">
        <v>1.02</v>
      </c>
      <c s="36">
        <v>0</v>
      </c>
      <c s="36">
        <f>ROUND(G14*H14,6)</f>
      </c>
      <c r="L14" s="38">
        <v>0</v>
      </c>
      <c s="32">
        <f>ROUND(ROUND(L14,2)*ROUND(G14,3),2)</f>
      </c>
      <c s="36" t="s">
        <v>291</v>
      </c>
      <c>
        <f>(M14*21)/100</f>
      </c>
      <c t="s">
        <v>28</v>
      </c>
    </row>
    <row r="15" spans="1:5" ht="25.5">
      <c r="A15" s="35" t="s">
        <v>56</v>
      </c>
      <c r="E15" s="39" t="s">
        <v>403</v>
      </c>
    </row>
    <row r="16" spans="1:5" ht="12.75">
      <c r="A16" s="35" t="s">
        <v>57</v>
      </c>
      <c r="E16" s="40" t="s">
        <v>5</v>
      </c>
    </row>
    <row r="17" spans="1:5" ht="12.75">
      <c r="A17" t="s">
        <v>58</v>
      </c>
      <c r="E17" s="39" t="s">
        <v>5</v>
      </c>
    </row>
    <row r="18" spans="1:16" ht="25.5">
      <c r="A18" t="s">
        <v>50</v>
      </c>
      <c s="34" t="s">
        <v>26</v>
      </c>
      <c s="34" t="s">
        <v>404</v>
      </c>
      <c s="35" t="s">
        <v>5</v>
      </c>
      <c s="6" t="s">
        <v>405</v>
      </c>
      <c s="36" t="s">
        <v>401</v>
      </c>
      <c s="37">
        <v>0.36</v>
      </c>
      <c s="36">
        <v>0</v>
      </c>
      <c s="36">
        <f>ROUND(G18*H18,6)</f>
      </c>
      <c r="L18" s="38">
        <v>0</v>
      </c>
      <c s="32">
        <f>ROUND(ROUND(L18,2)*ROUND(G18,3),2)</f>
      </c>
      <c s="36" t="s">
        <v>90</v>
      </c>
      <c>
        <f>(M18*21)/100</f>
      </c>
      <c t="s">
        <v>28</v>
      </c>
    </row>
    <row r="19" spans="1:5" ht="38.25">
      <c r="A19" s="35" t="s">
        <v>56</v>
      </c>
      <c r="E19" s="39" t="s">
        <v>406</v>
      </c>
    </row>
    <row r="20" spans="1:5" ht="12.75">
      <c r="A20" s="35" t="s">
        <v>57</v>
      </c>
      <c r="E20" s="40" t="s">
        <v>5</v>
      </c>
    </row>
    <row r="21" spans="1:5" ht="12.75">
      <c r="A21" t="s">
        <v>58</v>
      </c>
      <c r="E21" s="39" t="s">
        <v>5</v>
      </c>
    </row>
    <row r="22" spans="1:16" ht="12.75">
      <c r="A22" t="s">
        <v>50</v>
      </c>
      <c s="34" t="s">
        <v>79</v>
      </c>
      <c s="34" t="s">
        <v>407</v>
      </c>
      <c s="35" t="s">
        <v>5</v>
      </c>
      <c s="6" t="s">
        <v>408</v>
      </c>
      <c s="36" t="s">
        <v>409</v>
      </c>
      <c s="37">
        <v>0.601</v>
      </c>
      <c s="36">
        <v>1</v>
      </c>
      <c s="36">
        <f>ROUND(G22*H22,6)</f>
      </c>
      <c r="L22" s="38">
        <v>0</v>
      </c>
      <c s="32">
        <f>ROUND(ROUND(L22,2)*ROUND(G22,3),2)</f>
      </c>
      <c s="36" t="s">
        <v>90</v>
      </c>
      <c>
        <f>(M22*21)/100</f>
      </c>
      <c t="s">
        <v>28</v>
      </c>
    </row>
    <row r="23" spans="1:5" ht="12.75">
      <c r="A23" s="35" t="s">
        <v>56</v>
      </c>
      <c r="E23" s="39" t="s">
        <v>408</v>
      </c>
    </row>
    <row r="24" spans="1:5" ht="12.75">
      <c r="A24" s="35" t="s">
        <v>57</v>
      </c>
      <c r="E24" s="40" t="s">
        <v>5</v>
      </c>
    </row>
    <row r="25" spans="1:5" ht="12.75">
      <c r="A25" t="s">
        <v>58</v>
      </c>
      <c r="E25" s="39" t="s">
        <v>5</v>
      </c>
    </row>
    <row r="26" spans="1:13" ht="12.75">
      <c r="A26" t="s">
        <v>47</v>
      </c>
      <c r="C26" s="31" t="s">
        <v>480</v>
      </c>
      <c r="E26" s="33" t="s">
        <v>481</v>
      </c>
      <c r="J26" s="32">
        <f>0</f>
      </c>
      <c s="32">
        <f>0</f>
      </c>
      <c s="32">
        <f>0+L27+L31+L35+L39+L43</f>
      </c>
      <c s="32">
        <f>0+M27+M31+M35+M39+M43</f>
      </c>
    </row>
    <row r="27" spans="1:16" ht="12.75">
      <c r="A27" t="s">
        <v>50</v>
      </c>
      <c s="34" t="s">
        <v>142</v>
      </c>
      <c s="34" t="s">
        <v>482</v>
      </c>
      <c s="35" t="s">
        <v>5</v>
      </c>
      <c s="6" t="s">
        <v>483</v>
      </c>
      <c s="36" t="s">
        <v>74</v>
      </c>
      <c s="37">
        <v>135</v>
      </c>
      <c s="36">
        <v>0.00245</v>
      </c>
      <c s="36">
        <f>ROUND(G27*H27,6)</f>
      </c>
      <c r="L27" s="38">
        <v>0</v>
      </c>
      <c s="32">
        <f>ROUND(ROUND(L27,2)*ROUND(G27,3),2)</f>
      </c>
      <c s="36" t="s">
        <v>90</v>
      </c>
      <c>
        <f>(M27*21)/100</f>
      </c>
      <c t="s">
        <v>28</v>
      </c>
    </row>
    <row r="28" spans="1:5" ht="12.75">
      <c r="A28" s="35" t="s">
        <v>56</v>
      </c>
      <c r="E28" s="39" t="s">
        <v>483</v>
      </c>
    </row>
    <row r="29" spans="1:5" ht="12.75">
      <c r="A29" s="35" t="s">
        <v>57</v>
      </c>
      <c r="E29" s="40" t="s">
        <v>5</v>
      </c>
    </row>
    <row r="30" spans="1:5" ht="12.75">
      <c r="A30" t="s">
        <v>58</v>
      </c>
      <c r="E30" s="39" t="s">
        <v>5</v>
      </c>
    </row>
    <row r="31" spans="1:16" ht="12.75">
      <c r="A31" t="s">
        <v>50</v>
      </c>
      <c s="34" t="s">
        <v>145</v>
      </c>
      <c s="34" t="s">
        <v>484</v>
      </c>
      <c s="35" t="s">
        <v>5</v>
      </c>
      <c s="6" t="s">
        <v>485</v>
      </c>
      <c s="36" t="s">
        <v>89</v>
      </c>
      <c s="37">
        <v>9</v>
      </c>
      <c s="36">
        <v>0</v>
      </c>
      <c s="36">
        <f>ROUND(G31*H31,6)</f>
      </c>
      <c r="L31" s="38">
        <v>0</v>
      </c>
      <c s="32">
        <f>ROUND(ROUND(L31,2)*ROUND(G31,3),2)</f>
      </c>
      <c s="36" t="s">
        <v>55</v>
      </c>
      <c>
        <f>(M31*21)/100</f>
      </c>
      <c t="s">
        <v>28</v>
      </c>
    </row>
    <row r="32" spans="1:5" ht="12.75">
      <c r="A32" s="35" t="s">
        <v>56</v>
      </c>
      <c r="E32" s="39" t="s">
        <v>485</v>
      </c>
    </row>
    <row r="33" spans="1:5" ht="12.75">
      <c r="A33" s="35" t="s">
        <v>57</v>
      </c>
      <c r="E33" s="40" t="s">
        <v>5</v>
      </c>
    </row>
    <row r="34" spans="1:5" ht="12.75">
      <c r="A34" t="s">
        <v>58</v>
      </c>
      <c r="E34" s="39" t="s">
        <v>5</v>
      </c>
    </row>
    <row r="35" spans="1:16" ht="12.75">
      <c r="A35" t="s">
        <v>50</v>
      </c>
      <c s="34" t="s">
        <v>149</v>
      </c>
      <c s="34" t="s">
        <v>486</v>
      </c>
      <c s="35" t="s">
        <v>5</v>
      </c>
      <c s="6" t="s">
        <v>487</v>
      </c>
      <c s="36" t="s">
        <v>74</v>
      </c>
      <c s="37">
        <v>10</v>
      </c>
      <c s="36">
        <v>0</v>
      </c>
      <c s="36">
        <f>ROUND(G35*H35,6)</f>
      </c>
      <c r="L35" s="38">
        <v>0</v>
      </c>
      <c s="32">
        <f>ROUND(ROUND(L35,2)*ROUND(G35,3),2)</f>
      </c>
      <c s="36" t="s">
        <v>55</v>
      </c>
      <c>
        <f>(M35*21)/100</f>
      </c>
      <c t="s">
        <v>28</v>
      </c>
    </row>
    <row r="36" spans="1:5" ht="12.75">
      <c r="A36" s="35" t="s">
        <v>56</v>
      </c>
      <c r="E36" s="39" t="s">
        <v>487</v>
      </c>
    </row>
    <row r="37" spans="1:5" ht="12.75">
      <c r="A37" s="35" t="s">
        <v>57</v>
      </c>
      <c r="E37" s="40" t="s">
        <v>5</v>
      </c>
    </row>
    <row r="38" spans="1:5" ht="12.75">
      <c r="A38" t="s">
        <v>58</v>
      </c>
      <c r="E38" s="39" t="s">
        <v>5</v>
      </c>
    </row>
    <row r="39" spans="1:16" ht="12.75">
      <c r="A39" t="s">
        <v>50</v>
      </c>
      <c s="34" t="s">
        <v>152</v>
      </c>
      <c s="34" t="s">
        <v>488</v>
      </c>
      <c s="35" t="s">
        <v>5</v>
      </c>
      <c s="6" t="s">
        <v>489</v>
      </c>
      <c s="36" t="s">
        <v>54</v>
      </c>
      <c s="37">
        <v>1</v>
      </c>
      <c s="36">
        <v>0</v>
      </c>
      <c s="36">
        <f>ROUND(G39*H39,6)</f>
      </c>
      <c r="L39" s="38">
        <v>0</v>
      </c>
      <c s="32">
        <f>ROUND(ROUND(L39,2)*ROUND(G39,3),2)</f>
      </c>
      <c s="36" t="s">
        <v>55</v>
      </c>
      <c>
        <f>(M39*21)/100</f>
      </c>
      <c t="s">
        <v>28</v>
      </c>
    </row>
    <row r="40" spans="1:5" ht="12.75">
      <c r="A40" s="35" t="s">
        <v>56</v>
      </c>
      <c r="E40" s="39" t="s">
        <v>489</v>
      </c>
    </row>
    <row r="41" spans="1:5" ht="12.75">
      <c r="A41" s="35" t="s">
        <v>57</v>
      </c>
      <c r="E41" s="40" t="s">
        <v>5</v>
      </c>
    </row>
    <row r="42" spans="1:5" ht="12.75">
      <c r="A42" t="s">
        <v>58</v>
      </c>
      <c r="E42" s="39" t="s">
        <v>5</v>
      </c>
    </row>
    <row r="43" spans="1:16" ht="12.75">
      <c r="A43" t="s">
        <v>50</v>
      </c>
      <c s="34" t="s">
        <v>155</v>
      </c>
      <c s="34" t="s">
        <v>490</v>
      </c>
      <c s="35" t="s">
        <v>5</v>
      </c>
      <c s="6" t="s">
        <v>491</v>
      </c>
      <c s="36" t="s">
        <v>74</v>
      </c>
      <c s="37">
        <v>10</v>
      </c>
      <c s="36">
        <v>0</v>
      </c>
      <c s="36">
        <f>ROUND(G43*H43,6)</f>
      </c>
      <c r="L43" s="38">
        <v>0</v>
      </c>
      <c s="32">
        <f>ROUND(ROUND(L43,2)*ROUND(G43,3),2)</f>
      </c>
      <c s="36" t="s">
        <v>55</v>
      </c>
      <c>
        <f>(M43*21)/100</f>
      </c>
      <c t="s">
        <v>28</v>
      </c>
    </row>
    <row r="44" spans="1:5" ht="12.75">
      <c r="A44" s="35" t="s">
        <v>56</v>
      </c>
      <c r="E44" s="39" t="s">
        <v>491</v>
      </c>
    </row>
    <row r="45" spans="1:5" ht="12.75">
      <c r="A45" s="35" t="s">
        <v>57</v>
      </c>
      <c r="E45" s="40" t="s">
        <v>5</v>
      </c>
    </row>
    <row r="46" spans="1:5" ht="12.75">
      <c r="A46" t="s">
        <v>58</v>
      </c>
      <c r="E46" s="39" t="s">
        <v>5</v>
      </c>
    </row>
    <row r="47" spans="1:13" ht="12.75">
      <c r="A47" t="s">
        <v>47</v>
      </c>
      <c r="C47" s="31" t="s">
        <v>79</v>
      </c>
      <c r="E47" s="33" t="s">
        <v>411</v>
      </c>
      <c r="J47" s="32">
        <f>0</f>
      </c>
      <c s="32">
        <f>0</f>
      </c>
      <c s="32">
        <f>0+L48</f>
      </c>
      <c s="32">
        <f>0+M48</f>
      </c>
    </row>
    <row r="48" spans="1:16" ht="25.5">
      <c r="A48" t="s">
        <v>50</v>
      </c>
      <c s="34" t="s">
        <v>101</v>
      </c>
      <c s="34" t="s">
        <v>492</v>
      </c>
      <c s="35" t="s">
        <v>5</v>
      </c>
      <c s="6" t="s">
        <v>413</v>
      </c>
      <c s="36" t="s">
        <v>401</v>
      </c>
      <c s="37">
        <v>0.12</v>
      </c>
      <c s="36">
        <v>1.89077</v>
      </c>
      <c s="36">
        <f>ROUND(G48*H48,6)</f>
      </c>
      <c r="L48" s="38">
        <v>0</v>
      </c>
      <c s="32">
        <f>ROUND(ROUND(L48,2)*ROUND(G48,3),2)</f>
      </c>
      <c s="36" t="s">
        <v>291</v>
      </c>
      <c>
        <f>(M48*21)/100</f>
      </c>
      <c t="s">
        <v>28</v>
      </c>
    </row>
    <row r="49" spans="1:5" ht="25.5">
      <c r="A49" s="35" t="s">
        <v>56</v>
      </c>
      <c r="E49" s="39" t="s">
        <v>413</v>
      </c>
    </row>
    <row r="50" spans="1:5" ht="12.75">
      <c r="A50" s="35" t="s">
        <v>57</v>
      </c>
      <c r="E50" s="40" t="s">
        <v>5</v>
      </c>
    </row>
    <row r="51" spans="1:5" ht="12.75">
      <c r="A51" t="s">
        <v>58</v>
      </c>
      <c r="E51" s="39" t="s">
        <v>5</v>
      </c>
    </row>
    <row r="52" spans="1:13" ht="12.75">
      <c r="A52" t="s">
        <v>47</v>
      </c>
      <c r="C52" s="31" t="s">
        <v>101</v>
      </c>
      <c r="E52" s="33" t="s">
        <v>420</v>
      </c>
      <c r="J52" s="32">
        <f>0</f>
      </c>
      <c s="32">
        <f>0</f>
      </c>
      <c s="32">
        <f>0+L53</f>
      </c>
      <c s="32">
        <f>0+M53</f>
      </c>
    </row>
    <row r="53" spans="1:16" ht="25.5">
      <c r="A53" t="s">
        <v>50</v>
      </c>
      <c s="34" t="s">
        <v>27</v>
      </c>
      <c s="34" t="s">
        <v>493</v>
      </c>
      <c s="35" t="s">
        <v>5</v>
      </c>
      <c s="6" t="s">
        <v>494</v>
      </c>
      <c s="36" t="s">
        <v>423</v>
      </c>
      <c s="37">
        <v>0.18</v>
      </c>
      <c s="36">
        <v>0</v>
      </c>
      <c s="36">
        <f>ROUND(G53*H53,6)</f>
      </c>
      <c r="L53" s="38">
        <v>0</v>
      </c>
      <c s="32">
        <f>ROUND(ROUND(L53,2)*ROUND(G53,3),2)</f>
      </c>
      <c s="36" t="s">
        <v>291</v>
      </c>
      <c>
        <f>(M53*21)/100</f>
      </c>
      <c t="s">
        <v>28</v>
      </c>
    </row>
    <row r="54" spans="1:5" ht="25.5">
      <c r="A54" s="35" t="s">
        <v>56</v>
      </c>
      <c r="E54" s="39" t="s">
        <v>494</v>
      </c>
    </row>
    <row r="55" spans="1:5" ht="12.75">
      <c r="A55" s="35" t="s">
        <v>57</v>
      </c>
      <c r="E55" s="40" t="s">
        <v>5</v>
      </c>
    </row>
    <row r="56" spans="1:5" ht="12.75">
      <c r="A56" t="s">
        <v>58</v>
      </c>
      <c r="E56" s="39" t="s">
        <v>5</v>
      </c>
    </row>
    <row r="57" spans="1:13" ht="12.75">
      <c r="A57" t="s">
        <v>47</v>
      </c>
      <c r="C57" s="31" t="s">
        <v>495</v>
      </c>
      <c r="E57" s="33" t="s">
        <v>496</v>
      </c>
      <c r="J57" s="32">
        <f>0</f>
      </c>
      <c s="32">
        <f>0</f>
      </c>
      <c s="32">
        <f>0+L58+L62+L66+L70+L74+L78</f>
      </c>
      <c s="32">
        <f>0+M58+M62+M66+M70+M74+M78</f>
      </c>
    </row>
    <row r="58" spans="1:16" ht="12.75">
      <c r="A58" t="s">
        <v>50</v>
      </c>
      <c s="34" t="s">
        <v>114</v>
      </c>
      <c s="34" t="s">
        <v>497</v>
      </c>
      <c s="35" t="s">
        <v>5</v>
      </c>
      <c s="6" t="s">
        <v>498</v>
      </c>
      <c s="36" t="s">
        <v>74</v>
      </c>
      <c s="37">
        <v>125</v>
      </c>
      <c s="36">
        <v>0.00309</v>
      </c>
      <c s="36">
        <f>ROUND(G58*H58,6)</f>
      </c>
      <c r="L58" s="38">
        <v>0</v>
      </c>
      <c s="32">
        <f>ROUND(ROUND(L58,2)*ROUND(G58,3),2)</f>
      </c>
      <c s="36" t="s">
        <v>90</v>
      </c>
      <c>
        <f>(M58*21)/100</f>
      </c>
      <c t="s">
        <v>28</v>
      </c>
    </row>
    <row r="59" spans="1:5" ht="12.75">
      <c r="A59" s="35" t="s">
        <v>56</v>
      </c>
      <c r="E59" s="39" t="s">
        <v>498</v>
      </c>
    </row>
    <row r="60" spans="1:5" ht="12.75">
      <c r="A60" s="35" t="s">
        <v>57</v>
      </c>
      <c r="E60" s="40" t="s">
        <v>5</v>
      </c>
    </row>
    <row r="61" spans="1:5" ht="12.75">
      <c r="A61" t="s">
        <v>58</v>
      </c>
      <c r="E61" s="39" t="s">
        <v>5</v>
      </c>
    </row>
    <row r="62" spans="1:16" ht="25.5">
      <c r="A62" t="s">
        <v>50</v>
      </c>
      <c s="34" t="s">
        <v>120</v>
      </c>
      <c s="34" t="s">
        <v>499</v>
      </c>
      <c s="35" t="s">
        <v>5</v>
      </c>
      <c s="6" t="s">
        <v>500</v>
      </c>
      <c s="36" t="s">
        <v>74</v>
      </c>
      <c s="37">
        <v>15</v>
      </c>
      <c s="36">
        <v>7E-05</v>
      </c>
      <c s="36">
        <f>ROUND(G62*H62,6)</f>
      </c>
      <c r="L62" s="38">
        <v>0</v>
      </c>
      <c s="32">
        <f>ROUND(ROUND(L62,2)*ROUND(G62,3),2)</f>
      </c>
      <c s="36" t="s">
        <v>90</v>
      </c>
      <c>
        <f>(M62*21)/100</f>
      </c>
      <c t="s">
        <v>28</v>
      </c>
    </row>
    <row r="63" spans="1:5" ht="38.25">
      <c r="A63" s="35" t="s">
        <v>56</v>
      </c>
      <c r="E63" s="39" t="s">
        <v>501</v>
      </c>
    </row>
    <row r="64" spans="1:5" ht="12.75">
      <c r="A64" s="35" t="s">
        <v>57</v>
      </c>
      <c r="E64" s="40" t="s">
        <v>5</v>
      </c>
    </row>
    <row r="65" spans="1:5" ht="12.75">
      <c r="A65" t="s">
        <v>58</v>
      </c>
      <c r="E65" s="39" t="s">
        <v>5</v>
      </c>
    </row>
    <row r="66" spans="1:16" ht="12.75">
      <c r="A66" t="s">
        <v>50</v>
      </c>
      <c s="34" t="s">
        <v>124</v>
      </c>
      <c s="34" t="s">
        <v>502</v>
      </c>
      <c s="35" t="s">
        <v>5</v>
      </c>
      <c s="6" t="s">
        <v>503</v>
      </c>
      <c s="36" t="s">
        <v>89</v>
      </c>
      <c s="37">
        <v>5</v>
      </c>
      <c s="36">
        <v>0</v>
      </c>
      <c s="36">
        <f>ROUND(G66*H66,6)</f>
      </c>
      <c r="L66" s="38">
        <v>0</v>
      </c>
      <c s="32">
        <f>ROUND(ROUND(L66,2)*ROUND(G66,3),2)</f>
      </c>
      <c s="36" t="s">
        <v>55</v>
      </c>
      <c>
        <f>(M66*21)/100</f>
      </c>
      <c t="s">
        <v>28</v>
      </c>
    </row>
    <row r="67" spans="1:5" ht="12.75">
      <c r="A67" s="35" t="s">
        <v>56</v>
      </c>
      <c r="E67" s="39" t="s">
        <v>503</v>
      </c>
    </row>
    <row r="68" spans="1:5" ht="12.75">
      <c r="A68" s="35" t="s">
        <v>57</v>
      </c>
      <c r="E68" s="40" t="s">
        <v>5</v>
      </c>
    </row>
    <row r="69" spans="1:5" ht="12.75">
      <c r="A69" t="s">
        <v>58</v>
      </c>
      <c r="E69" s="39" t="s">
        <v>5</v>
      </c>
    </row>
    <row r="70" spans="1:16" ht="25.5">
      <c r="A70" t="s">
        <v>50</v>
      </c>
      <c s="34" t="s">
        <v>127</v>
      </c>
      <c s="34" t="s">
        <v>504</v>
      </c>
      <c s="35" t="s">
        <v>5</v>
      </c>
      <c s="6" t="s">
        <v>505</v>
      </c>
      <c s="36" t="s">
        <v>74</v>
      </c>
      <c s="37">
        <v>135</v>
      </c>
      <c s="36">
        <v>1E-05</v>
      </c>
      <c s="36">
        <f>ROUND(G70*H70,6)</f>
      </c>
      <c r="L70" s="38">
        <v>0</v>
      </c>
      <c s="32">
        <f>ROUND(ROUND(L70,2)*ROUND(G70,3),2)</f>
      </c>
      <c s="36" t="s">
        <v>90</v>
      </c>
      <c>
        <f>(M70*21)/100</f>
      </c>
      <c t="s">
        <v>28</v>
      </c>
    </row>
    <row r="71" spans="1:5" ht="25.5">
      <c r="A71" s="35" t="s">
        <v>56</v>
      </c>
      <c r="E71" s="39" t="s">
        <v>505</v>
      </c>
    </row>
    <row r="72" spans="1:5" ht="12.75">
      <c r="A72" s="35" t="s">
        <v>57</v>
      </c>
      <c r="E72" s="40" t="s">
        <v>5</v>
      </c>
    </row>
    <row r="73" spans="1:5" ht="12.75">
      <c r="A73" t="s">
        <v>58</v>
      </c>
      <c r="E73" s="39" t="s">
        <v>5</v>
      </c>
    </row>
    <row r="74" spans="1:16" ht="12.75">
      <c r="A74" t="s">
        <v>50</v>
      </c>
      <c s="34" t="s">
        <v>130</v>
      </c>
      <c s="34" t="s">
        <v>506</v>
      </c>
      <c s="35" t="s">
        <v>5</v>
      </c>
      <c s="6" t="s">
        <v>507</v>
      </c>
      <c s="36" t="s">
        <v>89</v>
      </c>
      <c s="37">
        <v>1</v>
      </c>
      <c s="36">
        <v>0</v>
      </c>
      <c s="36">
        <f>ROUND(G74*H74,6)</f>
      </c>
      <c r="L74" s="38">
        <v>0</v>
      </c>
      <c s="32">
        <f>ROUND(ROUND(L74,2)*ROUND(G74,3),2)</f>
      </c>
      <c s="36" t="s">
        <v>55</v>
      </c>
      <c>
        <f>(M74*21)/100</f>
      </c>
      <c t="s">
        <v>28</v>
      </c>
    </row>
    <row r="75" spans="1:5" ht="12.75">
      <c r="A75" s="35" t="s">
        <v>56</v>
      </c>
      <c r="E75" s="39" t="s">
        <v>507</v>
      </c>
    </row>
    <row r="76" spans="1:5" ht="12.75">
      <c r="A76" s="35" t="s">
        <v>57</v>
      </c>
      <c r="E76" s="40" t="s">
        <v>5</v>
      </c>
    </row>
    <row r="77" spans="1:5" ht="12.75">
      <c r="A77" t="s">
        <v>58</v>
      </c>
      <c r="E77" s="39" t="s">
        <v>5</v>
      </c>
    </row>
    <row r="78" spans="1:16" ht="25.5">
      <c r="A78" t="s">
        <v>50</v>
      </c>
      <c s="34" t="s">
        <v>133</v>
      </c>
      <c s="34" t="s">
        <v>508</v>
      </c>
      <c s="35" t="s">
        <v>5</v>
      </c>
      <c s="6" t="s">
        <v>509</v>
      </c>
      <c s="36" t="s">
        <v>74</v>
      </c>
      <c s="37">
        <v>135</v>
      </c>
      <c s="36">
        <v>2E-05</v>
      </c>
      <c s="36">
        <f>ROUND(G78*H78,6)</f>
      </c>
      <c r="L78" s="38">
        <v>0</v>
      </c>
      <c s="32">
        <f>ROUND(ROUND(L78,2)*ROUND(G78,3),2)</f>
      </c>
      <c s="36" t="s">
        <v>90</v>
      </c>
      <c>
        <f>(M78*21)/100</f>
      </c>
      <c t="s">
        <v>28</v>
      </c>
    </row>
    <row r="79" spans="1:5" ht="25.5">
      <c r="A79" s="35" t="s">
        <v>56</v>
      </c>
      <c r="E79" s="39" t="s">
        <v>509</v>
      </c>
    </row>
    <row r="80" spans="1:5" ht="12.75">
      <c r="A80" s="35" t="s">
        <v>57</v>
      </c>
      <c r="E80" s="40" t="s">
        <v>5</v>
      </c>
    </row>
    <row r="81" spans="1:5" ht="12.75">
      <c r="A81" t="s">
        <v>58</v>
      </c>
      <c r="E81" s="39" t="s">
        <v>5</v>
      </c>
    </row>
    <row r="82" spans="1:13" ht="12.75">
      <c r="A82" t="s">
        <v>47</v>
      </c>
      <c r="C82" s="31" t="s">
        <v>460</v>
      </c>
      <c r="E82" s="33" t="s">
        <v>461</v>
      </c>
      <c r="J82" s="32">
        <f>0</f>
      </c>
      <c s="32">
        <f>0</f>
      </c>
      <c s="32">
        <f>0+L83+L87</f>
      </c>
      <c s="32">
        <f>0+M83+M87</f>
      </c>
    </row>
    <row r="83" spans="1:16" ht="25.5">
      <c r="A83" t="s">
        <v>50</v>
      </c>
      <c s="34" t="s">
        <v>136</v>
      </c>
      <c s="34" t="s">
        <v>462</v>
      </c>
      <c s="35" t="s">
        <v>5</v>
      </c>
      <c s="6" t="s">
        <v>463</v>
      </c>
      <c s="36" t="s">
        <v>74</v>
      </c>
      <c s="37">
        <v>270</v>
      </c>
      <c s="36">
        <v>2E-05</v>
      </c>
      <c s="36">
        <f>ROUND(G83*H83,6)</f>
      </c>
      <c r="L83" s="38">
        <v>0</v>
      </c>
      <c s="32">
        <f>ROUND(ROUND(L83,2)*ROUND(G83,3),2)</f>
      </c>
      <c s="36" t="s">
        <v>90</v>
      </c>
      <c>
        <f>(M83*21)/100</f>
      </c>
      <c t="s">
        <v>28</v>
      </c>
    </row>
    <row r="84" spans="1:5" ht="25.5">
      <c r="A84" s="35" t="s">
        <v>56</v>
      </c>
      <c r="E84" s="39" t="s">
        <v>463</v>
      </c>
    </row>
    <row r="85" spans="1:5" ht="12.75">
      <c r="A85" s="35" t="s">
        <v>57</v>
      </c>
      <c r="E85" s="40" t="s">
        <v>5</v>
      </c>
    </row>
    <row r="86" spans="1:5" ht="12.75">
      <c r="A86" t="s">
        <v>58</v>
      </c>
      <c r="E86" s="39" t="s">
        <v>5</v>
      </c>
    </row>
    <row r="87" spans="1:16" ht="25.5">
      <c r="A87" t="s">
        <v>50</v>
      </c>
      <c s="34" t="s">
        <v>139</v>
      </c>
      <c s="34" t="s">
        <v>465</v>
      </c>
      <c s="35" t="s">
        <v>5</v>
      </c>
      <c s="6" t="s">
        <v>466</v>
      </c>
      <c s="36" t="s">
        <v>89</v>
      </c>
      <c s="37">
        <v>6</v>
      </c>
      <c s="36">
        <v>0.00025</v>
      </c>
      <c s="36">
        <f>ROUND(G87*H87,6)</f>
      </c>
      <c r="L87" s="38">
        <v>0</v>
      </c>
      <c s="32">
        <f>ROUND(ROUND(L87,2)*ROUND(G87,3),2)</f>
      </c>
      <c s="36" t="s">
        <v>90</v>
      </c>
      <c>
        <f>(M87*21)/100</f>
      </c>
      <c t="s">
        <v>28</v>
      </c>
    </row>
    <row r="88" spans="1:5" ht="25.5">
      <c r="A88" s="35" t="s">
        <v>56</v>
      </c>
      <c r="E88" s="39" t="s">
        <v>466</v>
      </c>
    </row>
    <row r="89" spans="1:5" ht="12.75">
      <c r="A89" s="35" t="s">
        <v>57</v>
      </c>
      <c r="E89" s="40" t="s">
        <v>5</v>
      </c>
    </row>
    <row r="90" spans="1:5" ht="12.75">
      <c r="A90" t="s">
        <v>58</v>
      </c>
      <c r="E90" s="39" t="s">
        <v>5</v>
      </c>
    </row>
    <row r="91" spans="1:13" ht="12.75">
      <c r="A91" t="s">
        <v>47</v>
      </c>
      <c r="C91" s="31" t="s">
        <v>111</v>
      </c>
      <c r="E91" s="33" t="s">
        <v>467</v>
      </c>
      <c r="J91" s="32">
        <f>0</f>
      </c>
      <c s="32">
        <f>0</f>
      </c>
      <c s="32">
        <f>0+L92+L96</f>
      </c>
      <c s="32">
        <f>0+M92+M96</f>
      </c>
    </row>
    <row r="92" spans="1:16" ht="12.75">
      <c r="A92" t="s">
        <v>50</v>
      </c>
      <c s="34" t="s">
        <v>106</v>
      </c>
      <c s="34" t="s">
        <v>510</v>
      </c>
      <c s="35" t="s">
        <v>5</v>
      </c>
      <c s="6" t="s">
        <v>469</v>
      </c>
      <c s="36" t="s">
        <v>89</v>
      </c>
      <c s="37">
        <v>17</v>
      </c>
      <c s="36">
        <v>0.00031</v>
      </c>
      <c s="36">
        <f>ROUND(G92*H92,6)</f>
      </c>
      <c r="L92" s="38">
        <v>0</v>
      </c>
      <c s="32">
        <f>ROUND(ROUND(L92,2)*ROUND(G92,3),2)</f>
      </c>
      <c s="36" t="s">
        <v>291</v>
      </c>
      <c>
        <f>(M92*21)/100</f>
      </c>
      <c t="s">
        <v>28</v>
      </c>
    </row>
    <row r="93" spans="1:5" ht="12.75">
      <c r="A93" s="35" t="s">
        <v>56</v>
      </c>
      <c r="E93" s="39" t="s">
        <v>469</v>
      </c>
    </row>
    <row r="94" spans="1:5" ht="12.75">
      <c r="A94" s="35" t="s">
        <v>57</v>
      </c>
      <c r="E94" s="40" t="s">
        <v>5</v>
      </c>
    </row>
    <row r="95" spans="1:5" ht="12.75">
      <c r="A95" t="s">
        <v>58</v>
      </c>
      <c r="E95" s="39" t="s">
        <v>5</v>
      </c>
    </row>
    <row r="96" spans="1:16" ht="12.75">
      <c r="A96" t="s">
        <v>50</v>
      </c>
      <c s="34" t="s">
        <v>111</v>
      </c>
      <c s="34" t="s">
        <v>470</v>
      </c>
      <c s="35" t="s">
        <v>5</v>
      </c>
      <c s="6" t="s">
        <v>471</v>
      </c>
      <c s="36" t="s">
        <v>74</v>
      </c>
      <c s="37">
        <v>3</v>
      </c>
      <c s="36">
        <v>7E-05</v>
      </c>
      <c s="36">
        <f>ROUND(G96*H96,6)</f>
      </c>
      <c r="L96" s="38">
        <v>0</v>
      </c>
      <c s="32">
        <f>ROUND(ROUND(L96,2)*ROUND(G96,3),2)</f>
      </c>
      <c s="36" t="s">
        <v>90</v>
      </c>
      <c>
        <f>(M96*21)/100</f>
      </c>
      <c t="s">
        <v>28</v>
      </c>
    </row>
    <row r="97" spans="1:5" ht="12.75">
      <c r="A97" s="35" t="s">
        <v>56</v>
      </c>
      <c r="E97" s="39" t="s">
        <v>471</v>
      </c>
    </row>
    <row r="98" spans="1:5" ht="12.75">
      <c r="A98" s="35" t="s">
        <v>57</v>
      </c>
      <c r="E98" s="40" t="s">
        <v>5</v>
      </c>
    </row>
    <row r="99" spans="1:5" ht="12.75">
      <c r="A99" t="s">
        <v>58</v>
      </c>
      <c r="E9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12.75">
      <c r="A8" t="s">
        <v>45</v>
      </c>
      <c r="C8" s="28" t="s">
        <v>513</v>
      </c>
      <c r="E8" s="30" t="s">
        <v>512</v>
      </c>
      <c r="J8" s="29">
        <f>0+J9+J38+J51+J64+J69+J82</f>
      </c>
      <c s="29">
        <f>0+K9+K38+K51+K64+K69+K82</f>
      </c>
      <c s="29">
        <f>0+L9+L38+L51+L64+L69+L82</f>
      </c>
      <c s="29">
        <f>0+M9+M38+M51+M64+M69+M82</f>
      </c>
    </row>
    <row r="9" spans="1:13" ht="12.75">
      <c r="A9" t="s">
        <v>47</v>
      </c>
      <c r="C9" s="31" t="s">
        <v>51</v>
      </c>
      <c r="E9" s="33" t="s">
        <v>514</v>
      </c>
      <c r="J9" s="32">
        <f>0</f>
      </c>
      <c s="32">
        <f>0</f>
      </c>
      <c s="32">
        <f>0+L10+L14+L18+L22+L26+L30+L34</f>
      </c>
      <c s="32">
        <f>0+M10+M14+M18+M22+M26+M30+M34</f>
      </c>
    </row>
    <row r="10" spans="1:16" ht="12.75">
      <c r="A10" t="s">
        <v>50</v>
      </c>
      <c s="34" t="s">
        <v>51</v>
      </c>
      <c s="34" t="s">
        <v>515</v>
      </c>
      <c s="35" t="s">
        <v>5</v>
      </c>
      <c s="6" t="s">
        <v>516</v>
      </c>
      <c s="36" t="s">
        <v>54</v>
      </c>
      <c s="37">
        <v>1</v>
      </c>
      <c s="36">
        <v>0</v>
      </c>
      <c s="36">
        <f>ROUND(G10*H10,6)</f>
      </c>
      <c r="L10" s="38">
        <v>0</v>
      </c>
      <c s="32">
        <f>ROUND(ROUND(L10,2)*ROUND(G10,3),2)</f>
      </c>
      <c s="36" t="s">
        <v>90</v>
      </c>
      <c>
        <f>(M10*21)/100</f>
      </c>
      <c t="s">
        <v>28</v>
      </c>
    </row>
    <row r="11" spans="1:5" ht="12.75">
      <c r="A11" s="35" t="s">
        <v>56</v>
      </c>
      <c r="E11" s="39" t="s">
        <v>516</v>
      </c>
    </row>
    <row r="12" spans="1:5" ht="25.5">
      <c r="A12" s="35" t="s">
        <v>57</v>
      </c>
      <c r="E12" s="40" t="s">
        <v>517</v>
      </c>
    </row>
    <row r="13" spans="1:5" ht="12.75">
      <c r="A13" t="s">
        <v>58</v>
      </c>
      <c r="E13" s="39" t="s">
        <v>5</v>
      </c>
    </row>
    <row r="14" spans="1:16" ht="25.5">
      <c r="A14" t="s">
        <v>50</v>
      </c>
      <c s="34" t="s">
        <v>28</v>
      </c>
      <c s="34" t="s">
        <v>518</v>
      </c>
      <c s="35" t="s">
        <v>5</v>
      </c>
      <c s="6" t="s">
        <v>519</v>
      </c>
      <c s="36" t="s">
        <v>184</v>
      </c>
      <c s="37">
        <v>1</v>
      </c>
      <c s="36">
        <v>0</v>
      </c>
      <c s="36">
        <f>ROUND(G14*H14,6)</f>
      </c>
      <c r="L14" s="38">
        <v>0</v>
      </c>
      <c s="32">
        <f>ROUND(ROUND(L14,2)*ROUND(G14,3),2)</f>
      </c>
      <c s="36" t="s">
        <v>90</v>
      </c>
      <c>
        <f>(M14*21)/100</f>
      </c>
      <c t="s">
        <v>28</v>
      </c>
    </row>
    <row r="15" spans="1:5" ht="25.5">
      <c r="A15" s="35" t="s">
        <v>56</v>
      </c>
      <c r="E15" s="39" t="s">
        <v>519</v>
      </c>
    </row>
    <row r="16" spans="1:5" ht="12.75">
      <c r="A16" s="35" t="s">
        <v>57</v>
      </c>
      <c r="E16" s="40" t="s">
        <v>520</v>
      </c>
    </row>
    <row r="17" spans="1:5" ht="12.75">
      <c r="A17" t="s">
        <v>58</v>
      </c>
      <c r="E17" s="39" t="s">
        <v>5</v>
      </c>
    </row>
    <row r="18" spans="1:16" ht="12.75">
      <c r="A18" t="s">
        <v>50</v>
      </c>
      <c s="34" t="s">
        <v>26</v>
      </c>
      <c s="34" t="s">
        <v>521</v>
      </c>
      <c s="35" t="s">
        <v>5</v>
      </c>
      <c s="6" t="s">
        <v>522</v>
      </c>
      <c s="36" t="s">
        <v>184</v>
      </c>
      <c s="37">
        <v>8</v>
      </c>
      <c s="36">
        <v>0</v>
      </c>
      <c s="36">
        <f>ROUND(G18*H18,6)</f>
      </c>
      <c r="L18" s="38">
        <v>0</v>
      </c>
      <c s="32">
        <f>ROUND(ROUND(L18,2)*ROUND(G18,3),2)</f>
      </c>
      <c s="36" t="s">
        <v>90</v>
      </c>
      <c>
        <f>(M18*21)/100</f>
      </c>
      <c t="s">
        <v>28</v>
      </c>
    </row>
    <row r="19" spans="1:5" ht="12.75">
      <c r="A19" s="35" t="s">
        <v>56</v>
      </c>
      <c r="E19" s="39" t="s">
        <v>522</v>
      </c>
    </row>
    <row r="20" spans="1:5" ht="12.75">
      <c r="A20" s="35" t="s">
        <v>57</v>
      </c>
      <c r="E20" s="40" t="s">
        <v>523</v>
      </c>
    </row>
    <row r="21" spans="1:5" ht="12.75">
      <c r="A21" t="s">
        <v>58</v>
      </c>
      <c r="E21" s="39" t="s">
        <v>5</v>
      </c>
    </row>
    <row r="22" spans="1:16" ht="25.5">
      <c r="A22" t="s">
        <v>50</v>
      </c>
      <c s="34" t="s">
        <v>79</v>
      </c>
      <c s="34" t="s">
        <v>524</v>
      </c>
      <c s="35" t="s">
        <v>5</v>
      </c>
      <c s="6" t="s">
        <v>525</v>
      </c>
      <c s="36" t="s">
        <v>184</v>
      </c>
      <c s="37">
        <v>8</v>
      </c>
      <c s="36">
        <v>0</v>
      </c>
      <c s="36">
        <f>ROUND(G22*H22,6)</f>
      </c>
      <c r="L22" s="38">
        <v>0</v>
      </c>
      <c s="32">
        <f>ROUND(ROUND(L22,2)*ROUND(G22,3),2)</f>
      </c>
      <c s="36" t="s">
        <v>90</v>
      </c>
      <c>
        <f>(M22*21)/100</f>
      </c>
      <c t="s">
        <v>28</v>
      </c>
    </row>
    <row r="23" spans="1:5" ht="25.5">
      <c r="A23" s="35" t="s">
        <v>56</v>
      </c>
      <c r="E23" s="39" t="s">
        <v>525</v>
      </c>
    </row>
    <row r="24" spans="1:5" ht="12.75">
      <c r="A24" s="35" t="s">
        <v>57</v>
      </c>
      <c r="E24" s="40" t="s">
        <v>526</v>
      </c>
    </row>
    <row r="25" spans="1:5" ht="12.75">
      <c r="A25" t="s">
        <v>58</v>
      </c>
      <c r="E25" s="39" t="s">
        <v>5</v>
      </c>
    </row>
    <row r="26" spans="1:16" ht="12.75">
      <c r="A26" t="s">
        <v>50</v>
      </c>
      <c s="34" t="s">
        <v>101</v>
      </c>
      <c s="34" t="s">
        <v>527</v>
      </c>
      <c s="35" t="s">
        <v>5</v>
      </c>
      <c s="6" t="s">
        <v>528</v>
      </c>
      <c s="36" t="s">
        <v>184</v>
      </c>
      <c s="37">
        <v>8</v>
      </c>
      <c s="36">
        <v>0</v>
      </c>
      <c s="36">
        <f>ROUND(G26*H26,6)</f>
      </c>
      <c r="L26" s="38">
        <v>0</v>
      </c>
      <c s="32">
        <f>ROUND(ROUND(L26,2)*ROUND(G26,3),2)</f>
      </c>
      <c s="36" t="s">
        <v>55</v>
      </c>
      <c>
        <f>(M26*21)/100</f>
      </c>
      <c t="s">
        <v>28</v>
      </c>
    </row>
    <row r="27" spans="1:5" ht="12.75">
      <c r="A27" s="35" t="s">
        <v>56</v>
      </c>
      <c r="E27" s="39" t="s">
        <v>528</v>
      </c>
    </row>
    <row r="28" spans="1:5" ht="12.75">
      <c r="A28" s="35" t="s">
        <v>57</v>
      </c>
      <c r="E28" s="40" t="s">
        <v>526</v>
      </c>
    </row>
    <row r="29" spans="1:5" ht="12.75">
      <c r="A29" t="s">
        <v>58</v>
      </c>
      <c r="E29" s="39" t="s">
        <v>5</v>
      </c>
    </row>
    <row r="30" spans="1:16" ht="25.5">
      <c r="A30" t="s">
        <v>50</v>
      </c>
      <c s="34" t="s">
        <v>27</v>
      </c>
      <c s="34" t="s">
        <v>529</v>
      </c>
      <c s="35" t="s">
        <v>5</v>
      </c>
      <c s="6" t="s">
        <v>530</v>
      </c>
      <c s="36" t="s">
        <v>184</v>
      </c>
      <c s="37">
        <v>8</v>
      </c>
      <c s="36">
        <v>0</v>
      </c>
      <c s="36">
        <f>ROUND(G30*H30,6)</f>
      </c>
      <c r="L30" s="38">
        <v>0</v>
      </c>
      <c s="32">
        <f>ROUND(ROUND(L30,2)*ROUND(G30,3),2)</f>
      </c>
      <c s="36" t="s">
        <v>90</v>
      </c>
      <c>
        <f>(M30*21)/100</f>
      </c>
      <c t="s">
        <v>28</v>
      </c>
    </row>
    <row r="31" spans="1:5" ht="25.5">
      <c r="A31" s="35" t="s">
        <v>56</v>
      </c>
      <c r="E31" s="39" t="s">
        <v>530</v>
      </c>
    </row>
    <row r="32" spans="1:5" ht="12.75">
      <c r="A32" s="35" t="s">
        <v>57</v>
      </c>
      <c r="E32" s="40" t="s">
        <v>526</v>
      </c>
    </row>
    <row r="33" spans="1:5" ht="12.75">
      <c r="A33" t="s">
        <v>58</v>
      </c>
      <c r="E33" s="39" t="s">
        <v>5</v>
      </c>
    </row>
    <row r="34" spans="1:16" ht="25.5">
      <c r="A34" t="s">
        <v>50</v>
      </c>
      <c s="34" t="s">
        <v>106</v>
      </c>
      <c s="34" t="s">
        <v>531</v>
      </c>
      <c s="35" t="s">
        <v>5</v>
      </c>
      <c s="6" t="s">
        <v>532</v>
      </c>
      <c s="36" t="s">
        <v>184</v>
      </c>
      <c s="37">
        <v>16</v>
      </c>
      <c s="36">
        <v>0</v>
      </c>
      <c s="36">
        <f>ROUND(G34*H34,6)</f>
      </c>
      <c r="L34" s="38">
        <v>0</v>
      </c>
      <c s="32">
        <f>ROUND(ROUND(L34,2)*ROUND(G34,3),2)</f>
      </c>
      <c s="36" t="s">
        <v>90</v>
      </c>
      <c>
        <f>(M34*21)/100</f>
      </c>
      <c t="s">
        <v>28</v>
      </c>
    </row>
    <row r="35" spans="1:5" ht="25.5">
      <c r="A35" s="35" t="s">
        <v>56</v>
      </c>
      <c r="E35" s="39" t="s">
        <v>532</v>
      </c>
    </row>
    <row r="36" spans="1:5" ht="51">
      <c r="A36" s="35" t="s">
        <v>57</v>
      </c>
      <c r="E36" s="40" t="s">
        <v>533</v>
      </c>
    </row>
    <row r="37" spans="1:5" ht="12.75">
      <c r="A37" t="s">
        <v>58</v>
      </c>
      <c r="E37" s="39" t="s">
        <v>5</v>
      </c>
    </row>
    <row r="38" spans="1:13" ht="12.75">
      <c r="A38" t="s">
        <v>47</v>
      </c>
      <c r="C38" s="31" t="s">
        <v>28</v>
      </c>
      <c r="E38" s="33" t="s">
        <v>534</v>
      </c>
      <c r="J38" s="32">
        <f>0</f>
      </c>
      <c s="32">
        <f>0</f>
      </c>
      <c s="32">
        <f>0+L39+L43+L47</f>
      </c>
      <c s="32">
        <f>0+M39+M43+M47</f>
      </c>
    </row>
    <row r="39" spans="1:16" ht="25.5">
      <c r="A39" t="s">
        <v>50</v>
      </c>
      <c s="34" t="s">
        <v>111</v>
      </c>
      <c s="34" t="s">
        <v>535</v>
      </c>
      <c s="35" t="s">
        <v>5</v>
      </c>
      <c s="6" t="s">
        <v>519</v>
      </c>
      <c s="36" t="s">
        <v>184</v>
      </c>
      <c s="37">
        <v>1</v>
      </c>
      <c s="36">
        <v>0</v>
      </c>
      <c s="36">
        <f>ROUND(G39*H39,6)</f>
      </c>
      <c r="L39" s="38">
        <v>0</v>
      </c>
      <c s="32">
        <f>ROUND(ROUND(L39,2)*ROUND(G39,3),2)</f>
      </c>
      <c s="36" t="s">
        <v>90</v>
      </c>
      <c>
        <f>(M39*21)/100</f>
      </c>
      <c t="s">
        <v>28</v>
      </c>
    </row>
    <row r="40" spans="1:5" ht="25.5">
      <c r="A40" s="35" t="s">
        <v>56</v>
      </c>
      <c r="E40" s="39" t="s">
        <v>519</v>
      </c>
    </row>
    <row r="41" spans="1:5" ht="12.75">
      <c r="A41" s="35" t="s">
        <v>57</v>
      </c>
      <c r="E41" s="40" t="s">
        <v>536</v>
      </c>
    </row>
    <row r="42" spans="1:5" ht="12.75">
      <c r="A42" t="s">
        <v>58</v>
      </c>
      <c r="E42" s="39" t="s">
        <v>5</v>
      </c>
    </row>
    <row r="43" spans="1:16" ht="12.75">
      <c r="A43" t="s">
        <v>50</v>
      </c>
      <c s="34" t="s">
        <v>114</v>
      </c>
      <c s="34" t="s">
        <v>537</v>
      </c>
      <c s="35" t="s">
        <v>5</v>
      </c>
      <c s="6" t="s">
        <v>522</v>
      </c>
      <c s="36" t="s">
        <v>184</v>
      </c>
      <c s="37">
        <v>1</v>
      </c>
      <c s="36">
        <v>0</v>
      </c>
      <c s="36">
        <f>ROUND(G43*H43,6)</f>
      </c>
      <c r="L43" s="38">
        <v>0</v>
      </c>
      <c s="32">
        <f>ROUND(ROUND(L43,2)*ROUND(G43,3),2)</f>
      </c>
      <c s="36" t="s">
        <v>90</v>
      </c>
      <c>
        <f>(M43*21)/100</f>
      </c>
      <c t="s">
        <v>28</v>
      </c>
    </row>
    <row r="44" spans="1:5" ht="12.75">
      <c r="A44" s="35" t="s">
        <v>56</v>
      </c>
      <c r="E44" s="39" t="s">
        <v>522</v>
      </c>
    </row>
    <row r="45" spans="1:5" ht="12.75">
      <c r="A45" s="35" t="s">
        <v>57</v>
      </c>
      <c r="E45" s="40" t="s">
        <v>538</v>
      </c>
    </row>
    <row r="46" spans="1:5" ht="12.75">
      <c r="A46" t="s">
        <v>58</v>
      </c>
      <c r="E46" s="39" t="s">
        <v>5</v>
      </c>
    </row>
    <row r="47" spans="1:16" ht="25.5">
      <c r="A47" t="s">
        <v>50</v>
      </c>
      <c s="34" t="s">
        <v>120</v>
      </c>
      <c s="34" t="s">
        <v>539</v>
      </c>
      <c s="35" t="s">
        <v>5</v>
      </c>
      <c s="6" t="s">
        <v>540</v>
      </c>
      <c s="36" t="s">
        <v>184</v>
      </c>
      <c s="37">
        <v>19</v>
      </c>
      <c s="36">
        <v>0</v>
      </c>
      <c s="36">
        <f>ROUND(G47*H47,6)</f>
      </c>
      <c r="L47" s="38">
        <v>0</v>
      </c>
      <c s="32">
        <f>ROUND(ROUND(L47,2)*ROUND(G47,3),2)</f>
      </c>
      <c s="36" t="s">
        <v>90</v>
      </c>
      <c>
        <f>(M47*21)/100</f>
      </c>
      <c t="s">
        <v>28</v>
      </c>
    </row>
    <row r="48" spans="1:5" ht="25.5">
      <c r="A48" s="35" t="s">
        <v>56</v>
      </c>
      <c r="E48" s="39" t="s">
        <v>540</v>
      </c>
    </row>
    <row r="49" spans="1:5" ht="63.75">
      <c r="A49" s="35" t="s">
        <v>57</v>
      </c>
      <c r="E49" s="40" t="s">
        <v>541</v>
      </c>
    </row>
    <row r="50" spans="1:5" ht="12.75">
      <c r="A50" t="s">
        <v>58</v>
      </c>
      <c r="E50" s="39" t="s">
        <v>5</v>
      </c>
    </row>
    <row r="51" spans="1:13" ht="12.75">
      <c r="A51" t="s">
        <v>47</v>
      </c>
      <c r="C51" s="31" t="s">
        <v>26</v>
      </c>
      <c r="E51" s="33" t="s">
        <v>542</v>
      </c>
      <c r="J51" s="32">
        <f>0</f>
      </c>
      <c s="32">
        <f>0</f>
      </c>
      <c s="32">
        <f>0+L52+L56+L60</f>
      </c>
      <c s="32">
        <f>0+M52+M56+M60</f>
      </c>
    </row>
    <row r="52" spans="1:16" ht="25.5">
      <c r="A52" t="s">
        <v>50</v>
      </c>
      <c s="34" t="s">
        <v>124</v>
      </c>
      <c s="34" t="s">
        <v>543</v>
      </c>
      <c s="35" t="s">
        <v>5</v>
      </c>
      <c s="6" t="s">
        <v>519</v>
      </c>
      <c s="36" t="s">
        <v>184</v>
      </c>
      <c s="37">
        <v>1</v>
      </c>
      <c s="36">
        <v>0</v>
      </c>
      <c s="36">
        <f>ROUND(G52*H52,6)</f>
      </c>
      <c r="L52" s="38">
        <v>0</v>
      </c>
      <c s="32">
        <f>ROUND(ROUND(L52,2)*ROUND(G52,3),2)</f>
      </c>
      <c s="36" t="s">
        <v>90</v>
      </c>
      <c>
        <f>(M52*21)/100</f>
      </c>
      <c t="s">
        <v>28</v>
      </c>
    </row>
    <row r="53" spans="1:5" ht="25.5">
      <c r="A53" s="35" t="s">
        <v>56</v>
      </c>
      <c r="E53" s="39" t="s">
        <v>519</v>
      </c>
    </row>
    <row r="54" spans="1:5" ht="12.75">
      <c r="A54" s="35" t="s">
        <v>57</v>
      </c>
      <c r="E54" s="40" t="s">
        <v>544</v>
      </c>
    </row>
    <row r="55" spans="1:5" ht="12.75">
      <c r="A55" t="s">
        <v>58</v>
      </c>
      <c r="E55" s="39" t="s">
        <v>5</v>
      </c>
    </row>
    <row r="56" spans="1:16" ht="12.75">
      <c r="A56" t="s">
        <v>50</v>
      </c>
      <c s="34" t="s">
        <v>127</v>
      </c>
      <c s="34" t="s">
        <v>545</v>
      </c>
      <c s="35" t="s">
        <v>5</v>
      </c>
      <c s="6" t="s">
        <v>522</v>
      </c>
      <c s="36" t="s">
        <v>184</v>
      </c>
      <c s="37">
        <v>1</v>
      </c>
      <c s="36">
        <v>0</v>
      </c>
      <c s="36">
        <f>ROUND(G56*H56,6)</f>
      </c>
      <c r="L56" s="38">
        <v>0</v>
      </c>
      <c s="32">
        <f>ROUND(ROUND(L56,2)*ROUND(G56,3),2)</f>
      </c>
      <c s="36" t="s">
        <v>90</v>
      </c>
      <c>
        <f>(M56*21)/100</f>
      </c>
      <c t="s">
        <v>28</v>
      </c>
    </row>
    <row r="57" spans="1:5" ht="12.75">
      <c r="A57" s="35" t="s">
        <v>56</v>
      </c>
      <c r="E57" s="39" t="s">
        <v>522</v>
      </c>
    </row>
    <row r="58" spans="1:5" ht="12.75">
      <c r="A58" s="35" t="s">
        <v>57</v>
      </c>
      <c r="E58" s="40" t="s">
        <v>546</v>
      </c>
    </row>
    <row r="59" spans="1:5" ht="12.75">
      <c r="A59" t="s">
        <v>58</v>
      </c>
      <c r="E59" s="39" t="s">
        <v>5</v>
      </c>
    </row>
    <row r="60" spans="1:16" ht="25.5">
      <c r="A60" t="s">
        <v>50</v>
      </c>
      <c s="34" t="s">
        <v>130</v>
      </c>
      <c s="34" t="s">
        <v>547</v>
      </c>
      <c s="35" t="s">
        <v>5</v>
      </c>
      <c s="6" t="s">
        <v>540</v>
      </c>
      <c s="36" t="s">
        <v>184</v>
      </c>
      <c s="37">
        <v>14</v>
      </c>
      <c s="36">
        <v>0</v>
      </c>
      <c s="36">
        <f>ROUND(G60*H60,6)</f>
      </c>
      <c r="L60" s="38">
        <v>0</v>
      </c>
      <c s="32">
        <f>ROUND(ROUND(L60,2)*ROUND(G60,3),2)</f>
      </c>
      <c s="36" t="s">
        <v>90</v>
      </c>
      <c>
        <f>(M60*21)/100</f>
      </c>
      <c t="s">
        <v>28</v>
      </c>
    </row>
    <row r="61" spans="1:5" ht="25.5">
      <c r="A61" s="35" t="s">
        <v>56</v>
      </c>
      <c r="E61" s="39" t="s">
        <v>540</v>
      </c>
    </row>
    <row r="62" spans="1:5" ht="63.75">
      <c r="A62" s="35" t="s">
        <v>57</v>
      </c>
      <c r="E62" s="40" t="s">
        <v>548</v>
      </c>
    </row>
    <row r="63" spans="1:5" ht="12.75">
      <c r="A63" t="s">
        <v>58</v>
      </c>
      <c r="E63" s="39" t="s">
        <v>5</v>
      </c>
    </row>
    <row r="64" spans="1:13" ht="12.75">
      <c r="A64" t="s">
        <v>47</v>
      </c>
      <c r="C64" s="31" t="s">
        <v>79</v>
      </c>
      <c r="E64" s="33" t="s">
        <v>549</v>
      </c>
      <c r="J64" s="32">
        <f>0</f>
      </c>
      <c s="32">
        <f>0</f>
      </c>
      <c s="32">
        <f>0+L65</f>
      </c>
      <c s="32">
        <f>0+M65</f>
      </c>
    </row>
    <row r="65" spans="1:16" ht="25.5">
      <c r="A65" t="s">
        <v>50</v>
      </c>
      <c s="34" t="s">
        <v>133</v>
      </c>
      <c s="34" t="s">
        <v>550</v>
      </c>
      <c s="35" t="s">
        <v>5</v>
      </c>
      <c s="6" t="s">
        <v>540</v>
      </c>
      <c s="36" t="s">
        <v>184</v>
      </c>
      <c s="37">
        <v>5</v>
      </c>
      <c s="36">
        <v>0</v>
      </c>
      <c s="36">
        <f>ROUND(G65*H65,6)</f>
      </c>
      <c r="L65" s="38">
        <v>0</v>
      </c>
      <c s="32">
        <f>ROUND(ROUND(L65,2)*ROUND(G65,3),2)</f>
      </c>
      <c s="36" t="s">
        <v>90</v>
      </c>
      <c>
        <f>(M65*21)/100</f>
      </c>
      <c t="s">
        <v>28</v>
      </c>
    </row>
    <row r="66" spans="1:5" ht="25.5">
      <c r="A66" s="35" t="s">
        <v>56</v>
      </c>
      <c r="E66" s="39" t="s">
        <v>540</v>
      </c>
    </row>
    <row r="67" spans="1:5" ht="38.25">
      <c r="A67" s="35" t="s">
        <v>57</v>
      </c>
      <c r="E67" s="40" t="s">
        <v>551</v>
      </c>
    </row>
    <row r="68" spans="1:5" ht="12.75">
      <c r="A68" t="s">
        <v>58</v>
      </c>
      <c r="E68" s="39" t="s">
        <v>5</v>
      </c>
    </row>
    <row r="69" spans="1:13" ht="12.75">
      <c r="A69" t="s">
        <v>47</v>
      </c>
      <c r="C69" s="31" t="s">
        <v>101</v>
      </c>
      <c r="E69" s="33" t="s">
        <v>552</v>
      </c>
      <c r="J69" s="32">
        <f>0</f>
      </c>
      <c s="32">
        <f>0</f>
      </c>
      <c s="32">
        <f>0+L70+L74+L78</f>
      </c>
      <c s="32">
        <f>0+M70+M74+M78</f>
      </c>
    </row>
    <row r="70" spans="1:16" ht="12.75">
      <c r="A70" t="s">
        <v>50</v>
      </c>
      <c s="34" t="s">
        <v>136</v>
      </c>
      <c s="34" t="s">
        <v>553</v>
      </c>
      <c s="35" t="s">
        <v>5</v>
      </c>
      <c s="6" t="s">
        <v>522</v>
      </c>
      <c s="36" t="s">
        <v>184</v>
      </c>
      <c s="37">
        <v>1</v>
      </c>
      <c s="36">
        <v>0</v>
      </c>
      <c s="36">
        <f>ROUND(G70*H70,6)</f>
      </c>
      <c r="L70" s="38">
        <v>0</v>
      </c>
      <c s="32">
        <f>ROUND(ROUND(L70,2)*ROUND(G70,3),2)</f>
      </c>
      <c s="36" t="s">
        <v>90</v>
      </c>
      <c>
        <f>(M70*21)/100</f>
      </c>
      <c t="s">
        <v>28</v>
      </c>
    </row>
    <row r="71" spans="1:5" ht="12.75">
      <c r="A71" s="35" t="s">
        <v>56</v>
      </c>
      <c r="E71" s="39" t="s">
        <v>522</v>
      </c>
    </row>
    <row r="72" spans="1:5" ht="12.75">
      <c r="A72" s="35" t="s">
        <v>57</v>
      </c>
      <c r="E72" s="40" t="s">
        <v>554</v>
      </c>
    </row>
    <row r="73" spans="1:5" ht="12.75">
      <c r="A73" t="s">
        <v>58</v>
      </c>
      <c r="E73" s="39" t="s">
        <v>5</v>
      </c>
    </row>
    <row r="74" spans="1:16" ht="25.5">
      <c r="A74" t="s">
        <v>50</v>
      </c>
      <c s="34" t="s">
        <v>139</v>
      </c>
      <c s="34" t="s">
        <v>555</v>
      </c>
      <c s="35" t="s">
        <v>5</v>
      </c>
      <c s="6" t="s">
        <v>540</v>
      </c>
      <c s="36" t="s">
        <v>184</v>
      </c>
      <c s="37">
        <v>81.5</v>
      </c>
      <c s="36">
        <v>0</v>
      </c>
      <c s="36">
        <f>ROUND(G74*H74,6)</f>
      </c>
      <c r="L74" s="38">
        <v>0</v>
      </c>
      <c s="32">
        <f>ROUND(ROUND(L74,2)*ROUND(G74,3),2)</f>
      </c>
      <c s="36" t="s">
        <v>90</v>
      </c>
      <c>
        <f>(M74*21)/100</f>
      </c>
      <c t="s">
        <v>28</v>
      </c>
    </row>
    <row r="75" spans="1:5" ht="25.5">
      <c r="A75" s="35" t="s">
        <v>56</v>
      </c>
      <c r="E75" s="39" t="s">
        <v>540</v>
      </c>
    </row>
    <row r="76" spans="1:5" ht="127.5">
      <c r="A76" s="35" t="s">
        <v>57</v>
      </c>
      <c r="E76" s="40" t="s">
        <v>556</v>
      </c>
    </row>
    <row r="77" spans="1:5" ht="12.75">
      <c r="A77" t="s">
        <v>58</v>
      </c>
      <c r="E77" s="39" t="s">
        <v>5</v>
      </c>
    </row>
    <row r="78" spans="1:16" ht="25.5">
      <c r="A78" t="s">
        <v>50</v>
      </c>
      <c s="34" t="s">
        <v>142</v>
      </c>
      <c s="34" t="s">
        <v>557</v>
      </c>
      <c s="35" t="s">
        <v>5</v>
      </c>
      <c s="6" t="s">
        <v>532</v>
      </c>
      <c s="36" t="s">
        <v>184</v>
      </c>
      <c s="37">
        <v>10</v>
      </c>
      <c s="36">
        <v>0</v>
      </c>
      <c s="36">
        <f>ROUND(G78*H78,6)</f>
      </c>
      <c r="L78" s="38">
        <v>0</v>
      </c>
      <c s="32">
        <f>ROUND(ROUND(L78,2)*ROUND(G78,3),2)</f>
      </c>
      <c s="36" t="s">
        <v>90</v>
      </c>
      <c>
        <f>(M78*21)/100</f>
      </c>
      <c t="s">
        <v>28</v>
      </c>
    </row>
    <row r="79" spans="1:5" ht="25.5">
      <c r="A79" s="35" t="s">
        <v>56</v>
      </c>
      <c r="E79" s="39" t="s">
        <v>532</v>
      </c>
    </row>
    <row r="80" spans="1:5" ht="25.5">
      <c r="A80" s="35" t="s">
        <v>57</v>
      </c>
      <c r="E80" s="40" t="s">
        <v>558</v>
      </c>
    </row>
    <row r="81" spans="1:5" ht="12.75">
      <c r="A81" t="s">
        <v>58</v>
      </c>
      <c r="E81" s="39" t="s">
        <v>5</v>
      </c>
    </row>
    <row r="82" spans="1:13" ht="12.75">
      <c r="A82" t="s">
        <v>47</v>
      </c>
      <c r="C82" s="31" t="s">
        <v>27</v>
      </c>
      <c r="E82" s="33" t="s">
        <v>559</v>
      </c>
      <c r="J82" s="32">
        <f>0</f>
      </c>
      <c s="32">
        <f>0</f>
      </c>
      <c s="32">
        <f>0+L83+L87</f>
      </c>
      <c s="32">
        <f>0+M83+M87</f>
      </c>
    </row>
    <row r="83" spans="1:16" ht="12.75">
      <c r="A83" t="s">
        <v>50</v>
      </c>
      <c s="34" t="s">
        <v>145</v>
      </c>
      <c s="34" t="s">
        <v>560</v>
      </c>
      <c s="35" t="s">
        <v>5</v>
      </c>
      <c s="6" t="s">
        <v>522</v>
      </c>
      <c s="36" t="s">
        <v>184</v>
      </c>
      <c s="37">
        <v>1</v>
      </c>
      <c s="36">
        <v>0</v>
      </c>
      <c s="36">
        <f>ROUND(G83*H83,6)</f>
      </c>
      <c r="L83" s="38">
        <v>0</v>
      </c>
      <c s="32">
        <f>ROUND(ROUND(L83,2)*ROUND(G83,3),2)</f>
      </c>
      <c s="36" t="s">
        <v>90</v>
      </c>
      <c>
        <f>(M83*21)/100</f>
      </c>
      <c t="s">
        <v>28</v>
      </c>
    </row>
    <row r="84" spans="1:5" ht="12.75">
      <c r="A84" s="35" t="s">
        <v>56</v>
      </c>
      <c r="E84" s="39" t="s">
        <v>522</v>
      </c>
    </row>
    <row r="85" spans="1:5" ht="12.75">
      <c r="A85" s="35" t="s">
        <v>57</v>
      </c>
      <c r="E85" s="40" t="s">
        <v>561</v>
      </c>
    </row>
    <row r="86" spans="1:5" ht="12.75">
      <c r="A86" t="s">
        <v>58</v>
      </c>
      <c r="E86" s="39" t="s">
        <v>5</v>
      </c>
    </row>
    <row r="87" spans="1:16" ht="25.5">
      <c r="A87" t="s">
        <v>50</v>
      </c>
      <c s="34" t="s">
        <v>149</v>
      </c>
      <c s="34" t="s">
        <v>562</v>
      </c>
      <c s="35" t="s">
        <v>5</v>
      </c>
      <c s="6" t="s">
        <v>540</v>
      </c>
      <c s="36" t="s">
        <v>184</v>
      </c>
      <c s="37">
        <v>8</v>
      </c>
      <c s="36">
        <v>0</v>
      </c>
      <c s="36">
        <f>ROUND(G87*H87,6)</f>
      </c>
      <c r="L87" s="38">
        <v>0</v>
      </c>
      <c s="32">
        <f>ROUND(ROUND(L87,2)*ROUND(G87,3),2)</f>
      </c>
      <c s="36" t="s">
        <v>90</v>
      </c>
      <c>
        <f>(M87*21)/100</f>
      </c>
      <c t="s">
        <v>28</v>
      </c>
    </row>
    <row r="88" spans="1:5" ht="25.5">
      <c r="A88" s="35" t="s">
        <v>56</v>
      </c>
      <c r="E88" s="39" t="s">
        <v>540</v>
      </c>
    </row>
    <row r="89" spans="1:5" ht="25.5">
      <c r="A89" s="35" t="s">
        <v>57</v>
      </c>
      <c r="E89" s="40" t="s">
        <v>563</v>
      </c>
    </row>
    <row r="90" spans="1:5" ht="12.75">
      <c r="A90" t="s">
        <v>58</v>
      </c>
      <c r="E9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