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Demolice objektu ..." sheetId="2" r:id="rId2"/>
    <sheet name="SO 02 - Demolice objektu ..." sheetId="3" r:id="rId3"/>
    <sheet name="SO 03 - Vedlejší rozpočto..." sheetId="4" r:id="rId4"/>
  </sheets>
  <definedNames>
    <definedName name="_xlnm.Print_Area" localSheetId="0">'Rekapitulace stavby'!$D$4:$AO$76,'Rekapitulace stavby'!$C$82:$AQ$98</definedName>
    <definedName name="_xlnm._FilterDatabase" localSheetId="1" hidden="1">'SO 01 - Demolice objektu ...'!$C$123:$K$189</definedName>
    <definedName name="_xlnm.Print_Area" localSheetId="1">'SO 01 - Demolice objektu ...'!$C$4:$J$76,'SO 01 - Demolice objektu ...'!$C$82:$J$105,'SO 01 - Demolice objektu ...'!$C$111:$J$189</definedName>
    <definedName name="_xlnm._FilterDatabase" localSheetId="2" hidden="1">'SO 02 - Demolice objektu ...'!$C$123:$K$180</definedName>
    <definedName name="_xlnm.Print_Area" localSheetId="2">'SO 02 - Demolice objektu ...'!$C$4:$J$76,'SO 02 - Demolice objektu ...'!$C$82:$J$105,'SO 02 - Demolice objektu ...'!$C$111:$J$180</definedName>
    <definedName name="_xlnm._FilterDatabase" localSheetId="3" hidden="1">'SO 03 - Vedlejší rozpočto...'!$C$120:$K$135</definedName>
    <definedName name="_xlnm.Print_Area" localSheetId="3">'SO 03 - Vedlejší rozpočto...'!$C$4:$J$76,'SO 03 - Vedlejší rozpočto...'!$C$82:$J$102,'SO 03 - Vedlejší rozpočto...'!$C$108:$J$135</definedName>
    <definedName name="_xlnm.Print_Titles" localSheetId="0">'Rekapitulace stavby'!$92:$92</definedName>
    <definedName name="_xlnm.Print_Titles" localSheetId="1">'SO 01 - Demolice objektu ...'!$123:$123</definedName>
    <definedName name="_xlnm.Print_Titles" localSheetId="2">'SO 02 - Demolice objektu ...'!$123:$123</definedName>
    <definedName name="_xlnm.Print_Titles" localSheetId="3">'SO 03 - Vedlejší rozpočto...'!$120:$120</definedName>
  </definedNames>
  <calcPr fullCalcOnLoad="1"/>
</workbook>
</file>

<file path=xl/sharedStrings.xml><?xml version="1.0" encoding="utf-8"?>
<sst xmlns="http://schemas.openxmlformats.org/spreadsheetml/2006/main" count="1632" uniqueCount="333">
  <si>
    <t>Export Komplet</t>
  </si>
  <si>
    <t/>
  </si>
  <si>
    <t>2.0</t>
  </si>
  <si>
    <t>ZAMOK</t>
  </si>
  <si>
    <t>False</t>
  </si>
  <si>
    <t>{ee6df700-3165-4192-ad89-28d817db5602}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</si>
  <si>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</si>
  <si>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</si>
  <si>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</si>
  <si>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</si>
  <si>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</si>
  <si>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</si>
  <si>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</si>
  <si>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</si>
  <si>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65424043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</si>
  <si>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</si>
  <si>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</si>
  <si>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Demolice objektů KP v k.ú. Jindřichův Hradec</t>
  </si>
  <si>
    <t>KSO:</t>
  </si>
  <si>
    <t>CC-CZ:</t>
  </si>
  <si>
    <t>Místo:</t>
  </si>
  <si>
    <t xml:space="preserve"> </t>
  </si>
  <si>
    <t>Datum:</t>
  </si>
  <si>
    <t>12. 2. 2024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</si>
  <si>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</si>
  <si>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</si>
  <si>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</si>
  <si>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</si>
  <si>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</si>
  <si>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</si>
  <si>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</si>
  <si>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</si>
  <si>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</si>
  <si>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</si>
  <si>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</si>
  <si>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</si>
  <si>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</si>
  <si>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</si>
  <si>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</si>
  <si>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</si>
  <si>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</si>
  <si>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</si>
  <si>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</si>
  <si>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</si>
  <si>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</si>
  <si>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</si>
  <si>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</si>
  <si>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</si>
  <si>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</si>
  <si>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</si>
  <si>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</si>
  <si>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</si>
  <si>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</si>
  <si>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</si>
  <si>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</si>
  <si>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</si>
  <si>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</si>
  <si>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</si>
  <si>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</si>
  <si>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</si>
  <si>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</si>
  <si>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</si>
  <si>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</si>
  <si>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</si>
  <si>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</si>
  <si>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</si>
  <si>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</si>
  <si>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</si>
  <si>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</si>
  <si>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</si>
  <si>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</si>
  <si>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</si>
  <si>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</si>
  <si>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</si>
  <si>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</si>
  <si>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</si>
  <si>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</si>
  <si>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</si>
  <si>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</si>
  <si>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 objektu A -  provozní budova KP</t>
  </si>
  <si>
    <t>STA</t>
  </si>
  <si>
    <t>1</t>
  </si>
  <si>
    <t>{aca97ff9-fe70-4397-8c53-281ea0626e0f}</t>
  </si>
  <si>
    <t>2</t>
  </si>
  <si>
    <t>SO 02</t>
  </si>
  <si>
    <t>Demolice objektu B - garáž a dílna KP</t>
  </si>
  <si>
    <t>{eff1e86f-5f64-47e0-80ef-435b30219697}</t>
  </si>
  <si>
    <t>SO 03</t>
  </si>
  <si>
    <t>Vedlejší rozpočtové náklady</t>
  </si>
  <si>
    <t>{a01aee64-d0b5-46ac-864d-321e4c81c829}</t>
  </si>
  <si>
    <t>KRYCÍ LIST SOUPISU PRACÍ</t>
  </si>
  <si>
    <t>Objekt:</t>
  </si>
  <si>
    <t>SO 01 - Demolice objektu A -  provozní budova KP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</si>
  <si>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</si>
  <si>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</si>
  <si>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</si>
  <si>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</si>
  <si>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</si>
  <si>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</si>
  <si>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</si>
  <si>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</si>
  <si>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</si>
  <si>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  998 - Přesun hmot</t>
  </si>
  <si>
    <t xml:space="preserve">      PSV - Práce a dodávky PSV</t>
  </si>
  <si>
    <t xml:space="preserve">    713 - Izolace tepelné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</si>
  <si>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</si>
  <si>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</si>
  <si>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</si>
  <si>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</si>
  <si>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</si>
  <si>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</si>
  <si>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</si>
  <si>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</si>
  <si>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</si>
  <si>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</si>
  <si>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</si>
  <si>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</si>
  <si>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</si>
  <si>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</si>
  <si>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</si>
  <si>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</si>
  <si>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</si>
  <si>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</si>
  <si>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</si>
  <si>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</si>
  <si>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</si>
  <si>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</si>
  <si>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4</t>
  </si>
  <si>
    <t>193183395</t>
  </si>
  <si>
    <t>PP</t>
  </si>
  <si>
    <t>Čerpání vody na dopravní výšku do 10 m s uvažovaným průměrným přítokem do 500 l/min</t>
  </si>
  <si>
    <t>131213701</t>
  </si>
  <si>
    <t>Hloubení nezapažených jam v soudržných horninách třídy těžitelnosti I skupiny 3 ručně</t>
  </si>
  <si>
    <t>m3</t>
  </si>
  <si>
    <t>-452310117</t>
  </si>
  <si>
    <t>Hloubení nezapažených jam ručně s urovnáním dna do předepsaného profilu a spádu v hornině třídy těžitelnosti I skupiny 3 soudržných</t>
  </si>
  <si>
    <t>VV</t>
  </si>
  <si>
    <t>2*(1,00*1,50*1,50)</t>
  </si>
  <si>
    <t>3</t>
  </si>
  <si>
    <t>174111101</t>
  </si>
  <si>
    <t>Zásyp jam, šachet rýh nebo kolem objektů sypaninou se zhutněním ručně</t>
  </si>
  <si>
    <t>70738711</t>
  </si>
  <si>
    <t>Zásyp sypaninou z jakékoliv horniny ručně s uložením výkopku ve vrstvách se zhutněním jam, šachet, rýh nebo kolem objektů v těchto vykopávkách</t>
  </si>
  <si>
    <t>2*(1,50*1,00*1,50)</t>
  </si>
  <si>
    <t>181101133</t>
  </si>
  <si>
    <t>Úprava pozemku s rozpojením, přehrnutím, urovnáním a přehrnutím přes 40 do 60 m zeminy skupiny 3</t>
  </si>
  <si>
    <t>815597485</t>
  </si>
  <si>
    <t>Úprava pozemku s rozpojením a přehrnutím včetně urovnání v zemině skupiny 3, s přemístěním na vzdálenost přes 40 do 60 m</t>
  </si>
  <si>
    <t>305,50*0,3</t>
  </si>
  <si>
    <t>5</t>
  </si>
  <si>
    <t>181101911</t>
  </si>
  <si>
    <t>Příplatek k úpravě pozemku za další přehrnutí přes 60 do 100 m zeminy skupiny 1 až 3</t>
  </si>
  <si>
    <t>157352631</t>
  </si>
  <si>
    <t>Úprava pozemku s rozpojením a přehrnutím včetně urovnání Příplatek k cenám za další přehrnutí na vzdálenost přes 60 do 100 m zeminy skupiny 1 až 3</t>
  </si>
  <si>
    <t>6</t>
  </si>
  <si>
    <t>181351103</t>
  </si>
  <si>
    <t>Rozprostření ornice tl vrstvy do 200 mm pl přes 100 do 500 m2 v rovině nebo ve svahu do 1:5 strojně</t>
  </si>
  <si>
    <t>m2</t>
  </si>
  <si>
    <t>-1442443218</t>
  </si>
  <si>
    <t>Rozprostření a urovnání ornice v rovině nebo ve svahu sklonu do 1:5 strojně při souvislé ploše přes 100 do 500 m2, tl. vrstvy do 200 mm</t>
  </si>
  <si>
    <t>305,50</t>
  </si>
  <si>
    <t>7</t>
  </si>
  <si>
    <t>M</t>
  </si>
  <si>
    <t>10364101</t>
  </si>
  <si>
    <t>zemina pro terénní úpravy - ornice</t>
  </si>
  <si>
    <t>t</t>
  </si>
  <si>
    <t>8</t>
  </si>
  <si>
    <t>-1126870474</t>
  </si>
  <si>
    <t>181411131</t>
  </si>
  <si>
    <t>Založení parkového trávníku výsevem pl do 1000 m2 v rovině a ve svahu do 1:5</t>
  </si>
  <si>
    <t>623141921</t>
  </si>
  <si>
    <t>Založení trávníku na půdě předem připravené plochy do 1000 m2 výsevem včetně utažení parkového v rovině nebo na svahu do 1:5</t>
  </si>
  <si>
    <t>9</t>
  </si>
  <si>
    <t>00572410</t>
  </si>
  <si>
    <t>osivo směs travní parková</t>
  </si>
  <si>
    <t>kg</t>
  </si>
  <si>
    <t>-970276953</t>
  </si>
  <si>
    <t>305,5*0,02 'Přepočtené koeficientem množství</t>
  </si>
  <si>
    <t>Ostatní konstrukce a práce, bourání</t>
  </si>
  <si>
    <t>10</t>
  </si>
  <si>
    <t>976034311</t>
  </si>
  <si>
    <t>Vybourání cihelných obrub zdiva šachet průřezu přes 0,03 m2</t>
  </si>
  <si>
    <t>m</t>
  </si>
  <si>
    <t>58943715</t>
  </si>
  <si>
    <t>11</t>
  </si>
  <si>
    <t>981011411</t>
  </si>
  <si>
    <t>Demolice budov zděných na MC nebo z betonu podíl konstrukcí do 10 % postupným rozebíráním</t>
  </si>
  <si>
    <t>1970013346</t>
  </si>
  <si>
    <t>Demolice budov postupným rozebíráním z cihel, kamene, tvárnic na maltu cementovou nebo z betonu prostého s podílem konstrukcí do 10 %</t>
  </si>
  <si>
    <t>997</t>
  </si>
  <si>
    <t>Přesun sutě</t>
  </si>
  <si>
    <t>997002611</t>
  </si>
  <si>
    <t>Nakládání suti a vybouraných hmot</t>
  </si>
  <si>
    <t>-612476442</t>
  </si>
  <si>
    <t>Nakládání suti a vybouraných hmot na dopravní prostředek pro vodorovné přemístění</t>
  </si>
  <si>
    <t>13</t>
  </si>
  <si>
    <t>997006512</t>
  </si>
  <si>
    <t>Vodorovné doprava suti s naložením a složením na skládku přes 100 m do 1 km</t>
  </si>
  <si>
    <t>-568633771</t>
  </si>
  <si>
    <t>Vodorovná doprava suti na skládku s naložením na dopravní prostředek a složením přes 100 m do 1 km</t>
  </si>
  <si>
    <t>14</t>
  </si>
  <si>
    <t>997006519</t>
  </si>
  <si>
    <t>Příplatek k vodorovnému přemístění suti na skládku ZKD 1 km přes 1 km</t>
  </si>
  <si>
    <t>1495977416</t>
  </si>
  <si>
    <t>Vodorovná doprava suti na skládku Příplatek k ceně -6512 za každý další i započatý 1 km</t>
  </si>
  <si>
    <t>544,596*20 'Přepočtené koeficientem množství</t>
  </si>
  <si>
    <t>15</t>
  </si>
  <si>
    <t>997013635</t>
  </si>
  <si>
    <t>Poplatek za uložení na skládce (skládkovné) komunálního odpadu kód odpadu 20 03 01</t>
  </si>
  <si>
    <t>263409190</t>
  </si>
  <si>
    <t>Poplatek za uložení stavebního odpadu na skládce (skládkovné) komunálního zatříděného do Katalogu odpadů pod kódem 20 03 01</t>
  </si>
  <si>
    <t>16</t>
  </si>
  <si>
    <t>997013814</t>
  </si>
  <si>
    <t>Poplatek za uložení na skládce (skládkovné) stavebního odpadu izolací kód odpadu 17 06 04</t>
  </si>
  <si>
    <t>-48131169</t>
  </si>
  <si>
    <t>Poplatek za uložení stavebního odpadu na skládce (skládkovné) z izolačních materiálů zatříděného do Katalogu odpadů pod kódem 17 06 04</t>
  </si>
  <si>
    <t>17</t>
  </si>
  <si>
    <t>997013862</t>
  </si>
  <si>
    <t>Poplatek za uložení stavebního odpadu na recyklační skládce (skládkovné) z armovaného betonu kód odpadu 17 01 01</t>
  </si>
  <si>
    <t>409270463</t>
  </si>
  <si>
    <t>Poplatek za uložení stavebního odpadu na recyklační skládce (skládkovné) z armovaného betonu zatříděného do Katalogu odpadů pod kódem 17 01 01</t>
  </si>
  <si>
    <t>18</t>
  </si>
  <si>
    <t>997013863</t>
  </si>
  <si>
    <t>Poplatek za uložení stavebního odpadu na recyklační skládce (skládkovné) cihelného kód odpadu 17 01 02</t>
  </si>
  <si>
    <t>1449517448</t>
  </si>
  <si>
    <t>Poplatek za uložení stavebního odpadu na recyklační skládce (skládkovné) cihelného zatříděného do Katalogu odpadů pod kódem 17 01 02</t>
  </si>
  <si>
    <t>19</t>
  </si>
  <si>
    <t>997013869</t>
  </si>
  <si>
    <t>Poplatek za uložení stavebního odpadu na recyklační skládce (skládkovné) ze směsí betonu, cihel a keramických výrobků kód odpadu 17 01 07</t>
  </si>
  <si>
    <t>-572086456</t>
  </si>
  <si>
    <t>Poplatek za uložení stavebního odpadu na recyklační skládce (skládkovné) ze směsí nebo oddělených frakcí betonu, cihel a keramických výrobků zatříděného do Katalogu odpadů pod kódem 17 01 07</t>
  </si>
  <si>
    <t>20</t>
  </si>
  <si>
    <t>997013875</t>
  </si>
  <si>
    <t>Poplatek za uložení stavebního odpadu na recyklační skládce (skládkovné) asfaltového bez obsahu dehtu zatříděného do Katalogu odpadů pod kódem 17 03 02</t>
  </si>
  <si>
    <t>116719505</t>
  </si>
  <si>
    <t>998</t>
  </si>
  <si>
    <t>Přesun hmot</t>
  </si>
  <si>
    <t>998001123</t>
  </si>
  <si>
    <t>Přesun hmot pro demolice objektů v do 21 m</t>
  </si>
  <si>
    <t>1634310682</t>
  </si>
  <si>
    <t>Přesun hmot pro demolice objektů výšky do 21 m</t>
  </si>
  <si>
    <t>PSV</t>
  </si>
  <si>
    <t>Práce a dodávky PSV</t>
  </si>
  <si>
    <t>713</t>
  </si>
  <si>
    <t>Izolace tepelné</t>
  </si>
  <si>
    <t>22</t>
  </si>
  <si>
    <t>713110811</t>
  </si>
  <si>
    <t>Odstranění tepelné izolace stropů volně kladené z vláknitých materiálů suchých tl do 100 mm</t>
  </si>
  <si>
    <t>1934793966</t>
  </si>
  <si>
    <t>Odstranění tepelné izolace stropů nebo podhledů z rohoží, pásů, dílců, desek, bloků volně kladených z vláknitých materiálů suchých, tloušťka izolace do 100 mm</t>
  </si>
  <si>
    <t>(20,85*14,65)</t>
  </si>
  <si>
    <t>HZS</t>
  </si>
  <si>
    <t>Hodinové zúčtovací sazby</t>
  </si>
  <si>
    <t>23</t>
  </si>
  <si>
    <t>HZS3112</t>
  </si>
  <si>
    <t>Hodinová zúčtovací sazba montér potrubí odborný</t>
  </si>
  <si>
    <t>512</t>
  </si>
  <si>
    <t>109479434</t>
  </si>
  <si>
    <t>Hodinové zúčtovací sazby montáží technologických zařízení při externích montážích montér potrubí odborný</t>
  </si>
  <si>
    <t>P</t>
  </si>
  <si>
    <t>Poznámka k položce:
- zaslepení a odpojení stávající STL plynové přípojky, dle vyjádření správe sítě</t>
  </si>
  <si>
    <t>SO 02 - Demolice objektu B - garáž a dílna KP</t>
  </si>
  <si>
    <t xml:space="preserve">    998 - Přesun hmot</t>
  </si>
  <si>
    <t>PSV - Práce a dodávky PSV</t>
  </si>
  <si>
    <t xml:space="preserve">    767 - Konstrukce zámečnické</t>
  </si>
  <si>
    <t>1054073652</t>
  </si>
  <si>
    <t>1,00*1,50*1,00</t>
  </si>
  <si>
    <t>1211579734</t>
  </si>
  <si>
    <t>320*0,3</t>
  </si>
  <si>
    <t>1089716270</t>
  </si>
  <si>
    <t>1889534544</t>
  </si>
  <si>
    <t>-45571365</t>
  </si>
  <si>
    <t>297007257</t>
  </si>
  <si>
    <t>320</t>
  </si>
  <si>
    <t>433897640</t>
  </si>
  <si>
    <t>320*0,02 'Přepočtené koeficientem množství</t>
  </si>
  <si>
    <t>-973690473</t>
  </si>
  <si>
    <t>2496*0,7 'Přepočtené koeficientem množství</t>
  </si>
  <si>
    <t>1616925671</t>
  </si>
  <si>
    <t>586670188</t>
  </si>
  <si>
    <t>168304427</t>
  </si>
  <si>
    <t>283,879*20 'Přepočtené koeficientem množství</t>
  </si>
  <si>
    <t>-683729742</t>
  </si>
  <si>
    <t>-109967589</t>
  </si>
  <si>
    <t>-1880506585</t>
  </si>
  <si>
    <t>1988421847</t>
  </si>
  <si>
    <t>713130811</t>
  </si>
  <si>
    <t>Odstranění tepelné izolace stěn volně kladené z vláknitých materiálů tl do 100 mm</t>
  </si>
  <si>
    <t>501878145</t>
  </si>
  <si>
    <t>Odstranění tepelné izolace stěn a příček z rohoží, pásů, dílců, desek, bloků volně kladených z vláknitých materiálů, tloušťka izolace do 100 mm</t>
  </si>
  <si>
    <t>(24+2*13,00)*2</t>
  </si>
  <si>
    <t>767</t>
  </si>
  <si>
    <t>Konstrukce zámečnické</t>
  </si>
  <si>
    <t>767392802</t>
  </si>
  <si>
    <t>Demontáž krytin střech z plechů šroubovaných do suti</t>
  </si>
  <si>
    <t>-658103882</t>
  </si>
  <si>
    <t>767415812</t>
  </si>
  <si>
    <t>Demontáž vnějšího obkladu skládaného pláště tvarovaným plechem budov v do 6 m šroubováním</t>
  </si>
  <si>
    <t>-730942706</t>
  </si>
  <si>
    <t>Demontáž vnějšího obkladu skládaného pláště plechem tvarovaným výšky budovy do 6 m, uchyceným šroubováním</t>
  </si>
  <si>
    <t>767492801</t>
  </si>
  <si>
    <t>Demontáž fasádního jednosměrného vodorovného roštu</t>
  </si>
  <si>
    <t>-2086699384</t>
  </si>
  <si>
    <t>Demontáž nosného roštu fasád a stěn jednosměrného vodorovného</t>
  </si>
  <si>
    <t>2*(6,60*24,00)+2*(7,00*13,00)</t>
  </si>
  <si>
    <t>SO 03 -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</si>
  <si>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</si>
  <si>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</si>
  <si>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</si>
  <si>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</si>
  <si>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</si>
  <si>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VRN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</si>
  <si>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</si>
  <si>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</si>
  <si>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</si>
  <si>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</si>
  <si>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</si>
  <si>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</si>
  <si>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338924800</t>
  </si>
  <si>
    <t>Poznámka k položce:
- vytýčení stávajících sítí</t>
  </si>
  <si>
    <t>VRN2</t>
  </si>
  <si>
    <t>Příprava staveniště</t>
  </si>
  <si>
    <t>023103000</t>
  </si>
  <si>
    <t>Neočekávané vyklizení objektů</t>
  </si>
  <si>
    <t>1114593198</t>
  </si>
  <si>
    <t>VRN3</t>
  </si>
  <si>
    <t>Zařízení staveniště</t>
  </si>
  <si>
    <t>030001000</t>
  </si>
  <si>
    <t>520746491</t>
  </si>
  <si>
    <t>VRN7</t>
  </si>
  <si>
    <t>Provozní vlivy</t>
  </si>
  <si>
    <t>070001000</t>
  </si>
  <si>
    <t>-1909953924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</si>
</sst>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 hidden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 hidden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0.12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>
      <c r="A31" s="3"/>
      <c r="B31" s="44"/>
      <c r="C31" s="45"/>
      <c r="D31" s="50" t="s">
        <v>37</v>
      </c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0.12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3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3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3" t="s">
        <v>48</v>
      </c>
      <c r="AI60" s="40"/>
      <c r="AJ60" s="40"/>
      <c r="AK60" s="40"/>
      <c r="AL60" s="40"/>
      <c r="AM60" s="63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3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3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3" t="s">
        <v>48</v>
      </c>
      <c r="AI75" s="40"/>
      <c r="AJ75" s="40"/>
      <c r="AK75" s="40"/>
      <c r="AL75" s="40"/>
      <c r="AM75" s="63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2"/>
      <c r="BE77" s="36"/>
    </row>
    <row r="81" spans="1:57" s="2" customFormat="1" ht="6.95" customHeight="1">
      <c r="A81" s="36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9"/>
      <c r="C84" s="30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65424043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Demolice objektů KP v k.ú. Jindřichův Hradec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7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8" t="str">
        <f>IF(AN8="","",AN8)</f>
        <v>12. 2. 2024</v>
      </c>
      <c r="AN87" s="78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70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9" t="str">
        <f>IF(E17="","",E17)</f>
        <v xml:space="preserve"> </v>
      </c>
      <c r="AN89" s="70"/>
      <c r="AO89" s="70"/>
      <c r="AP89" s="70"/>
      <c r="AQ89" s="38"/>
      <c r="AR89" s="42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70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9" t="str">
        <f>IF(E20="","",E20)</f>
        <v xml:space="preserve"> </v>
      </c>
      <c r="AN90" s="70"/>
      <c r="AO90" s="70"/>
      <c r="AP90" s="70"/>
      <c r="AQ90" s="38"/>
      <c r="AR90" s="42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6"/>
    </row>
    <row r="92" spans="1:57" s="2" customFormat="1" ht="29.25" customHeight="1">
      <c r="A92" s="36"/>
      <c r="B92" s="37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2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6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Demolice objektu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'SO 01 - Demolice objektu ...'!P124</f>
        <v>0</v>
      </c>
      <c r="AV95" s="127">
        <f>'SO 01 - Demolice objektu ...'!J33</f>
        <v>0</v>
      </c>
      <c r="AW95" s="127">
        <f>'SO 01 - Demolice objektu ...'!J34</f>
        <v>0</v>
      </c>
      <c r="AX95" s="127">
        <f>'SO 01 - Demolice objektu ...'!J35</f>
        <v>0</v>
      </c>
      <c r="AY95" s="127">
        <f>'SO 01 - Demolice objektu ...'!J36</f>
        <v>0</v>
      </c>
      <c r="AZ95" s="127">
        <f>'SO 01 - Demolice objektu ...'!F33</f>
        <v>0</v>
      </c>
      <c r="BA95" s="127">
        <f>'SO 01 - Demolice objektu ...'!F34</f>
        <v>0</v>
      </c>
      <c r="BB95" s="127">
        <f>'SO 01 - Demolice objektu ...'!F35</f>
        <v>0</v>
      </c>
      <c r="BC95" s="127">
        <f>'SO 01 - Demolice objektu ...'!F36</f>
        <v>0</v>
      </c>
      <c r="BD95" s="129">
        <f>'SO 01 - Demolice objektu ...'!F37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24.7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02 - Demolice objektu 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v>0</v>
      </c>
      <c r="AT96" s="127">
        <f>ROUND(SUM(AV96:AW96),2)</f>
        <v>0</v>
      </c>
      <c r="AU96" s="128">
        <f>'SO 02 - Demolice objektu ...'!P124</f>
        <v>0</v>
      </c>
      <c r="AV96" s="127">
        <f>'SO 02 - Demolice objektu ...'!J33</f>
        <v>0</v>
      </c>
      <c r="AW96" s="127">
        <f>'SO 02 - Demolice objektu ...'!J34</f>
        <v>0</v>
      </c>
      <c r="AX96" s="127">
        <f>'SO 02 - Demolice objektu ...'!J35</f>
        <v>0</v>
      </c>
      <c r="AY96" s="127">
        <f>'SO 02 - Demolice objektu ...'!J36</f>
        <v>0</v>
      </c>
      <c r="AZ96" s="127">
        <f>'SO 02 - Demolice objektu ...'!F33</f>
        <v>0</v>
      </c>
      <c r="BA96" s="127">
        <f>'SO 02 - Demolice objektu ...'!F34</f>
        <v>0</v>
      </c>
      <c r="BB96" s="127">
        <f>'SO 02 - Demolice objektu ...'!F35</f>
        <v>0</v>
      </c>
      <c r="BC96" s="127">
        <f>'SO 02 - Demolice objektu ...'!F36</f>
        <v>0</v>
      </c>
      <c r="BD96" s="129">
        <f>'SO 02 - Demolice objektu ...'!F37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77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03 - Vedlejší rozpočto...'!J30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80</v>
      </c>
      <c r="AR97" s="125"/>
      <c r="AS97" s="131">
        <v>0</v>
      </c>
      <c r="AT97" s="132">
        <f>ROUND(SUM(AV97:AW97),2)</f>
        <v>0</v>
      </c>
      <c r="AU97" s="133">
        <f>'SO 03 - Vedlejší rozpočto...'!P121</f>
        <v>0</v>
      </c>
      <c r="AV97" s="132">
        <f>'SO 03 - Vedlejší rozpočto...'!J33</f>
        <v>0</v>
      </c>
      <c r="AW97" s="132">
        <f>'SO 03 - Vedlejší rozpočto...'!J34</f>
        <v>0</v>
      </c>
      <c r="AX97" s="132">
        <f>'SO 03 - Vedlejší rozpočto...'!J35</f>
        <v>0</v>
      </c>
      <c r="AY97" s="132">
        <f>'SO 03 - Vedlejší rozpočto...'!J36</f>
        <v>0</v>
      </c>
      <c r="AZ97" s="132">
        <f>'SO 03 - Vedlejší rozpočto...'!F33</f>
        <v>0</v>
      </c>
      <c r="BA97" s="132">
        <f>'SO 03 - Vedlejší rozpočto...'!F34</f>
        <v>0</v>
      </c>
      <c r="BB97" s="132">
        <f>'SO 03 - Vedlejší rozpočto...'!F35</f>
        <v>0</v>
      </c>
      <c r="BC97" s="132">
        <f>'SO 03 - Vedlejší rozpočto...'!F36</f>
        <v>0</v>
      </c>
      <c r="BD97" s="134">
        <f>'SO 03 - Vedlejší rozpočto...'!F37</f>
        <v>0</v>
      </c>
      <c r="BE97" s="7"/>
      <c r="BT97" s="130" t="s">
        <v>81</v>
      </c>
      <c r="BV97" s="130" t="s">
        <v>75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57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01 - Demolice objektu ...'!C2" display="/"/>
    <hyperlink ref="A96" location="'SO 02 - Demolice objektu ...'!C2" display="/"/>
    <hyperlink ref="A97" location="'SO 03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83</v>
      </c>
    </row>
    <row r="4" spans="2:46" s="1" customFormat="1" ht="24.95" customHeight="1">
      <c r="B4" s="18"/>
      <c r="D4" s="137" t="s">
        <v>90</v>
      </c>
      <c r="L4" s="18"/>
      <c r="M4" s="138" t="s">
        <v>10</v>
      </c>
      <c r="AT4" s="15" t="s">
        <v>30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Demolice objektů KP v k.ú. Jindřichův Hradec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91</v>
      </c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92</v>
      </c>
      <c r="F9" s="36"/>
      <c r="G9" s="36"/>
      <c r="H9" s="36"/>
      <c r="I9" s="36"/>
      <c r="J9" s="36"/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12. 2. 2024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tr">
        <f>IF('Rekapitulace stavby'!AN10="","",'Rekapitulace stavby'!AN10)</f>
        <v/>
      </c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tr">
        <f>IF('Rekapitulace stavby'!E11="","",'Rekapitulace stavby'!E11)</f>
        <v xml:space="preserve"> </v>
      </c>
      <c r="F15" s="36"/>
      <c r="G15" s="36"/>
      <c r="H15" s="36"/>
      <c r="I15" s="139" t="s">
        <v>26</v>
      </c>
      <c r="J15" s="142" t="str">
        <f>IF('Rekapitulace stavby'!AN11="","",'Rekapitulace stavby'!AN11)</f>
        <v/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27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26</v>
      </c>
      <c r="J18" s="31" t="str">
        <f>'Rekapitulace stavby'!AN14</f>
        <v>Vyplň údaj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29</v>
      </c>
      <c r="E20" s="36"/>
      <c r="F20" s="36"/>
      <c r="G20" s="36"/>
      <c r="H20" s="36"/>
      <c r="I20" s="139" t="s">
        <v>25</v>
      </c>
      <c r="J20" s="142" t="str">
        <f>IF('Rekapitulace stavby'!AN16="","",'Rekapitulace stavby'!AN16)</f>
        <v/>
      </c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tr">
        <f>IF('Rekapitulace stavby'!E17="","",'Rekapitulace stavby'!E17)</f>
        <v xml:space="preserve"> </v>
      </c>
      <c r="F21" s="36"/>
      <c r="G21" s="36"/>
      <c r="H21" s="36"/>
      <c r="I21" s="139" t="s">
        <v>26</v>
      </c>
      <c r="J21" s="142" t="str">
        <f>IF('Rekapitulace stavby'!AN17="","",'Rekapitulace stavby'!AN17)</f>
        <v/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31</v>
      </c>
      <c r="E23" s="36"/>
      <c r="F23" s="36"/>
      <c r="G23" s="36"/>
      <c r="H23" s="36"/>
      <c r="I23" s="139" t="s">
        <v>25</v>
      </c>
      <c r="J23" s="142" t="str">
        <f>IF('Rekapitulace stavby'!AN19="","",'Rekapitulace stavby'!AN19)</f>
        <v/>
      </c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tr">
        <f>IF('Rekapitulace stavby'!E20="","",'Rekapitulace stavby'!E20)</f>
        <v xml:space="preserve"> </v>
      </c>
      <c r="F24" s="36"/>
      <c r="G24" s="36"/>
      <c r="H24" s="36"/>
      <c r="I24" s="139" t="s">
        <v>26</v>
      </c>
      <c r="J24" s="142" t="str">
        <f>IF('Rekapitulace stavby'!AN20="","",'Rekapitulace stavby'!AN20)</f>
        <v/>
      </c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32</v>
      </c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33</v>
      </c>
      <c r="E30" s="36"/>
      <c r="F30" s="36"/>
      <c r="G30" s="36"/>
      <c r="H30" s="36"/>
      <c r="I30" s="36"/>
      <c r="J30" s="150">
        <f>ROUND(J124,2)</f>
        <v>0</v>
      </c>
      <c r="K30" s="36"/>
      <c r="L30" s="6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35</v>
      </c>
      <c r="G32" s="36"/>
      <c r="H32" s="36"/>
      <c r="I32" s="151" t="s">
        <v>34</v>
      </c>
      <c r="J32" s="151" t="s">
        <v>36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52" t="s">
        <v>37</v>
      </c>
      <c r="E33" s="139" t="s">
        <v>38</v>
      </c>
      <c r="F33" s="153">
        <f>ROUND((SUM(BE124:BE189)),2)</f>
        <v>0</v>
      </c>
      <c r="G33" s="36"/>
      <c r="H33" s="36"/>
      <c r="I33" s="154">
        <v>0.21</v>
      </c>
      <c r="J33" s="153">
        <f>ROUND(((SUM(BE124:BE189))*I33),2)</f>
        <v>0</v>
      </c>
      <c r="K33" s="36"/>
      <c r="L33" s="6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9" t="s">
        <v>39</v>
      </c>
      <c r="F34" s="153">
        <f>ROUND((SUM(BF124:BF189)),2)</f>
        <v>0</v>
      </c>
      <c r="G34" s="36"/>
      <c r="H34" s="36"/>
      <c r="I34" s="154">
        <v>0.12</v>
      </c>
      <c r="J34" s="153">
        <f>ROUND(((SUM(BF124:BF189))*I34),2)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9" t="s">
        <v>37</v>
      </c>
      <c r="E35" s="139" t="s">
        <v>40</v>
      </c>
      <c r="F35" s="153">
        <f>ROUND((SUM(BG124:BG189)),2)</f>
        <v>0</v>
      </c>
      <c r="G35" s="36"/>
      <c r="H35" s="36"/>
      <c r="I35" s="154">
        <v>0.21</v>
      </c>
      <c r="J35" s="153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9" t="s">
        <v>41</v>
      </c>
      <c r="F36" s="153">
        <f>ROUND((SUM(BH124:BH189)),2)</f>
        <v>0</v>
      </c>
      <c r="G36" s="36"/>
      <c r="H36" s="36"/>
      <c r="I36" s="154">
        <v>0.12</v>
      </c>
      <c r="J36" s="153">
        <f>0</f>
        <v>0</v>
      </c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42</v>
      </c>
      <c r="F37" s="153">
        <f>ROUND((SUM(BI124:BI189)),2)</f>
        <v>0</v>
      </c>
      <c r="G37" s="36"/>
      <c r="H37" s="36"/>
      <c r="I37" s="154">
        <v>0</v>
      </c>
      <c r="J37" s="153">
        <f>0</f>
        <v>0</v>
      </c>
      <c r="K37" s="36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Demolice objektů KP v k.ú. Jindřichův Hradec</v>
      </c>
      <c r="F85" s="30"/>
      <c r="G85" s="30"/>
      <c r="H85" s="30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5" t="str">
        <f>E9</f>
        <v xml:space="preserve">SO 01 - Demolice objektu A -  provozní budova KP</v>
      </c>
      <c r="F87" s="38"/>
      <c r="G87" s="38"/>
      <c r="H87" s="38"/>
      <c r="I87" s="38"/>
      <c r="J87" s="38"/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8" t="str">
        <f>IF(J12="","",J12)</f>
        <v>12. 2. 2024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96</v>
      </c>
      <c r="D96" s="38"/>
      <c r="E96" s="38"/>
      <c r="F96" s="38"/>
      <c r="G96" s="38"/>
      <c r="H96" s="38"/>
      <c r="I96" s="38"/>
      <c r="J96" s="109">
        <f>J124</f>
        <v>0</v>
      </c>
      <c r="K96" s="38"/>
      <c r="L96" s="6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J153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J158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102</v>
      </c>
      <c r="E101" s="187"/>
      <c r="F101" s="187"/>
      <c r="G101" s="187"/>
      <c r="H101" s="187"/>
      <c r="I101" s="187"/>
      <c r="J101" s="188">
        <f>J178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4"/>
      <c r="C102" s="185"/>
      <c r="D102" s="186" t="s">
        <v>103</v>
      </c>
      <c r="E102" s="187"/>
      <c r="F102" s="187"/>
      <c r="G102" s="187"/>
      <c r="H102" s="187"/>
      <c r="I102" s="187"/>
      <c r="J102" s="188">
        <f>J181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104</v>
      </c>
      <c r="E103" s="187"/>
      <c r="F103" s="187"/>
      <c r="G103" s="187"/>
      <c r="H103" s="187"/>
      <c r="I103" s="187"/>
      <c r="J103" s="188">
        <f>J182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105</v>
      </c>
      <c r="E104" s="181"/>
      <c r="F104" s="181"/>
      <c r="G104" s="181"/>
      <c r="H104" s="181"/>
      <c r="I104" s="181"/>
      <c r="J104" s="182">
        <f>J186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2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106</v>
      </c>
      <c r="D111" s="38"/>
      <c r="E111" s="38"/>
      <c r="F111" s="38"/>
      <c r="G111" s="38"/>
      <c r="H111" s="38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73" t="str">
        <f>E7</f>
        <v>Demolice objektů KP v k.ú. Jindřichův Hradec</v>
      </c>
      <c r="F114" s="30"/>
      <c r="G114" s="30"/>
      <c r="H114" s="30"/>
      <c r="I114" s="38"/>
      <c r="J114" s="38"/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91</v>
      </c>
      <c r="D115" s="38"/>
      <c r="E115" s="38"/>
      <c r="F115" s="38"/>
      <c r="G115" s="38"/>
      <c r="H115" s="38"/>
      <c r="I115" s="38"/>
      <c r="J115" s="38"/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5" t="str">
        <f>E9</f>
        <v xml:space="preserve">SO 01 - Demolice objektu A -  provozní budova KP</v>
      </c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2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 xml:space="preserve"> </v>
      </c>
      <c r="G118" s="38"/>
      <c r="H118" s="38"/>
      <c r="I118" s="30" t="s">
        <v>22</v>
      </c>
      <c r="J118" s="78" t="str">
        <f>IF(J12="","",J12)</f>
        <v>12. 2. 2024</v>
      </c>
      <c r="K118" s="38"/>
      <c r="L118" s="62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2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 xml:space="preserve"> </v>
      </c>
      <c r="G120" s="38"/>
      <c r="H120" s="38"/>
      <c r="I120" s="30" t="s">
        <v>29</v>
      </c>
      <c r="J120" s="34" t="str">
        <f>E21</f>
        <v xml:space="preserve"> </v>
      </c>
      <c r="K120" s="38"/>
      <c r="L120" s="62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8"/>
      <c r="E121" s="38"/>
      <c r="F121" s="25" t="str">
        <f>IF(E18="","",E18)</f>
        <v>Vyplň údaj</v>
      </c>
      <c r="G121" s="38"/>
      <c r="H121" s="38"/>
      <c r="I121" s="30" t="s">
        <v>31</v>
      </c>
      <c r="J121" s="34" t="str">
        <f>E24</f>
        <v xml:space="preserve"> </v>
      </c>
      <c r="K121" s="38"/>
      <c r="L121" s="62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2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90"/>
      <c r="B123" s="191"/>
      <c r="C123" s="192" t="s">
        <v>107</v>
      </c>
      <c r="D123" s="193" t="s">
        <v>58</v>
      </c>
      <c r="E123" s="193" t="s">
        <v>54</v>
      </c>
      <c r="F123" s="193" t="s">
        <v>55</v>
      </c>
      <c r="G123" s="193" t="s">
        <v>108</v>
      </c>
      <c r="H123" s="193" t="s">
        <v>109</v>
      </c>
      <c r="I123" s="193" t="s">
        <v>110</v>
      </c>
      <c r="J123" s="194" t="s">
        <v>95</v>
      </c>
      <c r="K123" s="195" t="s">
        <v>111</v>
      </c>
      <c r="L123" s="196"/>
      <c r="M123" s="99" t="s">
        <v>1</v>
      </c>
      <c r="N123" s="100" t="s">
        <v>37</v>
      </c>
      <c r="O123" s="100" t="s">
        <v>112</v>
      </c>
      <c r="P123" s="100" t="s">
        <v>113</v>
      </c>
      <c r="Q123" s="100" t="s">
        <v>114</v>
      </c>
      <c r="R123" s="100" t="s">
        <v>115</v>
      </c>
      <c r="S123" s="100" t="s">
        <v>116</v>
      </c>
      <c r="T123" s="101" t="s">
        <v>117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6"/>
      <c r="B124" s="37"/>
      <c r="C124" s="106" t="s">
        <v>118</v>
      </c>
      <c r="D124" s="38"/>
      <c r="E124" s="38"/>
      <c r="F124" s="38"/>
      <c r="G124" s="38"/>
      <c r="H124" s="38"/>
      <c r="I124" s="38"/>
      <c r="J124" s="197">
        <f>BK124</f>
        <v>0</v>
      </c>
      <c r="K124" s="38"/>
      <c r="L124" s="42"/>
      <c r="M124" s="102"/>
      <c r="N124" s="198"/>
      <c r="O124" s="103"/>
      <c r="P124" s="199">
        <f>P125+P186</f>
        <v>0</v>
      </c>
      <c r="Q124" s="103"/>
      <c r="R124" s="199">
        <f>R125+R186</f>
        <v>91.65635000000002</v>
      </c>
      <c r="S124" s="103"/>
      <c r="T124" s="200">
        <f>T125+T186</f>
        <v>544.5956342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72</v>
      </c>
      <c r="AU124" s="15" t="s">
        <v>97</v>
      </c>
      <c r="BK124" s="201">
        <f>BK125+BK186</f>
        <v>0</v>
      </c>
    </row>
    <row r="125" spans="1:63" s="12" customFormat="1" ht="25.9" customHeight="1">
      <c r="A125" s="12"/>
      <c r="B125" s="202"/>
      <c r="C125" s="203"/>
      <c r="D125" s="204" t="s">
        <v>72</v>
      </c>
      <c r="E125" s="205" t="s">
        <v>119</v>
      </c>
      <c r="F125" s="205" t="s">
        <v>120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P126+P153+P158+P182</f>
        <v>0</v>
      </c>
      <c r="Q125" s="210"/>
      <c r="R125" s="211">
        <f>R126+R153+R158+R182</f>
        <v>91.65635000000002</v>
      </c>
      <c r="S125" s="210"/>
      <c r="T125" s="212">
        <f>T126+T153+T158+T182</f>
        <v>544.5956342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73</v>
      </c>
      <c r="AY125" s="213" t="s">
        <v>121</v>
      </c>
      <c r="BK125" s="215">
        <f>BK126+BK153+BK158+BK182</f>
        <v>0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81</v>
      </c>
      <c r="F126" s="216" t="s">
        <v>122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SUM(P127:P152)</f>
        <v>0</v>
      </c>
      <c r="Q126" s="210"/>
      <c r="R126" s="211">
        <f>SUM(R127:R152)</f>
        <v>91.65635000000002</v>
      </c>
      <c r="S126" s="210"/>
      <c r="T126" s="212">
        <f>SUM(T127:T152)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81</v>
      </c>
      <c r="AY126" s="213" t="s">
        <v>121</v>
      </c>
      <c r="BK126" s="215">
        <f>SUM(BK127:BK152)</f>
        <v>0</v>
      </c>
    </row>
    <row r="127" spans="1:65" s="2" customFormat="1" ht="24.15" customHeight="1">
      <c r="A127" s="36"/>
      <c r="B127" s="37"/>
      <c r="C127" s="218" t="s">
        <v>81</v>
      </c>
      <c r="D127" s="218" t="s">
        <v>123</v>
      </c>
      <c r="E127" s="219" t="s">
        <v>124</v>
      </c>
      <c r="F127" s="220" t="s">
        <v>125</v>
      </c>
      <c r="G127" s="221" t="s">
        <v>126</v>
      </c>
      <c r="H127" s="222">
        <v>8</v>
      </c>
      <c r="I127" s="223"/>
      <c r="J127" s="224">
        <f>ROUND(I127*H127,2)</f>
        <v>0</v>
      </c>
      <c r="K127" s="225"/>
      <c r="L127" s="42"/>
      <c r="M127" s="226" t="s">
        <v>1</v>
      </c>
      <c r="N127" s="227" t="s">
        <v>40</v>
      </c>
      <c r="O127" s="90"/>
      <c r="P127" s="228">
        <f>O127*H127</f>
        <v>0</v>
      </c>
      <c r="Q127" s="228">
        <v>3E-05</v>
      </c>
      <c r="R127" s="228">
        <f>Q127*H127</f>
        <v>0.00024</v>
      </c>
      <c r="S127" s="228">
        <v>0</v>
      </c>
      <c r="T127" s="22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0" t="s">
        <v>127</v>
      </c>
      <c r="AT127" s="230" t="s">
        <v>123</v>
      </c>
      <c r="AU127" s="230" t="s">
        <v>83</v>
      </c>
      <c r="AY127" s="15" t="s">
        <v>121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5" t="s">
        <v>127</v>
      </c>
      <c r="BK127" s="231">
        <f>ROUND(I127*H127,2)</f>
        <v>0</v>
      </c>
      <c r="BL127" s="15" t="s">
        <v>127</v>
      </c>
      <c r="BM127" s="230" t="s">
        <v>128</v>
      </c>
    </row>
    <row r="128" spans="1:47" s="2" customFormat="1" ht="12">
      <c r="A128" s="36"/>
      <c r="B128" s="37"/>
      <c r="C128" s="38"/>
      <c r="D128" s="232" t="s">
        <v>129</v>
      </c>
      <c r="E128" s="38"/>
      <c r="F128" s="233" t="s">
        <v>130</v>
      </c>
      <c r="G128" s="38"/>
      <c r="H128" s="38"/>
      <c r="I128" s="234"/>
      <c r="J128" s="38"/>
      <c r="K128" s="38"/>
      <c r="L128" s="42"/>
      <c r="M128" s="235"/>
      <c r="N128" s="236"/>
      <c r="O128" s="90"/>
      <c r="P128" s="90"/>
      <c r="Q128" s="90"/>
      <c r="R128" s="90"/>
      <c r="S128" s="90"/>
      <c r="T128" s="91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129</v>
      </c>
      <c r="AU128" s="15" t="s">
        <v>83</v>
      </c>
    </row>
    <row r="129" spans="1:65" s="2" customFormat="1" ht="24.15" customHeight="1">
      <c r="A129" s="36"/>
      <c r="B129" s="37"/>
      <c r="C129" s="218" t="s">
        <v>83</v>
      </c>
      <c r="D129" s="218" t="s">
        <v>123</v>
      </c>
      <c r="E129" s="219" t="s">
        <v>131</v>
      </c>
      <c r="F129" s="220" t="s">
        <v>132</v>
      </c>
      <c r="G129" s="221" t="s">
        <v>133</v>
      </c>
      <c r="H129" s="222">
        <v>4.5</v>
      </c>
      <c r="I129" s="223"/>
      <c r="J129" s="224">
        <f>ROUND(I129*H129,2)</f>
        <v>0</v>
      </c>
      <c r="K129" s="225"/>
      <c r="L129" s="42"/>
      <c r="M129" s="226" t="s">
        <v>1</v>
      </c>
      <c r="N129" s="227" t="s">
        <v>40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0" t="s">
        <v>127</v>
      </c>
      <c r="AT129" s="230" t="s">
        <v>123</v>
      </c>
      <c r="AU129" s="230" t="s">
        <v>83</v>
      </c>
      <c r="AY129" s="15" t="s">
        <v>121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5" t="s">
        <v>127</v>
      </c>
      <c r="BK129" s="231">
        <f>ROUND(I129*H129,2)</f>
        <v>0</v>
      </c>
      <c r="BL129" s="15" t="s">
        <v>127</v>
      </c>
      <c r="BM129" s="230" t="s">
        <v>134</v>
      </c>
    </row>
    <row r="130" spans="1:47" s="2" customFormat="1" ht="12">
      <c r="A130" s="36"/>
      <c r="B130" s="37"/>
      <c r="C130" s="38"/>
      <c r="D130" s="232" t="s">
        <v>129</v>
      </c>
      <c r="E130" s="38"/>
      <c r="F130" s="233" t="s">
        <v>135</v>
      </c>
      <c r="G130" s="38"/>
      <c r="H130" s="38"/>
      <c r="I130" s="234"/>
      <c r="J130" s="38"/>
      <c r="K130" s="38"/>
      <c r="L130" s="42"/>
      <c r="M130" s="235"/>
      <c r="N130" s="236"/>
      <c r="O130" s="90"/>
      <c r="P130" s="90"/>
      <c r="Q130" s="90"/>
      <c r="R130" s="90"/>
      <c r="S130" s="90"/>
      <c r="T130" s="91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129</v>
      </c>
      <c r="AU130" s="15" t="s">
        <v>83</v>
      </c>
    </row>
    <row r="131" spans="1:51" s="13" customFormat="1" ht="12">
      <c r="A131" s="13"/>
      <c r="B131" s="237"/>
      <c r="C131" s="238"/>
      <c r="D131" s="232" t="s">
        <v>136</v>
      </c>
      <c r="E131" s="239" t="s">
        <v>1</v>
      </c>
      <c r="F131" s="240" t="s">
        <v>137</v>
      </c>
      <c r="G131" s="238"/>
      <c r="H131" s="241">
        <v>4.5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136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121</v>
      </c>
    </row>
    <row r="132" spans="1:65" s="2" customFormat="1" ht="24.15" customHeight="1">
      <c r="A132" s="36"/>
      <c r="B132" s="37"/>
      <c r="C132" s="218" t="s">
        <v>138</v>
      </c>
      <c r="D132" s="218" t="s">
        <v>123</v>
      </c>
      <c r="E132" s="219" t="s">
        <v>139</v>
      </c>
      <c r="F132" s="220" t="s">
        <v>140</v>
      </c>
      <c r="G132" s="221" t="s">
        <v>133</v>
      </c>
      <c r="H132" s="222">
        <v>4.5</v>
      </c>
      <c r="I132" s="223"/>
      <c r="J132" s="224">
        <f>ROUND(I132*H132,2)</f>
        <v>0</v>
      </c>
      <c r="K132" s="225"/>
      <c r="L132" s="42"/>
      <c r="M132" s="226" t="s">
        <v>1</v>
      </c>
      <c r="N132" s="227" t="s">
        <v>40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0" t="s">
        <v>127</v>
      </c>
      <c r="AT132" s="230" t="s">
        <v>123</v>
      </c>
      <c r="AU132" s="230" t="s">
        <v>83</v>
      </c>
      <c r="AY132" s="15" t="s">
        <v>121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5" t="s">
        <v>127</v>
      </c>
      <c r="BK132" s="231">
        <f>ROUND(I132*H132,2)</f>
        <v>0</v>
      </c>
      <c r="BL132" s="15" t="s">
        <v>127</v>
      </c>
      <c r="BM132" s="230" t="s">
        <v>141</v>
      </c>
    </row>
    <row r="133" spans="1:47" s="2" customFormat="1" ht="12">
      <c r="A133" s="36"/>
      <c r="B133" s="37"/>
      <c r="C133" s="38"/>
      <c r="D133" s="232" t="s">
        <v>129</v>
      </c>
      <c r="E133" s="38"/>
      <c r="F133" s="233" t="s">
        <v>142</v>
      </c>
      <c r="G133" s="38"/>
      <c r="H133" s="38"/>
      <c r="I133" s="234"/>
      <c r="J133" s="38"/>
      <c r="K133" s="38"/>
      <c r="L133" s="42"/>
      <c r="M133" s="235"/>
      <c r="N133" s="236"/>
      <c r="O133" s="90"/>
      <c r="P133" s="90"/>
      <c r="Q133" s="90"/>
      <c r="R133" s="90"/>
      <c r="S133" s="90"/>
      <c r="T133" s="91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129</v>
      </c>
      <c r="AU133" s="15" t="s">
        <v>83</v>
      </c>
    </row>
    <row r="134" spans="1:51" s="13" customFormat="1" ht="12">
      <c r="A134" s="13"/>
      <c r="B134" s="237"/>
      <c r="C134" s="238"/>
      <c r="D134" s="232" t="s">
        <v>136</v>
      </c>
      <c r="E134" s="239" t="s">
        <v>1</v>
      </c>
      <c r="F134" s="240" t="s">
        <v>143</v>
      </c>
      <c r="G134" s="238"/>
      <c r="H134" s="241">
        <v>4.5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136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121</v>
      </c>
    </row>
    <row r="135" spans="1:65" s="2" customFormat="1" ht="33" customHeight="1">
      <c r="A135" s="36"/>
      <c r="B135" s="37"/>
      <c r="C135" s="218" t="s">
        <v>127</v>
      </c>
      <c r="D135" s="218" t="s">
        <v>123</v>
      </c>
      <c r="E135" s="219" t="s">
        <v>144</v>
      </c>
      <c r="F135" s="220" t="s">
        <v>145</v>
      </c>
      <c r="G135" s="221" t="s">
        <v>133</v>
      </c>
      <c r="H135" s="222">
        <v>91.65</v>
      </c>
      <c r="I135" s="223"/>
      <c r="J135" s="224">
        <f>ROUND(I135*H135,2)</f>
        <v>0</v>
      </c>
      <c r="K135" s="225"/>
      <c r="L135" s="42"/>
      <c r="M135" s="226" t="s">
        <v>1</v>
      </c>
      <c r="N135" s="227" t="s">
        <v>40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0" t="s">
        <v>127</v>
      </c>
      <c r="AT135" s="230" t="s">
        <v>123</v>
      </c>
      <c r="AU135" s="230" t="s">
        <v>83</v>
      </c>
      <c r="AY135" s="15" t="s">
        <v>121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5" t="s">
        <v>127</v>
      </c>
      <c r="BK135" s="231">
        <f>ROUND(I135*H135,2)</f>
        <v>0</v>
      </c>
      <c r="BL135" s="15" t="s">
        <v>127</v>
      </c>
      <c r="BM135" s="230" t="s">
        <v>146</v>
      </c>
    </row>
    <row r="136" spans="1:47" s="2" customFormat="1" ht="12">
      <c r="A136" s="36"/>
      <c r="B136" s="37"/>
      <c r="C136" s="38"/>
      <c r="D136" s="232" t="s">
        <v>129</v>
      </c>
      <c r="E136" s="38"/>
      <c r="F136" s="233" t="s">
        <v>147</v>
      </c>
      <c r="G136" s="38"/>
      <c r="H136" s="38"/>
      <c r="I136" s="234"/>
      <c r="J136" s="38"/>
      <c r="K136" s="38"/>
      <c r="L136" s="42"/>
      <c r="M136" s="235"/>
      <c r="N136" s="236"/>
      <c r="O136" s="90"/>
      <c r="P136" s="90"/>
      <c r="Q136" s="90"/>
      <c r="R136" s="90"/>
      <c r="S136" s="90"/>
      <c r="T136" s="91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129</v>
      </c>
      <c r="AU136" s="15" t="s">
        <v>83</v>
      </c>
    </row>
    <row r="137" spans="1:51" s="13" customFormat="1" ht="12">
      <c r="A137" s="13"/>
      <c r="B137" s="237"/>
      <c r="C137" s="238"/>
      <c r="D137" s="232" t="s">
        <v>136</v>
      </c>
      <c r="E137" s="239" t="s">
        <v>1</v>
      </c>
      <c r="F137" s="240" t="s">
        <v>148</v>
      </c>
      <c r="G137" s="238"/>
      <c r="H137" s="241">
        <v>91.65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136</v>
      </c>
      <c r="AU137" s="247" t="s">
        <v>83</v>
      </c>
      <c r="AV137" s="13" t="s">
        <v>83</v>
      </c>
      <c r="AW137" s="13" t="s">
        <v>30</v>
      </c>
      <c r="AX137" s="13" t="s">
        <v>81</v>
      </c>
      <c r="AY137" s="247" t="s">
        <v>121</v>
      </c>
    </row>
    <row r="138" spans="1:65" s="2" customFormat="1" ht="24.15" customHeight="1">
      <c r="A138" s="36"/>
      <c r="B138" s="37"/>
      <c r="C138" s="218" t="s">
        <v>149</v>
      </c>
      <c r="D138" s="218" t="s">
        <v>123</v>
      </c>
      <c r="E138" s="219" t="s">
        <v>150</v>
      </c>
      <c r="F138" s="220" t="s">
        <v>151</v>
      </c>
      <c r="G138" s="221" t="s">
        <v>133</v>
      </c>
      <c r="H138" s="222">
        <v>91.65</v>
      </c>
      <c r="I138" s="223"/>
      <c r="J138" s="224">
        <f>ROUND(I138*H138,2)</f>
        <v>0</v>
      </c>
      <c r="K138" s="225"/>
      <c r="L138" s="42"/>
      <c r="M138" s="226" t="s">
        <v>1</v>
      </c>
      <c r="N138" s="227" t="s">
        <v>40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0" t="s">
        <v>127</v>
      </c>
      <c r="AT138" s="230" t="s">
        <v>123</v>
      </c>
      <c r="AU138" s="230" t="s">
        <v>83</v>
      </c>
      <c r="AY138" s="15" t="s">
        <v>121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5" t="s">
        <v>127</v>
      </c>
      <c r="BK138" s="231">
        <f>ROUND(I138*H138,2)</f>
        <v>0</v>
      </c>
      <c r="BL138" s="15" t="s">
        <v>127</v>
      </c>
      <c r="BM138" s="230" t="s">
        <v>152</v>
      </c>
    </row>
    <row r="139" spans="1:47" s="2" customFormat="1" ht="12">
      <c r="A139" s="36"/>
      <c r="B139" s="37"/>
      <c r="C139" s="38"/>
      <c r="D139" s="232" t="s">
        <v>129</v>
      </c>
      <c r="E139" s="38"/>
      <c r="F139" s="233" t="s">
        <v>153</v>
      </c>
      <c r="G139" s="38"/>
      <c r="H139" s="38"/>
      <c r="I139" s="234"/>
      <c r="J139" s="38"/>
      <c r="K139" s="38"/>
      <c r="L139" s="42"/>
      <c r="M139" s="235"/>
      <c r="N139" s="236"/>
      <c r="O139" s="90"/>
      <c r="P139" s="90"/>
      <c r="Q139" s="90"/>
      <c r="R139" s="90"/>
      <c r="S139" s="90"/>
      <c r="T139" s="91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129</v>
      </c>
      <c r="AU139" s="15" t="s">
        <v>83</v>
      </c>
    </row>
    <row r="140" spans="1:51" s="13" customFormat="1" ht="12">
      <c r="A140" s="13"/>
      <c r="B140" s="237"/>
      <c r="C140" s="238"/>
      <c r="D140" s="232" t="s">
        <v>136</v>
      </c>
      <c r="E140" s="239" t="s">
        <v>1</v>
      </c>
      <c r="F140" s="240" t="s">
        <v>148</v>
      </c>
      <c r="G140" s="238"/>
      <c r="H140" s="241">
        <v>91.65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136</v>
      </c>
      <c r="AU140" s="247" t="s">
        <v>83</v>
      </c>
      <c r="AV140" s="13" t="s">
        <v>83</v>
      </c>
      <c r="AW140" s="13" t="s">
        <v>30</v>
      </c>
      <c r="AX140" s="13" t="s">
        <v>81</v>
      </c>
      <c r="AY140" s="247" t="s">
        <v>121</v>
      </c>
    </row>
    <row r="141" spans="1:65" s="2" customFormat="1" ht="33" customHeight="1">
      <c r="A141" s="36"/>
      <c r="B141" s="37"/>
      <c r="C141" s="218" t="s">
        <v>154</v>
      </c>
      <c r="D141" s="218" t="s">
        <v>123</v>
      </c>
      <c r="E141" s="219" t="s">
        <v>155</v>
      </c>
      <c r="F141" s="220" t="s">
        <v>156</v>
      </c>
      <c r="G141" s="221" t="s">
        <v>157</v>
      </c>
      <c r="H141" s="222">
        <v>305.5</v>
      </c>
      <c r="I141" s="223"/>
      <c r="J141" s="224">
        <f>ROUND(I141*H141,2)</f>
        <v>0</v>
      </c>
      <c r="K141" s="225"/>
      <c r="L141" s="42"/>
      <c r="M141" s="226" t="s">
        <v>1</v>
      </c>
      <c r="N141" s="227" t="s">
        <v>40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0" t="s">
        <v>127</v>
      </c>
      <c r="AT141" s="230" t="s">
        <v>123</v>
      </c>
      <c r="AU141" s="230" t="s">
        <v>83</v>
      </c>
      <c r="AY141" s="15" t="s">
        <v>121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5" t="s">
        <v>127</v>
      </c>
      <c r="BK141" s="231">
        <f>ROUND(I141*H141,2)</f>
        <v>0</v>
      </c>
      <c r="BL141" s="15" t="s">
        <v>127</v>
      </c>
      <c r="BM141" s="230" t="s">
        <v>158</v>
      </c>
    </row>
    <row r="142" spans="1:47" s="2" customFormat="1" ht="12">
      <c r="A142" s="36"/>
      <c r="B142" s="37"/>
      <c r="C142" s="38"/>
      <c r="D142" s="232" t="s">
        <v>129</v>
      </c>
      <c r="E142" s="38"/>
      <c r="F142" s="233" t="s">
        <v>159</v>
      </c>
      <c r="G142" s="38"/>
      <c r="H142" s="38"/>
      <c r="I142" s="234"/>
      <c r="J142" s="38"/>
      <c r="K142" s="38"/>
      <c r="L142" s="42"/>
      <c r="M142" s="235"/>
      <c r="N142" s="236"/>
      <c r="O142" s="90"/>
      <c r="P142" s="90"/>
      <c r="Q142" s="90"/>
      <c r="R142" s="90"/>
      <c r="S142" s="90"/>
      <c r="T142" s="91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129</v>
      </c>
      <c r="AU142" s="15" t="s">
        <v>83</v>
      </c>
    </row>
    <row r="143" spans="1:51" s="13" customFormat="1" ht="12">
      <c r="A143" s="13"/>
      <c r="B143" s="237"/>
      <c r="C143" s="238"/>
      <c r="D143" s="232" t="s">
        <v>136</v>
      </c>
      <c r="E143" s="239" t="s">
        <v>1</v>
      </c>
      <c r="F143" s="240" t="s">
        <v>160</v>
      </c>
      <c r="G143" s="238"/>
      <c r="H143" s="241">
        <v>305.5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136</v>
      </c>
      <c r="AU143" s="247" t="s">
        <v>83</v>
      </c>
      <c r="AV143" s="13" t="s">
        <v>83</v>
      </c>
      <c r="AW143" s="13" t="s">
        <v>30</v>
      </c>
      <c r="AX143" s="13" t="s">
        <v>81</v>
      </c>
      <c r="AY143" s="247" t="s">
        <v>121</v>
      </c>
    </row>
    <row r="144" spans="1:65" s="2" customFormat="1" ht="16.5" customHeight="1">
      <c r="A144" s="36"/>
      <c r="B144" s="37"/>
      <c r="C144" s="248" t="s">
        <v>161</v>
      </c>
      <c r="D144" s="248" t="s">
        <v>162</v>
      </c>
      <c r="E144" s="249" t="s">
        <v>163</v>
      </c>
      <c r="F144" s="250" t="s">
        <v>164</v>
      </c>
      <c r="G144" s="251" t="s">
        <v>165</v>
      </c>
      <c r="H144" s="252">
        <v>91.65</v>
      </c>
      <c r="I144" s="253"/>
      <c r="J144" s="254">
        <f>ROUND(I144*H144,2)</f>
        <v>0</v>
      </c>
      <c r="K144" s="255"/>
      <c r="L144" s="256"/>
      <c r="M144" s="257" t="s">
        <v>1</v>
      </c>
      <c r="N144" s="258" t="s">
        <v>40</v>
      </c>
      <c r="O144" s="90"/>
      <c r="P144" s="228">
        <f>O144*H144</f>
        <v>0</v>
      </c>
      <c r="Q144" s="228">
        <v>1</v>
      </c>
      <c r="R144" s="228">
        <f>Q144*H144</f>
        <v>91.65</v>
      </c>
      <c r="S144" s="228">
        <v>0</v>
      </c>
      <c r="T144" s="229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0" t="s">
        <v>166</v>
      </c>
      <c r="AT144" s="230" t="s">
        <v>162</v>
      </c>
      <c r="AU144" s="230" t="s">
        <v>83</v>
      </c>
      <c r="AY144" s="15" t="s">
        <v>121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5" t="s">
        <v>127</v>
      </c>
      <c r="BK144" s="231">
        <f>ROUND(I144*H144,2)</f>
        <v>0</v>
      </c>
      <c r="BL144" s="15" t="s">
        <v>127</v>
      </c>
      <c r="BM144" s="230" t="s">
        <v>167</v>
      </c>
    </row>
    <row r="145" spans="1:47" s="2" customFormat="1" ht="12">
      <c r="A145" s="36"/>
      <c r="B145" s="37"/>
      <c r="C145" s="38"/>
      <c r="D145" s="232" t="s">
        <v>129</v>
      </c>
      <c r="E145" s="38"/>
      <c r="F145" s="233" t="s">
        <v>164</v>
      </c>
      <c r="G145" s="38"/>
      <c r="H145" s="38"/>
      <c r="I145" s="234"/>
      <c r="J145" s="38"/>
      <c r="K145" s="38"/>
      <c r="L145" s="42"/>
      <c r="M145" s="235"/>
      <c r="N145" s="236"/>
      <c r="O145" s="90"/>
      <c r="P145" s="90"/>
      <c r="Q145" s="90"/>
      <c r="R145" s="90"/>
      <c r="S145" s="90"/>
      <c r="T145" s="91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129</v>
      </c>
      <c r="AU145" s="15" t="s">
        <v>83</v>
      </c>
    </row>
    <row r="146" spans="1:51" s="13" customFormat="1" ht="12">
      <c r="A146" s="13"/>
      <c r="B146" s="237"/>
      <c r="C146" s="238"/>
      <c r="D146" s="232" t="s">
        <v>136</v>
      </c>
      <c r="E146" s="239" t="s">
        <v>1</v>
      </c>
      <c r="F146" s="240" t="s">
        <v>148</v>
      </c>
      <c r="G146" s="238"/>
      <c r="H146" s="241">
        <v>91.65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136</v>
      </c>
      <c r="AU146" s="247" t="s">
        <v>83</v>
      </c>
      <c r="AV146" s="13" t="s">
        <v>83</v>
      </c>
      <c r="AW146" s="13" t="s">
        <v>30</v>
      </c>
      <c r="AX146" s="13" t="s">
        <v>81</v>
      </c>
      <c r="AY146" s="247" t="s">
        <v>121</v>
      </c>
    </row>
    <row r="147" spans="1:65" s="2" customFormat="1" ht="24.15" customHeight="1">
      <c r="A147" s="36"/>
      <c r="B147" s="37"/>
      <c r="C147" s="218" t="s">
        <v>166</v>
      </c>
      <c r="D147" s="218" t="s">
        <v>123</v>
      </c>
      <c r="E147" s="219" t="s">
        <v>168</v>
      </c>
      <c r="F147" s="220" t="s">
        <v>169</v>
      </c>
      <c r="G147" s="221" t="s">
        <v>157</v>
      </c>
      <c r="H147" s="222">
        <v>305.5</v>
      </c>
      <c r="I147" s="223"/>
      <c r="J147" s="224">
        <f>ROUND(I147*H147,2)</f>
        <v>0</v>
      </c>
      <c r="K147" s="225"/>
      <c r="L147" s="42"/>
      <c r="M147" s="226" t="s">
        <v>1</v>
      </c>
      <c r="N147" s="227" t="s">
        <v>40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0" t="s">
        <v>127</v>
      </c>
      <c r="AT147" s="230" t="s">
        <v>123</v>
      </c>
      <c r="AU147" s="230" t="s">
        <v>83</v>
      </c>
      <c r="AY147" s="15" t="s">
        <v>121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5" t="s">
        <v>127</v>
      </c>
      <c r="BK147" s="231">
        <f>ROUND(I147*H147,2)</f>
        <v>0</v>
      </c>
      <c r="BL147" s="15" t="s">
        <v>127</v>
      </c>
      <c r="BM147" s="230" t="s">
        <v>170</v>
      </c>
    </row>
    <row r="148" spans="1:47" s="2" customFormat="1" ht="12">
      <c r="A148" s="36"/>
      <c r="B148" s="37"/>
      <c r="C148" s="38"/>
      <c r="D148" s="232" t="s">
        <v>129</v>
      </c>
      <c r="E148" s="38"/>
      <c r="F148" s="233" t="s">
        <v>171</v>
      </c>
      <c r="G148" s="38"/>
      <c r="H148" s="38"/>
      <c r="I148" s="234"/>
      <c r="J148" s="38"/>
      <c r="K148" s="38"/>
      <c r="L148" s="42"/>
      <c r="M148" s="235"/>
      <c r="N148" s="236"/>
      <c r="O148" s="90"/>
      <c r="P148" s="90"/>
      <c r="Q148" s="90"/>
      <c r="R148" s="90"/>
      <c r="S148" s="90"/>
      <c r="T148" s="91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129</v>
      </c>
      <c r="AU148" s="15" t="s">
        <v>83</v>
      </c>
    </row>
    <row r="149" spans="1:51" s="13" customFormat="1" ht="12">
      <c r="A149" s="13"/>
      <c r="B149" s="237"/>
      <c r="C149" s="238"/>
      <c r="D149" s="232" t="s">
        <v>136</v>
      </c>
      <c r="E149" s="239" t="s">
        <v>1</v>
      </c>
      <c r="F149" s="240" t="s">
        <v>160</v>
      </c>
      <c r="G149" s="238"/>
      <c r="H149" s="241">
        <v>305.5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136</v>
      </c>
      <c r="AU149" s="247" t="s">
        <v>83</v>
      </c>
      <c r="AV149" s="13" t="s">
        <v>83</v>
      </c>
      <c r="AW149" s="13" t="s">
        <v>30</v>
      </c>
      <c r="AX149" s="13" t="s">
        <v>81</v>
      </c>
      <c r="AY149" s="247" t="s">
        <v>121</v>
      </c>
    </row>
    <row r="150" spans="1:65" s="2" customFormat="1" ht="16.5" customHeight="1">
      <c r="A150" s="36"/>
      <c r="B150" s="37"/>
      <c r="C150" s="248" t="s">
        <v>172</v>
      </c>
      <c r="D150" s="248" t="s">
        <v>162</v>
      </c>
      <c r="E150" s="249" t="s">
        <v>173</v>
      </c>
      <c r="F150" s="250" t="s">
        <v>174</v>
      </c>
      <c r="G150" s="251" t="s">
        <v>175</v>
      </c>
      <c r="H150" s="252">
        <v>6.11</v>
      </c>
      <c r="I150" s="253"/>
      <c r="J150" s="254">
        <f>ROUND(I150*H150,2)</f>
        <v>0</v>
      </c>
      <c r="K150" s="255"/>
      <c r="L150" s="256"/>
      <c r="M150" s="257" t="s">
        <v>1</v>
      </c>
      <c r="N150" s="258" t="s">
        <v>40</v>
      </c>
      <c r="O150" s="90"/>
      <c r="P150" s="228">
        <f>O150*H150</f>
        <v>0</v>
      </c>
      <c r="Q150" s="228">
        <v>0.001</v>
      </c>
      <c r="R150" s="228">
        <f>Q150*H150</f>
        <v>0.006110000000000001</v>
      </c>
      <c r="S150" s="228">
        <v>0</v>
      </c>
      <c r="T150" s="229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0" t="s">
        <v>166</v>
      </c>
      <c r="AT150" s="230" t="s">
        <v>162</v>
      </c>
      <c r="AU150" s="230" t="s">
        <v>83</v>
      </c>
      <c r="AY150" s="15" t="s">
        <v>121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5" t="s">
        <v>127</v>
      </c>
      <c r="BK150" s="231">
        <f>ROUND(I150*H150,2)</f>
        <v>0</v>
      </c>
      <c r="BL150" s="15" t="s">
        <v>127</v>
      </c>
      <c r="BM150" s="230" t="s">
        <v>176</v>
      </c>
    </row>
    <row r="151" spans="1:47" s="2" customFormat="1" ht="12">
      <c r="A151" s="36"/>
      <c r="B151" s="37"/>
      <c r="C151" s="38"/>
      <c r="D151" s="232" t="s">
        <v>129</v>
      </c>
      <c r="E151" s="38"/>
      <c r="F151" s="233" t="s">
        <v>174</v>
      </c>
      <c r="G151" s="38"/>
      <c r="H151" s="38"/>
      <c r="I151" s="234"/>
      <c r="J151" s="38"/>
      <c r="K151" s="38"/>
      <c r="L151" s="42"/>
      <c r="M151" s="235"/>
      <c r="N151" s="236"/>
      <c r="O151" s="90"/>
      <c r="P151" s="90"/>
      <c r="Q151" s="90"/>
      <c r="R151" s="90"/>
      <c r="S151" s="90"/>
      <c r="T151" s="91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129</v>
      </c>
      <c r="AU151" s="15" t="s">
        <v>83</v>
      </c>
    </row>
    <row r="152" spans="1:51" s="13" customFormat="1" ht="12">
      <c r="A152" s="13"/>
      <c r="B152" s="237"/>
      <c r="C152" s="238"/>
      <c r="D152" s="232" t="s">
        <v>136</v>
      </c>
      <c r="E152" s="238"/>
      <c r="F152" s="240" t="s">
        <v>177</v>
      </c>
      <c r="G152" s="238"/>
      <c r="H152" s="241">
        <v>6.11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136</v>
      </c>
      <c r="AU152" s="247" t="s">
        <v>83</v>
      </c>
      <c r="AV152" s="13" t="s">
        <v>83</v>
      </c>
      <c r="AW152" s="13" t="s">
        <v>4</v>
      </c>
      <c r="AX152" s="13" t="s">
        <v>81</v>
      </c>
      <c r="AY152" s="247" t="s">
        <v>121</v>
      </c>
    </row>
    <row r="153" spans="1:63" s="12" customFormat="1" ht="22.8" customHeight="1">
      <c r="A153" s="12"/>
      <c r="B153" s="202"/>
      <c r="C153" s="203"/>
      <c r="D153" s="204" t="s">
        <v>72</v>
      </c>
      <c r="E153" s="216" t="s">
        <v>172</v>
      </c>
      <c r="F153" s="216" t="s">
        <v>178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SUM(P154:P157)</f>
        <v>0</v>
      </c>
      <c r="Q153" s="210"/>
      <c r="R153" s="211">
        <f>SUM(R154:R157)</f>
        <v>0</v>
      </c>
      <c r="S153" s="210"/>
      <c r="T153" s="212">
        <f>SUM(T154:T157)</f>
        <v>544.168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81</v>
      </c>
      <c r="AT153" s="214" t="s">
        <v>72</v>
      </c>
      <c r="AU153" s="214" t="s">
        <v>81</v>
      </c>
      <c r="AY153" s="213" t="s">
        <v>121</v>
      </c>
      <c r="BK153" s="215">
        <f>SUM(BK154:BK157)</f>
        <v>0</v>
      </c>
    </row>
    <row r="154" spans="1:65" s="2" customFormat="1" ht="24.15" customHeight="1">
      <c r="A154" s="36"/>
      <c r="B154" s="37"/>
      <c r="C154" s="218" t="s">
        <v>179</v>
      </c>
      <c r="D154" s="218" t="s">
        <v>123</v>
      </c>
      <c r="E154" s="219" t="s">
        <v>180</v>
      </c>
      <c r="F154" s="220" t="s">
        <v>181</v>
      </c>
      <c r="G154" s="221" t="s">
        <v>182</v>
      </c>
      <c r="H154" s="222">
        <v>2</v>
      </c>
      <c r="I154" s="223"/>
      <c r="J154" s="224">
        <f>ROUND(I154*H154,2)</f>
        <v>0</v>
      </c>
      <c r="K154" s="225"/>
      <c r="L154" s="42"/>
      <c r="M154" s="226" t="s">
        <v>1</v>
      </c>
      <c r="N154" s="227" t="s">
        <v>40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0.084</v>
      </c>
      <c r="T154" s="229">
        <f>S154*H154</f>
        <v>0.168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0" t="s">
        <v>127</v>
      </c>
      <c r="AT154" s="230" t="s">
        <v>123</v>
      </c>
      <c r="AU154" s="230" t="s">
        <v>83</v>
      </c>
      <c r="AY154" s="15" t="s">
        <v>121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5" t="s">
        <v>127</v>
      </c>
      <c r="BK154" s="231">
        <f>ROUND(I154*H154,2)</f>
        <v>0</v>
      </c>
      <c r="BL154" s="15" t="s">
        <v>127</v>
      </c>
      <c r="BM154" s="230" t="s">
        <v>183</v>
      </c>
    </row>
    <row r="155" spans="1:47" s="2" customFormat="1" ht="12">
      <c r="A155" s="36"/>
      <c r="B155" s="37"/>
      <c r="C155" s="38"/>
      <c r="D155" s="232" t="s">
        <v>129</v>
      </c>
      <c r="E155" s="38"/>
      <c r="F155" s="233" t="s">
        <v>181</v>
      </c>
      <c r="G155" s="38"/>
      <c r="H155" s="38"/>
      <c r="I155" s="234"/>
      <c r="J155" s="38"/>
      <c r="K155" s="38"/>
      <c r="L155" s="42"/>
      <c r="M155" s="235"/>
      <c r="N155" s="236"/>
      <c r="O155" s="90"/>
      <c r="P155" s="90"/>
      <c r="Q155" s="90"/>
      <c r="R155" s="90"/>
      <c r="S155" s="90"/>
      <c r="T155" s="91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129</v>
      </c>
      <c r="AU155" s="15" t="s">
        <v>83</v>
      </c>
    </row>
    <row r="156" spans="1:65" s="2" customFormat="1" ht="33" customHeight="1">
      <c r="A156" s="36"/>
      <c r="B156" s="37"/>
      <c r="C156" s="218" t="s">
        <v>184</v>
      </c>
      <c r="D156" s="218" t="s">
        <v>123</v>
      </c>
      <c r="E156" s="219" t="s">
        <v>185</v>
      </c>
      <c r="F156" s="220" t="s">
        <v>186</v>
      </c>
      <c r="G156" s="221" t="s">
        <v>133</v>
      </c>
      <c r="H156" s="222">
        <v>3400</v>
      </c>
      <c r="I156" s="223"/>
      <c r="J156" s="224">
        <f>ROUND(I156*H156,2)</f>
        <v>0</v>
      </c>
      <c r="K156" s="225"/>
      <c r="L156" s="42"/>
      <c r="M156" s="226" t="s">
        <v>1</v>
      </c>
      <c r="N156" s="227" t="s">
        <v>40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0.16</v>
      </c>
      <c r="T156" s="229">
        <f>S156*H156</f>
        <v>544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0" t="s">
        <v>127</v>
      </c>
      <c r="AT156" s="230" t="s">
        <v>123</v>
      </c>
      <c r="AU156" s="230" t="s">
        <v>83</v>
      </c>
      <c r="AY156" s="15" t="s">
        <v>121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5" t="s">
        <v>127</v>
      </c>
      <c r="BK156" s="231">
        <f>ROUND(I156*H156,2)</f>
        <v>0</v>
      </c>
      <c r="BL156" s="15" t="s">
        <v>127</v>
      </c>
      <c r="BM156" s="230" t="s">
        <v>187</v>
      </c>
    </row>
    <row r="157" spans="1:47" s="2" customFormat="1" ht="12">
      <c r="A157" s="36"/>
      <c r="B157" s="37"/>
      <c r="C157" s="38"/>
      <c r="D157" s="232" t="s">
        <v>129</v>
      </c>
      <c r="E157" s="38"/>
      <c r="F157" s="233" t="s">
        <v>188</v>
      </c>
      <c r="G157" s="38"/>
      <c r="H157" s="38"/>
      <c r="I157" s="234"/>
      <c r="J157" s="38"/>
      <c r="K157" s="38"/>
      <c r="L157" s="42"/>
      <c r="M157" s="235"/>
      <c r="N157" s="236"/>
      <c r="O157" s="90"/>
      <c r="P157" s="90"/>
      <c r="Q157" s="90"/>
      <c r="R157" s="90"/>
      <c r="S157" s="90"/>
      <c r="T157" s="91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129</v>
      </c>
      <c r="AU157" s="15" t="s">
        <v>83</v>
      </c>
    </row>
    <row r="158" spans="1:63" s="12" customFormat="1" ht="22.8" customHeight="1">
      <c r="A158" s="12"/>
      <c r="B158" s="202"/>
      <c r="C158" s="203"/>
      <c r="D158" s="204" t="s">
        <v>72</v>
      </c>
      <c r="E158" s="216" t="s">
        <v>189</v>
      </c>
      <c r="F158" s="216" t="s">
        <v>190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P159+SUM(P160:P178)+P181</f>
        <v>0</v>
      </c>
      <c r="Q158" s="210"/>
      <c r="R158" s="211">
        <f>R159+SUM(R160:R178)+R181</f>
        <v>0</v>
      </c>
      <c r="S158" s="210"/>
      <c r="T158" s="212">
        <f>T159+SUM(T160:T178)+T181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81</v>
      </c>
      <c r="AT158" s="214" t="s">
        <v>72</v>
      </c>
      <c r="AU158" s="214" t="s">
        <v>81</v>
      </c>
      <c r="AY158" s="213" t="s">
        <v>121</v>
      </c>
      <c r="BK158" s="215">
        <f>BK159+SUM(BK160:BK178)+BK181</f>
        <v>0</v>
      </c>
    </row>
    <row r="159" spans="1:65" s="2" customFormat="1" ht="16.5" customHeight="1">
      <c r="A159" s="36"/>
      <c r="B159" s="37"/>
      <c r="C159" s="218" t="s">
        <v>8</v>
      </c>
      <c r="D159" s="218" t="s">
        <v>123</v>
      </c>
      <c r="E159" s="219" t="s">
        <v>191</v>
      </c>
      <c r="F159" s="220" t="s">
        <v>192</v>
      </c>
      <c r="G159" s="221" t="s">
        <v>165</v>
      </c>
      <c r="H159" s="222">
        <v>544.596</v>
      </c>
      <c r="I159" s="223"/>
      <c r="J159" s="224">
        <f>ROUND(I159*H159,2)</f>
        <v>0</v>
      </c>
      <c r="K159" s="225"/>
      <c r="L159" s="42"/>
      <c r="M159" s="226" t="s">
        <v>1</v>
      </c>
      <c r="N159" s="227" t="s">
        <v>40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0" t="s">
        <v>127</v>
      </c>
      <c r="AT159" s="230" t="s">
        <v>123</v>
      </c>
      <c r="AU159" s="230" t="s">
        <v>83</v>
      </c>
      <c r="AY159" s="15" t="s">
        <v>121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5" t="s">
        <v>127</v>
      </c>
      <c r="BK159" s="231">
        <f>ROUND(I159*H159,2)</f>
        <v>0</v>
      </c>
      <c r="BL159" s="15" t="s">
        <v>127</v>
      </c>
      <c r="BM159" s="230" t="s">
        <v>193</v>
      </c>
    </row>
    <row r="160" spans="1:47" s="2" customFormat="1" ht="12">
      <c r="A160" s="36"/>
      <c r="B160" s="37"/>
      <c r="C160" s="38"/>
      <c r="D160" s="232" t="s">
        <v>129</v>
      </c>
      <c r="E160" s="38"/>
      <c r="F160" s="233" t="s">
        <v>194</v>
      </c>
      <c r="G160" s="38"/>
      <c r="H160" s="38"/>
      <c r="I160" s="234"/>
      <c r="J160" s="38"/>
      <c r="K160" s="38"/>
      <c r="L160" s="42"/>
      <c r="M160" s="235"/>
      <c r="N160" s="236"/>
      <c r="O160" s="90"/>
      <c r="P160" s="90"/>
      <c r="Q160" s="90"/>
      <c r="R160" s="90"/>
      <c r="S160" s="90"/>
      <c r="T160" s="91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129</v>
      </c>
      <c r="AU160" s="15" t="s">
        <v>83</v>
      </c>
    </row>
    <row r="161" spans="1:65" s="2" customFormat="1" ht="24.15" customHeight="1">
      <c r="A161" s="36"/>
      <c r="B161" s="37"/>
      <c r="C161" s="218" t="s">
        <v>195</v>
      </c>
      <c r="D161" s="218" t="s">
        <v>123</v>
      </c>
      <c r="E161" s="219" t="s">
        <v>196</v>
      </c>
      <c r="F161" s="220" t="s">
        <v>197</v>
      </c>
      <c r="G161" s="221" t="s">
        <v>165</v>
      </c>
      <c r="H161" s="222">
        <v>544.596</v>
      </c>
      <c r="I161" s="223"/>
      <c r="J161" s="224">
        <f>ROUND(I161*H161,2)</f>
        <v>0</v>
      </c>
      <c r="K161" s="225"/>
      <c r="L161" s="42"/>
      <c r="M161" s="226" t="s">
        <v>1</v>
      </c>
      <c r="N161" s="227" t="s">
        <v>40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0" t="s">
        <v>127</v>
      </c>
      <c r="AT161" s="230" t="s">
        <v>123</v>
      </c>
      <c r="AU161" s="230" t="s">
        <v>83</v>
      </c>
      <c r="AY161" s="15" t="s">
        <v>121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5" t="s">
        <v>127</v>
      </c>
      <c r="BK161" s="231">
        <f>ROUND(I161*H161,2)</f>
        <v>0</v>
      </c>
      <c r="BL161" s="15" t="s">
        <v>127</v>
      </c>
      <c r="BM161" s="230" t="s">
        <v>198</v>
      </c>
    </row>
    <row r="162" spans="1:47" s="2" customFormat="1" ht="12">
      <c r="A162" s="36"/>
      <c r="B162" s="37"/>
      <c r="C162" s="38"/>
      <c r="D162" s="232" t="s">
        <v>129</v>
      </c>
      <c r="E162" s="38"/>
      <c r="F162" s="233" t="s">
        <v>199</v>
      </c>
      <c r="G162" s="38"/>
      <c r="H162" s="38"/>
      <c r="I162" s="234"/>
      <c r="J162" s="38"/>
      <c r="K162" s="38"/>
      <c r="L162" s="42"/>
      <c r="M162" s="235"/>
      <c r="N162" s="236"/>
      <c r="O162" s="90"/>
      <c r="P162" s="90"/>
      <c r="Q162" s="90"/>
      <c r="R162" s="90"/>
      <c r="S162" s="90"/>
      <c r="T162" s="91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129</v>
      </c>
      <c r="AU162" s="15" t="s">
        <v>83</v>
      </c>
    </row>
    <row r="163" spans="1:65" s="2" customFormat="1" ht="24.15" customHeight="1">
      <c r="A163" s="36"/>
      <c r="B163" s="37"/>
      <c r="C163" s="218" t="s">
        <v>200</v>
      </c>
      <c r="D163" s="218" t="s">
        <v>123</v>
      </c>
      <c r="E163" s="219" t="s">
        <v>201</v>
      </c>
      <c r="F163" s="220" t="s">
        <v>202</v>
      </c>
      <c r="G163" s="221" t="s">
        <v>165</v>
      </c>
      <c r="H163" s="222">
        <v>10891.92</v>
      </c>
      <c r="I163" s="223"/>
      <c r="J163" s="224">
        <f>ROUND(I163*H163,2)</f>
        <v>0</v>
      </c>
      <c r="K163" s="225"/>
      <c r="L163" s="42"/>
      <c r="M163" s="226" t="s">
        <v>1</v>
      </c>
      <c r="N163" s="227" t="s">
        <v>40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0" t="s">
        <v>127</v>
      </c>
      <c r="AT163" s="230" t="s">
        <v>123</v>
      </c>
      <c r="AU163" s="230" t="s">
        <v>83</v>
      </c>
      <c r="AY163" s="15" t="s">
        <v>121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5" t="s">
        <v>127</v>
      </c>
      <c r="BK163" s="231">
        <f>ROUND(I163*H163,2)</f>
        <v>0</v>
      </c>
      <c r="BL163" s="15" t="s">
        <v>127</v>
      </c>
      <c r="BM163" s="230" t="s">
        <v>203</v>
      </c>
    </row>
    <row r="164" spans="1:47" s="2" customFormat="1" ht="12">
      <c r="A164" s="36"/>
      <c r="B164" s="37"/>
      <c r="C164" s="38"/>
      <c r="D164" s="232" t="s">
        <v>129</v>
      </c>
      <c r="E164" s="38"/>
      <c r="F164" s="233" t="s">
        <v>204</v>
      </c>
      <c r="G164" s="38"/>
      <c r="H164" s="38"/>
      <c r="I164" s="234"/>
      <c r="J164" s="38"/>
      <c r="K164" s="38"/>
      <c r="L164" s="42"/>
      <c r="M164" s="235"/>
      <c r="N164" s="236"/>
      <c r="O164" s="90"/>
      <c r="P164" s="90"/>
      <c r="Q164" s="90"/>
      <c r="R164" s="90"/>
      <c r="S164" s="90"/>
      <c r="T164" s="91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129</v>
      </c>
      <c r="AU164" s="15" t="s">
        <v>83</v>
      </c>
    </row>
    <row r="165" spans="1:51" s="13" customFormat="1" ht="12">
      <c r="A165" s="13"/>
      <c r="B165" s="237"/>
      <c r="C165" s="238"/>
      <c r="D165" s="232" t="s">
        <v>136</v>
      </c>
      <c r="E165" s="238"/>
      <c r="F165" s="240" t="s">
        <v>205</v>
      </c>
      <c r="G165" s="238"/>
      <c r="H165" s="241">
        <v>10891.92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136</v>
      </c>
      <c r="AU165" s="247" t="s">
        <v>83</v>
      </c>
      <c r="AV165" s="13" t="s">
        <v>83</v>
      </c>
      <c r="AW165" s="13" t="s">
        <v>4</v>
      </c>
      <c r="AX165" s="13" t="s">
        <v>81</v>
      </c>
      <c r="AY165" s="247" t="s">
        <v>121</v>
      </c>
    </row>
    <row r="166" spans="1:65" s="2" customFormat="1" ht="24.15" customHeight="1">
      <c r="A166" s="36"/>
      <c r="B166" s="37"/>
      <c r="C166" s="218" t="s">
        <v>206</v>
      </c>
      <c r="D166" s="218" t="s">
        <v>123</v>
      </c>
      <c r="E166" s="219" t="s">
        <v>207</v>
      </c>
      <c r="F166" s="220" t="s">
        <v>208</v>
      </c>
      <c r="G166" s="221" t="s">
        <v>165</v>
      </c>
      <c r="H166" s="222">
        <v>7</v>
      </c>
      <c r="I166" s="223"/>
      <c r="J166" s="224">
        <f>ROUND(I166*H166,2)</f>
        <v>0</v>
      </c>
      <c r="K166" s="225"/>
      <c r="L166" s="42"/>
      <c r="M166" s="226" t="s">
        <v>1</v>
      </c>
      <c r="N166" s="227" t="s">
        <v>40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0" t="s">
        <v>127</v>
      </c>
      <c r="AT166" s="230" t="s">
        <v>123</v>
      </c>
      <c r="AU166" s="230" t="s">
        <v>83</v>
      </c>
      <c r="AY166" s="15" t="s">
        <v>121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5" t="s">
        <v>127</v>
      </c>
      <c r="BK166" s="231">
        <f>ROUND(I166*H166,2)</f>
        <v>0</v>
      </c>
      <c r="BL166" s="15" t="s">
        <v>127</v>
      </c>
      <c r="BM166" s="230" t="s">
        <v>209</v>
      </c>
    </row>
    <row r="167" spans="1:47" s="2" customFormat="1" ht="12">
      <c r="A167" s="36"/>
      <c r="B167" s="37"/>
      <c r="C167" s="38"/>
      <c r="D167" s="232" t="s">
        <v>129</v>
      </c>
      <c r="E167" s="38"/>
      <c r="F167" s="233" t="s">
        <v>210</v>
      </c>
      <c r="G167" s="38"/>
      <c r="H167" s="38"/>
      <c r="I167" s="234"/>
      <c r="J167" s="38"/>
      <c r="K167" s="38"/>
      <c r="L167" s="42"/>
      <c r="M167" s="235"/>
      <c r="N167" s="236"/>
      <c r="O167" s="90"/>
      <c r="P167" s="90"/>
      <c r="Q167" s="90"/>
      <c r="R167" s="90"/>
      <c r="S167" s="90"/>
      <c r="T167" s="91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129</v>
      </c>
      <c r="AU167" s="15" t="s">
        <v>83</v>
      </c>
    </row>
    <row r="168" spans="1:65" s="2" customFormat="1" ht="33" customHeight="1">
      <c r="A168" s="36"/>
      <c r="B168" s="37"/>
      <c r="C168" s="218" t="s">
        <v>211</v>
      </c>
      <c r="D168" s="218" t="s">
        <v>123</v>
      </c>
      <c r="E168" s="219" t="s">
        <v>212</v>
      </c>
      <c r="F168" s="220" t="s">
        <v>213</v>
      </c>
      <c r="G168" s="221" t="s">
        <v>165</v>
      </c>
      <c r="H168" s="222">
        <v>1.4</v>
      </c>
      <c r="I168" s="223"/>
      <c r="J168" s="224">
        <f>ROUND(I168*H168,2)</f>
        <v>0</v>
      </c>
      <c r="K168" s="225"/>
      <c r="L168" s="42"/>
      <c r="M168" s="226" t="s">
        <v>1</v>
      </c>
      <c r="N168" s="227" t="s">
        <v>40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0" t="s">
        <v>127</v>
      </c>
      <c r="AT168" s="230" t="s">
        <v>123</v>
      </c>
      <c r="AU168" s="230" t="s">
        <v>83</v>
      </c>
      <c r="AY168" s="15" t="s">
        <v>121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5" t="s">
        <v>127</v>
      </c>
      <c r="BK168" s="231">
        <f>ROUND(I168*H168,2)</f>
        <v>0</v>
      </c>
      <c r="BL168" s="15" t="s">
        <v>127</v>
      </c>
      <c r="BM168" s="230" t="s">
        <v>214</v>
      </c>
    </row>
    <row r="169" spans="1:47" s="2" customFormat="1" ht="12">
      <c r="A169" s="36"/>
      <c r="B169" s="37"/>
      <c r="C169" s="38"/>
      <c r="D169" s="232" t="s">
        <v>129</v>
      </c>
      <c r="E169" s="38"/>
      <c r="F169" s="233" t="s">
        <v>215</v>
      </c>
      <c r="G169" s="38"/>
      <c r="H169" s="38"/>
      <c r="I169" s="234"/>
      <c r="J169" s="38"/>
      <c r="K169" s="38"/>
      <c r="L169" s="42"/>
      <c r="M169" s="235"/>
      <c r="N169" s="236"/>
      <c r="O169" s="90"/>
      <c r="P169" s="90"/>
      <c r="Q169" s="90"/>
      <c r="R169" s="90"/>
      <c r="S169" s="90"/>
      <c r="T169" s="91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129</v>
      </c>
      <c r="AU169" s="15" t="s">
        <v>83</v>
      </c>
    </row>
    <row r="170" spans="1:65" s="2" customFormat="1" ht="37.8" customHeight="1">
      <c r="A170" s="36"/>
      <c r="B170" s="37"/>
      <c r="C170" s="218" t="s">
        <v>216</v>
      </c>
      <c r="D170" s="218" t="s">
        <v>123</v>
      </c>
      <c r="E170" s="219" t="s">
        <v>217</v>
      </c>
      <c r="F170" s="220" t="s">
        <v>218</v>
      </c>
      <c r="G170" s="221" t="s">
        <v>165</v>
      </c>
      <c r="H170" s="222">
        <v>524</v>
      </c>
      <c r="I170" s="223"/>
      <c r="J170" s="224">
        <f>ROUND(I170*H170,2)</f>
        <v>0</v>
      </c>
      <c r="K170" s="225"/>
      <c r="L170" s="42"/>
      <c r="M170" s="226" t="s">
        <v>1</v>
      </c>
      <c r="N170" s="227" t="s">
        <v>40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0" t="s">
        <v>127</v>
      </c>
      <c r="AT170" s="230" t="s">
        <v>123</v>
      </c>
      <c r="AU170" s="230" t="s">
        <v>83</v>
      </c>
      <c r="AY170" s="15" t="s">
        <v>121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5" t="s">
        <v>127</v>
      </c>
      <c r="BK170" s="231">
        <f>ROUND(I170*H170,2)</f>
        <v>0</v>
      </c>
      <c r="BL170" s="15" t="s">
        <v>127</v>
      </c>
      <c r="BM170" s="230" t="s">
        <v>219</v>
      </c>
    </row>
    <row r="171" spans="1:47" s="2" customFormat="1" ht="12">
      <c r="A171" s="36"/>
      <c r="B171" s="37"/>
      <c r="C171" s="38"/>
      <c r="D171" s="232" t="s">
        <v>129</v>
      </c>
      <c r="E171" s="38"/>
      <c r="F171" s="233" t="s">
        <v>220</v>
      </c>
      <c r="G171" s="38"/>
      <c r="H171" s="38"/>
      <c r="I171" s="234"/>
      <c r="J171" s="38"/>
      <c r="K171" s="38"/>
      <c r="L171" s="42"/>
      <c r="M171" s="235"/>
      <c r="N171" s="236"/>
      <c r="O171" s="90"/>
      <c r="P171" s="90"/>
      <c r="Q171" s="90"/>
      <c r="R171" s="90"/>
      <c r="S171" s="90"/>
      <c r="T171" s="91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129</v>
      </c>
      <c r="AU171" s="15" t="s">
        <v>83</v>
      </c>
    </row>
    <row r="172" spans="1:65" s="2" customFormat="1" ht="33" customHeight="1">
      <c r="A172" s="36"/>
      <c r="B172" s="37"/>
      <c r="C172" s="218" t="s">
        <v>221</v>
      </c>
      <c r="D172" s="218" t="s">
        <v>123</v>
      </c>
      <c r="E172" s="219" t="s">
        <v>222</v>
      </c>
      <c r="F172" s="220" t="s">
        <v>223</v>
      </c>
      <c r="G172" s="221" t="s">
        <v>165</v>
      </c>
      <c r="H172" s="222">
        <v>320</v>
      </c>
      <c r="I172" s="223"/>
      <c r="J172" s="224">
        <f>ROUND(I172*H172,2)</f>
        <v>0</v>
      </c>
      <c r="K172" s="225"/>
      <c r="L172" s="42"/>
      <c r="M172" s="226" t="s">
        <v>1</v>
      </c>
      <c r="N172" s="227" t="s">
        <v>40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0" t="s">
        <v>127</v>
      </c>
      <c r="AT172" s="230" t="s">
        <v>123</v>
      </c>
      <c r="AU172" s="230" t="s">
        <v>83</v>
      </c>
      <c r="AY172" s="15" t="s">
        <v>121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5" t="s">
        <v>127</v>
      </c>
      <c r="BK172" s="231">
        <f>ROUND(I172*H172,2)</f>
        <v>0</v>
      </c>
      <c r="BL172" s="15" t="s">
        <v>127</v>
      </c>
      <c r="BM172" s="230" t="s">
        <v>224</v>
      </c>
    </row>
    <row r="173" spans="1:47" s="2" customFormat="1" ht="12">
      <c r="A173" s="36"/>
      <c r="B173" s="37"/>
      <c r="C173" s="38"/>
      <c r="D173" s="232" t="s">
        <v>129</v>
      </c>
      <c r="E173" s="38"/>
      <c r="F173" s="233" t="s">
        <v>225</v>
      </c>
      <c r="G173" s="38"/>
      <c r="H173" s="38"/>
      <c r="I173" s="234"/>
      <c r="J173" s="38"/>
      <c r="K173" s="38"/>
      <c r="L173" s="42"/>
      <c r="M173" s="235"/>
      <c r="N173" s="236"/>
      <c r="O173" s="90"/>
      <c r="P173" s="90"/>
      <c r="Q173" s="90"/>
      <c r="R173" s="90"/>
      <c r="S173" s="90"/>
      <c r="T173" s="91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129</v>
      </c>
      <c r="AU173" s="15" t="s">
        <v>83</v>
      </c>
    </row>
    <row r="174" spans="1:65" s="2" customFormat="1" ht="44.25" customHeight="1">
      <c r="A174" s="36"/>
      <c r="B174" s="37"/>
      <c r="C174" s="218" t="s">
        <v>226</v>
      </c>
      <c r="D174" s="218" t="s">
        <v>123</v>
      </c>
      <c r="E174" s="219" t="s">
        <v>227</v>
      </c>
      <c r="F174" s="220" t="s">
        <v>228</v>
      </c>
      <c r="G174" s="221" t="s">
        <v>165</v>
      </c>
      <c r="H174" s="222">
        <v>37</v>
      </c>
      <c r="I174" s="223"/>
      <c r="J174" s="224">
        <f>ROUND(I174*H174,2)</f>
        <v>0</v>
      </c>
      <c r="K174" s="225"/>
      <c r="L174" s="42"/>
      <c r="M174" s="226" t="s">
        <v>1</v>
      </c>
      <c r="N174" s="227" t="s">
        <v>40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0" t="s">
        <v>127</v>
      </c>
      <c r="AT174" s="230" t="s">
        <v>123</v>
      </c>
      <c r="AU174" s="230" t="s">
        <v>83</v>
      </c>
      <c r="AY174" s="15" t="s">
        <v>121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5" t="s">
        <v>127</v>
      </c>
      <c r="BK174" s="231">
        <f>ROUND(I174*H174,2)</f>
        <v>0</v>
      </c>
      <c r="BL174" s="15" t="s">
        <v>127</v>
      </c>
      <c r="BM174" s="230" t="s">
        <v>229</v>
      </c>
    </row>
    <row r="175" spans="1:47" s="2" customFormat="1" ht="12">
      <c r="A175" s="36"/>
      <c r="B175" s="37"/>
      <c r="C175" s="38"/>
      <c r="D175" s="232" t="s">
        <v>129</v>
      </c>
      <c r="E175" s="38"/>
      <c r="F175" s="233" t="s">
        <v>230</v>
      </c>
      <c r="G175" s="38"/>
      <c r="H175" s="38"/>
      <c r="I175" s="234"/>
      <c r="J175" s="38"/>
      <c r="K175" s="38"/>
      <c r="L175" s="42"/>
      <c r="M175" s="235"/>
      <c r="N175" s="236"/>
      <c r="O175" s="90"/>
      <c r="P175" s="90"/>
      <c r="Q175" s="90"/>
      <c r="R175" s="90"/>
      <c r="S175" s="90"/>
      <c r="T175" s="91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129</v>
      </c>
      <c r="AU175" s="15" t="s">
        <v>83</v>
      </c>
    </row>
    <row r="176" spans="1:65" s="2" customFormat="1" ht="44.25" customHeight="1">
      <c r="A176" s="36"/>
      <c r="B176" s="37"/>
      <c r="C176" s="218" t="s">
        <v>231</v>
      </c>
      <c r="D176" s="218" t="s">
        <v>123</v>
      </c>
      <c r="E176" s="219" t="s">
        <v>232</v>
      </c>
      <c r="F176" s="220" t="s">
        <v>233</v>
      </c>
      <c r="G176" s="221" t="s">
        <v>165</v>
      </c>
      <c r="H176" s="222">
        <v>3</v>
      </c>
      <c r="I176" s="223"/>
      <c r="J176" s="224">
        <f>ROUND(I176*H176,2)</f>
        <v>0</v>
      </c>
      <c r="K176" s="225"/>
      <c r="L176" s="42"/>
      <c r="M176" s="226" t="s">
        <v>1</v>
      </c>
      <c r="N176" s="227" t="s">
        <v>40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0" t="s">
        <v>127</v>
      </c>
      <c r="AT176" s="230" t="s">
        <v>123</v>
      </c>
      <c r="AU176" s="230" t="s">
        <v>83</v>
      </c>
      <c r="AY176" s="15" t="s">
        <v>121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5" t="s">
        <v>127</v>
      </c>
      <c r="BK176" s="231">
        <f>ROUND(I176*H176,2)</f>
        <v>0</v>
      </c>
      <c r="BL176" s="15" t="s">
        <v>127</v>
      </c>
      <c r="BM176" s="230" t="s">
        <v>234</v>
      </c>
    </row>
    <row r="177" spans="1:47" s="2" customFormat="1" ht="12">
      <c r="A177" s="36"/>
      <c r="B177" s="37"/>
      <c r="C177" s="38"/>
      <c r="D177" s="232" t="s">
        <v>129</v>
      </c>
      <c r="E177" s="38"/>
      <c r="F177" s="233" t="s">
        <v>233</v>
      </c>
      <c r="G177" s="38"/>
      <c r="H177" s="38"/>
      <c r="I177" s="234"/>
      <c r="J177" s="38"/>
      <c r="K177" s="38"/>
      <c r="L177" s="42"/>
      <c r="M177" s="235"/>
      <c r="N177" s="236"/>
      <c r="O177" s="90"/>
      <c r="P177" s="90"/>
      <c r="Q177" s="90"/>
      <c r="R177" s="90"/>
      <c r="S177" s="90"/>
      <c r="T177" s="91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129</v>
      </c>
      <c r="AU177" s="15" t="s">
        <v>83</v>
      </c>
    </row>
    <row r="178" spans="1:63" s="12" customFormat="1" ht="20.85" customHeight="1">
      <c r="A178" s="12"/>
      <c r="B178" s="202"/>
      <c r="C178" s="203"/>
      <c r="D178" s="204" t="s">
        <v>72</v>
      </c>
      <c r="E178" s="216" t="s">
        <v>235</v>
      </c>
      <c r="F178" s="216" t="s">
        <v>236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SUM(P179:P180)</f>
        <v>0</v>
      </c>
      <c r="Q178" s="210"/>
      <c r="R178" s="211">
        <f>SUM(R179:R180)</f>
        <v>0</v>
      </c>
      <c r="S178" s="210"/>
      <c r="T178" s="212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81</v>
      </c>
      <c r="AT178" s="214" t="s">
        <v>72</v>
      </c>
      <c r="AU178" s="214" t="s">
        <v>83</v>
      </c>
      <c r="AY178" s="213" t="s">
        <v>121</v>
      </c>
      <c r="BK178" s="215">
        <f>SUM(BK179:BK180)</f>
        <v>0</v>
      </c>
    </row>
    <row r="179" spans="1:65" s="2" customFormat="1" ht="16.5" customHeight="1">
      <c r="A179" s="36"/>
      <c r="B179" s="37"/>
      <c r="C179" s="218" t="s">
        <v>7</v>
      </c>
      <c r="D179" s="218" t="s">
        <v>123</v>
      </c>
      <c r="E179" s="219" t="s">
        <v>237</v>
      </c>
      <c r="F179" s="220" t="s">
        <v>238</v>
      </c>
      <c r="G179" s="221" t="s">
        <v>165</v>
      </c>
      <c r="H179" s="222">
        <v>91.656</v>
      </c>
      <c r="I179" s="223"/>
      <c r="J179" s="224">
        <f>ROUND(I179*H179,2)</f>
        <v>0</v>
      </c>
      <c r="K179" s="225"/>
      <c r="L179" s="42"/>
      <c r="M179" s="226" t="s">
        <v>1</v>
      </c>
      <c r="N179" s="227" t="s">
        <v>40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30" t="s">
        <v>127</v>
      </c>
      <c r="AT179" s="230" t="s">
        <v>123</v>
      </c>
      <c r="AU179" s="230" t="s">
        <v>138</v>
      </c>
      <c r="AY179" s="15" t="s">
        <v>121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5" t="s">
        <v>127</v>
      </c>
      <c r="BK179" s="231">
        <f>ROUND(I179*H179,2)</f>
        <v>0</v>
      </c>
      <c r="BL179" s="15" t="s">
        <v>127</v>
      </c>
      <c r="BM179" s="230" t="s">
        <v>239</v>
      </c>
    </row>
    <row r="180" spans="1:47" s="2" customFormat="1" ht="12">
      <c r="A180" s="36"/>
      <c r="B180" s="37"/>
      <c r="C180" s="38"/>
      <c r="D180" s="232" t="s">
        <v>129</v>
      </c>
      <c r="E180" s="38"/>
      <c r="F180" s="233" t="s">
        <v>240</v>
      </c>
      <c r="G180" s="38"/>
      <c r="H180" s="38"/>
      <c r="I180" s="234"/>
      <c r="J180" s="38"/>
      <c r="K180" s="38"/>
      <c r="L180" s="42"/>
      <c r="M180" s="235"/>
      <c r="N180" s="236"/>
      <c r="O180" s="90"/>
      <c r="P180" s="90"/>
      <c r="Q180" s="90"/>
      <c r="R180" s="90"/>
      <c r="S180" s="90"/>
      <c r="T180" s="91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129</v>
      </c>
      <c r="AU180" s="15" t="s">
        <v>138</v>
      </c>
    </row>
    <row r="181" spans="1:63" s="12" customFormat="1" ht="20.85" customHeight="1">
      <c r="A181" s="12"/>
      <c r="B181" s="202"/>
      <c r="C181" s="203"/>
      <c r="D181" s="204" t="s">
        <v>72</v>
      </c>
      <c r="E181" s="216" t="s">
        <v>241</v>
      </c>
      <c r="F181" s="216" t="s">
        <v>242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v>0</v>
      </c>
      <c r="Q181" s="210"/>
      <c r="R181" s="211">
        <v>0</v>
      </c>
      <c r="S181" s="210"/>
      <c r="T181" s="212"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83</v>
      </c>
      <c r="AT181" s="214" t="s">
        <v>72</v>
      </c>
      <c r="AU181" s="214" t="s">
        <v>83</v>
      </c>
      <c r="AY181" s="213" t="s">
        <v>121</v>
      </c>
      <c r="BK181" s="215">
        <v>0</v>
      </c>
    </row>
    <row r="182" spans="1:63" s="12" customFormat="1" ht="22.8" customHeight="1">
      <c r="A182" s="12"/>
      <c r="B182" s="202"/>
      <c r="C182" s="203"/>
      <c r="D182" s="204" t="s">
        <v>72</v>
      </c>
      <c r="E182" s="216" t="s">
        <v>243</v>
      </c>
      <c r="F182" s="216" t="s">
        <v>244</v>
      </c>
      <c r="G182" s="203"/>
      <c r="H182" s="203"/>
      <c r="I182" s="206"/>
      <c r="J182" s="217">
        <f>BK182</f>
        <v>0</v>
      </c>
      <c r="K182" s="203"/>
      <c r="L182" s="208"/>
      <c r="M182" s="209"/>
      <c r="N182" s="210"/>
      <c r="O182" s="210"/>
      <c r="P182" s="211">
        <f>SUM(P183:P185)</f>
        <v>0</v>
      </c>
      <c r="Q182" s="210"/>
      <c r="R182" s="211">
        <f>SUM(R183:R185)</f>
        <v>0</v>
      </c>
      <c r="S182" s="210"/>
      <c r="T182" s="212">
        <f>SUM(T183:T185)</f>
        <v>0.42763419999999996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83</v>
      </c>
      <c r="AT182" s="214" t="s">
        <v>72</v>
      </c>
      <c r="AU182" s="214" t="s">
        <v>81</v>
      </c>
      <c r="AY182" s="213" t="s">
        <v>121</v>
      </c>
      <c r="BK182" s="215">
        <f>SUM(BK183:BK185)</f>
        <v>0</v>
      </c>
    </row>
    <row r="183" spans="1:65" s="2" customFormat="1" ht="24.15" customHeight="1">
      <c r="A183" s="36"/>
      <c r="B183" s="37"/>
      <c r="C183" s="218" t="s">
        <v>245</v>
      </c>
      <c r="D183" s="218" t="s">
        <v>123</v>
      </c>
      <c r="E183" s="219" t="s">
        <v>246</v>
      </c>
      <c r="F183" s="220" t="s">
        <v>247</v>
      </c>
      <c r="G183" s="221" t="s">
        <v>157</v>
      </c>
      <c r="H183" s="222">
        <v>305.453</v>
      </c>
      <c r="I183" s="223"/>
      <c r="J183" s="224">
        <f>ROUND(I183*H183,2)</f>
        <v>0</v>
      </c>
      <c r="K183" s="225"/>
      <c r="L183" s="42"/>
      <c r="M183" s="226" t="s">
        <v>1</v>
      </c>
      <c r="N183" s="227" t="s">
        <v>40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0.0014</v>
      </c>
      <c r="T183" s="229">
        <f>S183*H183</f>
        <v>0.42763419999999996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0" t="s">
        <v>211</v>
      </c>
      <c r="AT183" s="230" t="s">
        <v>123</v>
      </c>
      <c r="AU183" s="230" t="s">
        <v>83</v>
      </c>
      <c r="AY183" s="15" t="s">
        <v>121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5" t="s">
        <v>127</v>
      </c>
      <c r="BK183" s="231">
        <f>ROUND(I183*H183,2)</f>
        <v>0</v>
      </c>
      <c r="BL183" s="15" t="s">
        <v>211</v>
      </c>
      <c r="BM183" s="230" t="s">
        <v>248</v>
      </c>
    </row>
    <row r="184" spans="1:47" s="2" customFormat="1" ht="12">
      <c r="A184" s="36"/>
      <c r="B184" s="37"/>
      <c r="C184" s="38"/>
      <c r="D184" s="232" t="s">
        <v>129</v>
      </c>
      <c r="E184" s="38"/>
      <c r="F184" s="233" t="s">
        <v>249</v>
      </c>
      <c r="G184" s="38"/>
      <c r="H184" s="38"/>
      <c r="I184" s="234"/>
      <c r="J184" s="38"/>
      <c r="K184" s="38"/>
      <c r="L184" s="42"/>
      <c r="M184" s="235"/>
      <c r="N184" s="236"/>
      <c r="O184" s="90"/>
      <c r="P184" s="90"/>
      <c r="Q184" s="90"/>
      <c r="R184" s="90"/>
      <c r="S184" s="90"/>
      <c r="T184" s="91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129</v>
      </c>
      <c r="AU184" s="15" t="s">
        <v>83</v>
      </c>
    </row>
    <row r="185" spans="1:51" s="13" customFormat="1" ht="12">
      <c r="A185" s="13"/>
      <c r="B185" s="237"/>
      <c r="C185" s="238"/>
      <c r="D185" s="232" t="s">
        <v>136</v>
      </c>
      <c r="E185" s="239" t="s">
        <v>1</v>
      </c>
      <c r="F185" s="240" t="s">
        <v>250</v>
      </c>
      <c r="G185" s="238"/>
      <c r="H185" s="241">
        <v>305.453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136</v>
      </c>
      <c r="AU185" s="247" t="s">
        <v>83</v>
      </c>
      <c r="AV185" s="13" t="s">
        <v>83</v>
      </c>
      <c r="AW185" s="13" t="s">
        <v>30</v>
      </c>
      <c r="AX185" s="13" t="s">
        <v>81</v>
      </c>
      <c r="AY185" s="247" t="s">
        <v>121</v>
      </c>
    </row>
    <row r="186" spans="1:63" s="12" customFormat="1" ht="25.9" customHeight="1">
      <c r="A186" s="12"/>
      <c r="B186" s="202"/>
      <c r="C186" s="203"/>
      <c r="D186" s="204" t="s">
        <v>72</v>
      </c>
      <c r="E186" s="205" t="s">
        <v>251</v>
      </c>
      <c r="F186" s="205" t="s">
        <v>252</v>
      </c>
      <c r="G186" s="203"/>
      <c r="H186" s="203"/>
      <c r="I186" s="206"/>
      <c r="J186" s="207">
        <f>BK186</f>
        <v>0</v>
      </c>
      <c r="K186" s="203"/>
      <c r="L186" s="208"/>
      <c r="M186" s="209"/>
      <c r="N186" s="210"/>
      <c r="O186" s="210"/>
      <c r="P186" s="211">
        <f>SUM(P187:P189)</f>
        <v>0</v>
      </c>
      <c r="Q186" s="210"/>
      <c r="R186" s="211">
        <f>SUM(R187:R189)</f>
        <v>0</v>
      </c>
      <c r="S186" s="210"/>
      <c r="T186" s="212">
        <f>SUM(T187:T189)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127</v>
      </c>
      <c r="AT186" s="214" t="s">
        <v>72</v>
      </c>
      <c r="AU186" s="214" t="s">
        <v>73</v>
      </c>
      <c r="AY186" s="213" t="s">
        <v>121</v>
      </c>
      <c r="BK186" s="215">
        <f>SUM(BK187:BK189)</f>
        <v>0</v>
      </c>
    </row>
    <row r="187" spans="1:65" s="2" customFormat="1" ht="16.5" customHeight="1">
      <c r="A187" s="36"/>
      <c r="B187" s="37"/>
      <c r="C187" s="218" t="s">
        <v>253</v>
      </c>
      <c r="D187" s="218" t="s">
        <v>123</v>
      </c>
      <c r="E187" s="219" t="s">
        <v>254</v>
      </c>
      <c r="F187" s="220" t="s">
        <v>255</v>
      </c>
      <c r="G187" s="221" t="s">
        <v>126</v>
      </c>
      <c r="H187" s="222">
        <v>4</v>
      </c>
      <c r="I187" s="223"/>
      <c r="J187" s="224">
        <f>ROUND(I187*H187,2)</f>
        <v>0</v>
      </c>
      <c r="K187" s="225"/>
      <c r="L187" s="42"/>
      <c r="M187" s="226" t="s">
        <v>1</v>
      </c>
      <c r="N187" s="227" t="s">
        <v>40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0" t="s">
        <v>256</v>
      </c>
      <c r="AT187" s="230" t="s">
        <v>123</v>
      </c>
      <c r="AU187" s="230" t="s">
        <v>81</v>
      </c>
      <c r="AY187" s="15" t="s">
        <v>121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5" t="s">
        <v>127</v>
      </c>
      <c r="BK187" s="231">
        <f>ROUND(I187*H187,2)</f>
        <v>0</v>
      </c>
      <c r="BL187" s="15" t="s">
        <v>256</v>
      </c>
      <c r="BM187" s="230" t="s">
        <v>257</v>
      </c>
    </row>
    <row r="188" spans="1:47" s="2" customFormat="1" ht="12">
      <c r="A188" s="36"/>
      <c r="B188" s="37"/>
      <c r="C188" s="38"/>
      <c r="D188" s="232" t="s">
        <v>129</v>
      </c>
      <c r="E188" s="38"/>
      <c r="F188" s="233" t="s">
        <v>258</v>
      </c>
      <c r="G188" s="38"/>
      <c r="H188" s="38"/>
      <c r="I188" s="234"/>
      <c r="J188" s="38"/>
      <c r="K188" s="38"/>
      <c r="L188" s="42"/>
      <c r="M188" s="235"/>
      <c r="N188" s="236"/>
      <c r="O188" s="90"/>
      <c r="P188" s="90"/>
      <c r="Q188" s="90"/>
      <c r="R188" s="90"/>
      <c r="S188" s="90"/>
      <c r="T188" s="91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129</v>
      </c>
      <c r="AU188" s="15" t="s">
        <v>81</v>
      </c>
    </row>
    <row r="189" spans="1:47" s="2" customFormat="1" ht="12">
      <c r="A189" s="36"/>
      <c r="B189" s="37"/>
      <c r="C189" s="38"/>
      <c r="D189" s="232" t="s">
        <v>259</v>
      </c>
      <c r="E189" s="38"/>
      <c r="F189" s="259" t="s">
        <v>260</v>
      </c>
      <c r="G189" s="38"/>
      <c r="H189" s="38"/>
      <c r="I189" s="234"/>
      <c r="J189" s="38"/>
      <c r="K189" s="38"/>
      <c r="L189" s="42"/>
      <c r="M189" s="260"/>
      <c r="N189" s="261"/>
      <c r="O189" s="262"/>
      <c r="P189" s="262"/>
      <c r="Q189" s="262"/>
      <c r="R189" s="262"/>
      <c r="S189" s="262"/>
      <c r="T189" s="263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259</v>
      </c>
      <c r="AU189" s="15" t="s">
        <v>81</v>
      </c>
    </row>
    <row r="190" spans="1:31" s="2" customFormat="1" ht="6.95" customHeight="1">
      <c r="A190" s="36"/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42"/>
      <c r="M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</row>
  </sheetData>
  <sheetProtection password="CC35" sheet="1" objects="1" scenarios="1" formatColumns="0" formatRows="0" autoFilter="0"/>
  <autoFilter ref="C123:K18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83</v>
      </c>
    </row>
    <row r="4" spans="2:46" s="1" customFormat="1" ht="24.95" customHeight="1">
      <c r="B4" s="18"/>
      <c r="D4" s="137" t="s">
        <v>90</v>
      </c>
      <c r="L4" s="18"/>
      <c r="M4" s="138" t="s">
        <v>10</v>
      </c>
      <c r="AT4" s="15" t="s">
        <v>30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Demolice objektů KP v k.ú. Jindřichův Hradec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91</v>
      </c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261</v>
      </c>
      <c r="F9" s="36"/>
      <c r="G9" s="36"/>
      <c r="H9" s="36"/>
      <c r="I9" s="36"/>
      <c r="J9" s="36"/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12. 2. 2024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tr">
        <f>IF('Rekapitulace stavby'!AN10="","",'Rekapitulace stavby'!AN10)</f>
        <v/>
      </c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tr">
        <f>IF('Rekapitulace stavby'!E11="","",'Rekapitulace stavby'!E11)</f>
        <v xml:space="preserve"> </v>
      </c>
      <c r="F15" s="36"/>
      <c r="G15" s="36"/>
      <c r="H15" s="36"/>
      <c r="I15" s="139" t="s">
        <v>26</v>
      </c>
      <c r="J15" s="142" t="str">
        <f>IF('Rekapitulace stavby'!AN11="","",'Rekapitulace stavby'!AN11)</f>
        <v/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27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26</v>
      </c>
      <c r="J18" s="31" t="str">
        <f>'Rekapitulace stavby'!AN14</f>
        <v>Vyplň údaj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29</v>
      </c>
      <c r="E20" s="36"/>
      <c r="F20" s="36"/>
      <c r="G20" s="36"/>
      <c r="H20" s="36"/>
      <c r="I20" s="139" t="s">
        <v>25</v>
      </c>
      <c r="J20" s="142" t="str">
        <f>IF('Rekapitulace stavby'!AN16="","",'Rekapitulace stavby'!AN16)</f>
        <v/>
      </c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tr">
        <f>IF('Rekapitulace stavby'!E17="","",'Rekapitulace stavby'!E17)</f>
        <v xml:space="preserve"> </v>
      </c>
      <c r="F21" s="36"/>
      <c r="G21" s="36"/>
      <c r="H21" s="36"/>
      <c r="I21" s="139" t="s">
        <v>26</v>
      </c>
      <c r="J21" s="142" t="str">
        <f>IF('Rekapitulace stavby'!AN17="","",'Rekapitulace stavby'!AN17)</f>
        <v/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31</v>
      </c>
      <c r="E23" s="36"/>
      <c r="F23" s="36"/>
      <c r="G23" s="36"/>
      <c r="H23" s="36"/>
      <c r="I23" s="139" t="s">
        <v>25</v>
      </c>
      <c r="J23" s="142" t="str">
        <f>IF('Rekapitulace stavby'!AN19="","",'Rekapitulace stavby'!AN19)</f>
        <v/>
      </c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tr">
        <f>IF('Rekapitulace stavby'!E20="","",'Rekapitulace stavby'!E20)</f>
        <v xml:space="preserve"> </v>
      </c>
      <c r="F24" s="36"/>
      <c r="G24" s="36"/>
      <c r="H24" s="36"/>
      <c r="I24" s="139" t="s">
        <v>26</v>
      </c>
      <c r="J24" s="142" t="str">
        <f>IF('Rekapitulace stavby'!AN20="","",'Rekapitulace stavby'!AN20)</f>
        <v/>
      </c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32</v>
      </c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33</v>
      </c>
      <c r="E30" s="36"/>
      <c r="F30" s="36"/>
      <c r="G30" s="36"/>
      <c r="H30" s="36"/>
      <c r="I30" s="36"/>
      <c r="J30" s="150">
        <f>ROUND(J124,2)</f>
        <v>0</v>
      </c>
      <c r="K30" s="36"/>
      <c r="L30" s="6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35</v>
      </c>
      <c r="G32" s="36"/>
      <c r="H32" s="36"/>
      <c r="I32" s="151" t="s">
        <v>34</v>
      </c>
      <c r="J32" s="151" t="s">
        <v>36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52" t="s">
        <v>37</v>
      </c>
      <c r="E33" s="139" t="s">
        <v>38</v>
      </c>
      <c r="F33" s="153">
        <f>ROUND((SUM(BE124:BE180)),2)</f>
        <v>0</v>
      </c>
      <c r="G33" s="36"/>
      <c r="H33" s="36"/>
      <c r="I33" s="154">
        <v>0.21</v>
      </c>
      <c r="J33" s="153">
        <f>ROUND(((SUM(BE124:BE180))*I33),2)</f>
        <v>0</v>
      </c>
      <c r="K33" s="36"/>
      <c r="L33" s="6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9" t="s">
        <v>39</v>
      </c>
      <c r="F34" s="153">
        <f>ROUND((SUM(BF124:BF180)),2)</f>
        <v>0</v>
      </c>
      <c r="G34" s="36"/>
      <c r="H34" s="36"/>
      <c r="I34" s="154">
        <v>0.12</v>
      </c>
      <c r="J34" s="153">
        <f>ROUND(((SUM(BF124:BF180))*I34),2)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9" t="s">
        <v>37</v>
      </c>
      <c r="E35" s="139" t="s">
        <v>40</v>
      </c>
      <c r="F35" s="153">
        <f>ROUND((SUM(BG124:BG180)),2)</f>
        <v>0</v>
      </c>
      <c r="G35" s="36"/>
      <c r="H35" s="36"/>
      <c r="I35" s="154">
        <v>0.21</v>
      </c>
      <c r="J35" s="153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9" t="s">
        <v>41</v>
      </c>
      <c r="F36" s="153">
        <f>ROUND((SUM(BH124:BH180)),2)</f>
        <v>0</v>
      </c>
      <c r="G36" s="36"/>
      <c r="H36" s="36"/>
      <c r="I36" s="154">
        <v>0.12</v>
      </c>
      <c r="J36" s="153">
        <f>0</f>
        <v>0</v>
      </c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42</v>
      </c>
      <c r="F37" s="153">
        <f>ROUND((SUM(BI124:BI180)),2)</f>
        <v>0</v>
      </c>
      <c r="G37" s="36"/>
      <c r="H37" s="36"/>
      <c r="I37" s="154">
        <v>0</v>
      </c>
      <c r="J37" s="153">
        <f>0</f>
        <v>0</v>
      </c>
      <c r="K37" s="36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Demolice objektů KP v k.ú. Jindřichův Hradec</v>
      </c>
      <c r="F85" s="30"/>
      <c r="G85" s="30"/>
      <c r="H85" s="30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5" t="str">
        <f>E9</f>
        <v>SO 02 - Demolice objektu B - garáž a dílna KP</v>
      </c>
      <c r="F87" s="38"/>
      <c r="G87" s="38"/>
      <c r="H87" s="38"/>
      <c r="I87" s="38"/>
      <c r="J87" s="38"/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8" t="str">
        <f>IF(J12="","",J12)</f>
        <v>12. 2. 2024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96</v>
      </c>
      <c r="D96" s="38"/>
      <c r="E96" s="38"/>
      <c r="F96" s="38"/>
      <c r="G96" s="38"/>
      <c r="H96" s="38"/>
      <c r="I96" s="38"/>
      <c r="J96" s="109">
        <f>J124</f>
        <v>0</v>
      </c>
      <c r="K96" s="38"/>
      <c r="L96" s="6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J147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J151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262</v>
      </c>
      <c r="E101" s="187"/>
      <c r="F101" s="187"/>
      <c r="G101" s="187"/>
      <c r="H101" s="187"/>
      <c r="I101" s="187"/>
      <c r="J101" s="188">
        <f>J165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263</v>
      </c>
      <c r="E102" s="181"/>
      <c r="F102" s="181"/>
      <c r="G102" s="181"/>
      <c r="H102" s="181"/>
      <c r="I102" s="181"/>
      <c r="J102" s="182">
        <f>J168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104</v>
      </c>
      <c r="E103" s="187"/>
      <c r="F103" s="187"/>
      <c r="G103" s="187"/>
      <c r="H103" s="187"/>
      <c r="I103" s="187"/>
      <c r="J103" s="188">
        <f>J169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264</v>
      </c>
      <c r="E104" s="187"/>
      <c r="F104" s="187"/>
      <c r="G104" s="187"/>
      <c r="H104" s="187"/>
      <c r="I104" s="187"/>
      <c r="J104" s="188">
        <f>J173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2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106</v>
      </c>
      <c r="D111" s="38"/>
      <c r="E111" s="38"/>
      <c r="F111" s="38"/>
      <c r="G111" s="38"/>
      <c r="H111" s="38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73" t="str">
        <f>E7</f>
        <v>Demolice objektů KP v k.ú. Jindřichův Hradec</v>
      </c>
      <c r="F114" s="30"/>
      <c r="G114" s="30"/>
      <c r="H114" s="30"/>
      <c r="I114" s="38"/>
      <c r="J114" s="38"/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91</v>
      </c>
      <c r="D115" s="38"/>
      <c r="E115" s="38"/>
      <c r="F115" s="38"/>
      <c r="G115" s="38"/>
      <c r="H115" s="38"/>
      <c r="I115" s="38"/>
      <c r="J115" s="38"/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5" t="str">
        <f>E9</f>
        <v>SO 02 - Demolice objektu B - garáž a dílna KP</v>
      </c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2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 xml:space="preserve"> </v>
      </c>
      <c r="G118" s="38"/>
      <c r="H118" s="38"/>
      <c r="I118" s="30" t="s">
        <v>22</v>
      </c>
      <c r="J118" s="78" t="str">
        <f>IF(J12="","",J12)</f>
        <v>12. 2. 2024</v>
      </c>
      <c r="K118" s="38"/>
      <c r="L118" s="62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2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 xml:space="preserve"> </v>
      </c>
      <c r="G120" s="38"/>
      <c r="H120" s="38"/>
      <c r="I120" s="30" t="s">
        <v>29</v>
      </c>
      <c r="J120" s="34" t="str">
        <f>E21</f>
        <v xml:space="preserve"> </v>
      </c>
      <c r="K120" s="38"/>
      <c r="L120" s="62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8"/>
      <c r="E121" s="38"/>
      <c r="F121" s="25" t="str">
        <f>IF(E18="","",E18)</f>
        <v>Vyplň údaj</v>
      </c>
      <c r="G121" s="38"/>
      <c r="H121" s="38"/>
      <c r="I121" s="30" t="s">
        <v>31</v>
      </c>
      <c r="J121" s="34" t="str">
        <f>E24</f>
        <v xml:space="preserve"> </v>
      </c>
      <c r="K121" s="38"/>
      <c r="L121" s="62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2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90"/>
      <c r="B123" s="191"/>
      <c r="C123" s="192" t="s">
        <v>107</v>
      </c>
      <c r="D123" s="193" t="s">
        <v>58</v>
      </c>
      <c r="E123" s="193" t="s">
        <v>54</v>
      </c>
      <c r="F123" s="193" t="s">
        <v>55</v>
      </c>
      <c r="G123" s="193" t="s">
        <v>108</v>
      </c>
      <c r="H123" s="193" t="s">
        <v>109</v>
      </c>
      <c r="I123" s="193" t="s">
        <v>110</v>
      </c>
      <c r="J123" s="194" t="s">
        <v>95</v>
      </c>
      <c r="K123" s="195" t="s">
        <v>111</v>
      </c>
      <c r="L123" s="196"/>
      <c r="M123" s="99" t="s">
        <v>1</v>
      </c>
      <c r="N123" s="100" t="s">
        <v>37</v>
      </c>
      <c r="O123" s="100" t="s">
        <v>112</v>
      </c>
      <c r="P123" s="100" t="s">
        <v>113</v>
      </c>
      <c r="Q123" s="100" t="s">
        <v>114</v>
      </c>
      <c r="R123" s="100" t="s">
        <v>115</v>
      </c>
      <c r="S123" s="100" t="s">
        <v>116</v>
      </c>
      <c r="T123" s="101" t="s">
        <v>117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6"/>
      <c r="B124" s="37"/>
      <c r="C124" s="106" t="s">
        <v>118</v>
      </c>
      <c r="D124" s="38"/>
      <c r="E124" s="38"/>
      <c r="F124" s="38"/>
      <c r="G124" s="38"/>
      <c r="H124" s="38"/>
      <c r="I124" s="38"/>
      <c r="J124" s="197">
        <f>BK124</f>
        <v>0</v>
      </c>
      <c r="K124" s="38"/>
      <c r="L124" s="42"/>
      <c r="M124" s="102"/>
      <c r="N124" s="198"/>
      <c r="O124" s="103"/>
      <c r="P124" s="199">
        <f>P125+P168</f>
        <v>0</v>
      </c>
      <c r="Q124" s="103"/>
      <c r="R124" s="199">
        <f>R125+R168</f>
        <v>96.0064</v>
      </c>
      <c r="S124" s="103"/>
      <c r="T124" s="200">
        <f>T125+T168</f>
        <v>283.8792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72</v>
      </c>
      <c r="AU124" s="15" t="s">
        <v>97</v>
      </c>
      <c r="BK124" s="201">
        <f>BK125+BK168</f>
        <v>0</v>
      </c>
    </row>
    <row r="125" spans="1:63" s="12" customFormat="1" ht="25.9" customHeight="1">
      <c r="A125" s="12"/>
      <c r="B125" s="202"/>
      <c r="C125" s="203"/>
      <c r="D125" s="204" t="s">
        <v>72</v>
      </c>
      <c r="E125" s="205" t="s">
        <v>119</v>
      </c>
      <c r="F125" s="205" t="s">
        <v>120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P126+P147+P151+P165</f>
        <v>0</v>
      </c>
      <c r="Q125" s="210"/>
      <c r="R125" s="211">
        <f>R126+R147+R151+R165</f>
        <v>96.0064</v>
      </c>
      <c r="S125" s="210"/>
      <c r="T125" s="212">
        <f>T126+T147+T151+T165</f>
        <v>279.552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73</v>
      </c>
      <c r="AY125" s="213" t="s">
        <v>121</v>
      </c>
      <c r="BK125" s="215">
        <f>BK126+BK147+BK151+BK165</f>
        <v>0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81</v>
      </c>
      <c r="F126" s="216" t="s">
        <v>122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SUM(P127:P146)</f>
        <v>0</v>
      </c>
      <c r="Q126" s="210"/>
      <c r="R126" s="211">
        <f>SUM(R127:R146)</f>
        <v>96.0064</v>
      </c>
      <c r="S126" s="210"/>
      <c r="T126" s="212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81</v>
      </c>
      <c r="AY126" s="213" t="s">
        <v>121</v>
      </c>
      <c r="BK126" s="215">
        <f>SUM(BK127:BK146)</f>
        <v>0</v>
      </c>
    </row>
    <row r="127" spans="1:65" s="2" customFormat="1" ht="24.15" customHeight="1">
      <c r="A127" s="36"/>
      <c r="B127" s="37"/>
      <c r="C127" s="218" t="s">
        <v>81</v>
      </c>
      <c r="D127" s="218" t="s">
        <v>123</v>
      </c>
      <c r="E127" s="219" t="s">
        <v>139</v>
      </c>
      <c r="F127" s="220" t="s">
        <v>140</v>
      </c>
      <c r="G127" s="221" t="s">
        <v>133</v>
      </c>
      <c r="H127" s="222">
        <v>1.5</v>
      </c>
      <c r="I127" s="223"/>
      <c r="J127" s="224">
        <f>ROUND(I127*H127,2)</f>
        <v>0</v>
      </c>
      <c r="K127" s="225"/>
      <c r="L127" s="42"/>
      <c r="M127" s="226" t="s">
        <v>1</v>
      </c>
      <c r="N127" s="227" t="s">
        <v>40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0" t="s">
        <v>127</v>
      </c>
      <c r="AT127" s="230" t="s">
        <v>123</v>
      </c>
      <c r="AU127" s="230" t="s">
        <v>83</v>
      </c>
      <c r="AY127" s="15" t="s">
        <v>121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5" t="s">
        <v>127</v>
      </c>
      <c r="BK127" s="231">
        <f>ROUND(I127*H127,2)</f>
        <v>0</v>
      </c>
      <c r="BL127" s="15" t="s">
        <v>127</v>
      </c>
      <c r="BM127" s="230" t="s">
        <v>265</v>
      </c>
    </row>
    <row r="128" spans="1:47" s="2" customFormat="1" ht="12">
      <c r="A128" s="36"/>
      <c r="B128" s="37"/>
      <c r="C128" s="38"/>
      <c r="D128" s="232" t="s">
        <v>129</v>
      </c>
      <c r="E128" s="38"/>
      <c r="F128" s="233" t="s">
        <v>142</v>
      </c>
      <c r="G128" s="38"/>
      <c r="H128" s="38"/>
      <c r="I128" s="234"/>
      <c r="J128" s="38"/>
      <c r="K128" s="38"/>
      <c r="L128" s="42"/>
      <c r="M128" s="235"/>
      <c r="N128" s="236"/>
      <c r="O128" s="90"/>
      <c r="P128" s="90"/>
      <c r="Q128" s="90"/>
      <c r="R128" s="90"/>
      <c r="S128" s="90"/>
      <c r="T128" s="91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129</v>
      </c>
      <c r="AU128" s="15" t="s">
        <v>83</v>
      </c>
    </row>
    <row r="129" spans="1:51" s="13" customFormat="1" ht="12">
      <c r="A129" s="13"/>
      <c r="B129" s="237"/>
      <c r="C129" s="238"/>
      <c r="D129" s="232" t="s">
        <v>136</v>
      </c>
      <c r="E129" s="239" t="s">
        <v>1</v>
      </c>
      <c r="F129" s="240" t="s">
        <v>266</v>
      </c>
      <c r="G129" s="238"/>
      <c r="H129" s="241">
        <v>1.5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136</v>
      </c>
      <c r="AU129" s="247" t="s">
        <v>83</v>
      </c>
      <c r="AV129" s="13" t="s">
        <v>83</v>
      </c>
      <c r="AW129" s="13" t="s">
        <v>30</v>
      </c>
      <c r="AX129" s="13" t="s">
        <v>81</v>
      </c>
      <c r="AY129" s="247" t="s">
        <v>121</v>
      </c>
    </row>
    <row r="130" spans="1:65" s="2" customFormat="1" ht="33" customHeight="1">
      <c r="A130" s="36"/>
      <c r="B130" s="37"/>
      <c r="C130" s="218" t="s">
        <v>83</v>
      </c>
      <c r="D130" s="218" t="s">
        <v>123</v>
      </c>
      <c r="E130" s="219" t="s">
        <v>144</v>
      </c>
      <c r="F130" s="220" t="s">
        <v>145</v>
      </c>
      <c r="G130" s="221" t="s">
        <v>133</v>
      </c>
      <c r="H130" s="222">
        <v>96</v>
      </c>
      <c r="I130" s="223"/>
      <c r="J130" s="224">
        <f>ROUND(I130*H130,2)</f>
        <v>0</v>
      </c>
      <c r="K130" s="225"/>
      <c r="L130" s="42"/>
      <c r="M130" s="226" t="s">
        <v>1</v>
      </c>
      <c r="N130" s="227" t="s">
        <v>40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0" t="s">
        <v>127</v>
      </c>
      <c r="AT130" s="230" t="s">
        <v>123</v>
      </c>
      <c r="AU130" s="230" t="s">
        <v>83</v>
      </c>
      <c r="AY130" s="15" t="s">
        <v>121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5" t="s">
        <v>127</v>
      </c>
      <c r="BK130" s="231">
        <f>ROUND(I130*H130,2)</f>
        <v>0</v>
      </c>
      <c r="BL130" s="15" t="s">
        <v>127</v>
      </c>
      <c r="BM130" s="230" t="s">
        <v>267</v>
      </c>
    </row>
    <row r="131" spans="1:47" s="2" customFormat="1" ht="12">
      <c r="A131" s="36"/>
      <c r="B131" s="37"/>
      <c r="C131" s="38"/>
      <c r="D131" s="232" t="s">
        <v>129</v>
      </c>
      <c r="E131" s="38"/>
      <c r="F131" s="233" t="s">
        <v>147</v>
      </c>
      <c r="G131" s="38"/>
      <c r="H131" s="38"/>
      <c r="I131" s="234"/>
      <c r="J131" s="38"/>
      <c r="K131" s="38"/>
      <c r="L131" s="42"/>
      <c r="M131" s="235"/>
      <c r="N131" s="236"/>
      <c r="O131" s="90"/>
      <c r="P131" s="90"/>
      <c r="Q131" s="90"/>
      <c r="R131" s="90"/>
      <c r="S131" s="90"/>
      <c r="T131" s="91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129</v>
      </c>
      <c r="AU131" s="15" t="s">
        <v>83</v>
      </c>
    </row>
    <row r="132" spans="1:51" s="13" customFormat="1" ht="12">
      <c r="A132" s="13"/>
      <c r="B132" s="237"/>
      <c r="C132" s="238"/>
      <c r="D132" s="232" t="s">
        <v>136</v>
      </c>
      <c r="E132" s="239" t="s">
        <v>1</v>
      </c>
      <c r="F132" s="240" t="s">
        <v>268</v>
      </c>
      <c r="G132" s="238"/>
      <c r="H132" s="241">
        <v>96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136</v>
      </c>
      <c r="AU132" s="247" t="s">
        <v>83</v>
      </c>
      <c r="AV132" s="13" t="s">
        <v>83</v>
      </c>
      <c r="AW132" s="13" t="s">
        <v>30</v>
      </c>
      <c r="AX132" s="13" t="s">
        <v>81</v>
      </c>
      <c r="AY132" s="247" t="s">
        <v>121</v>
      </c>
    </row>
    <row r="133" spans="1:65" s="2" customFormat="1" ht="24.15" customHeight="1">
      <c r="A133" s="36"/>
      <c r="B133" s="37"/>
      <c r="C133" s="218" t="s">
        <v>138</v>
      </c>
      <c r="D133" s="218" t="s">
        <v>123</v>
      </c>
      <c r="E133" s="219" t="s">
        <v>150</v>
      </c>
      <c r="F133" s="220" t="s">
        <v>151</v>
      </c>
      <c r="G133" s="221" t="s">
        <v>133</v>
      </c>
      <c r="H133" s="222">
        <v>96</v>
      </c>
      <c r="I133" s="223"/>
      <c r="J133" s="224">
        <f>ROUND(I133*H133,2)</f>
        <v>0</v>
      </c>
      <c r="K133" s="225"/>
      <c r="L133" s="42"/>
      <c r="M133" s="226" t="s">
        <v>1</v>
      </c>
      <c r="N133" s="227" t="s">
        <v>40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0" t="s">
        <v>127</v>
      </c>
      <c r="AT133" s="230" t="s">
        <v>123</v>
      </c>
      <c r="AU133" s="230" t="s">
        <v>83</v>
      </c>
      <c r="AY133" s="15" t="s">
        <v>121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5" t="s">
        <v>127</v>
      </c>
      <c r="BK133" s="231">
        <f>ROUND(I133*H133,2)</f>
        <v>0</v>
      </c>
      <c r="BL133" s="15" t="s">
        <v>127</v>
      </c>
      <c r="BM133" s="230" t="s">
        <v>269</v>
      </c>
    </row>
    <row r="134" spans="1:47" s="2" customFormat="1" ht="12">
      <c r="A134" s="36"/>
      <c r="B134" s="37"/>
      <c r="C134" s="38"/>
      <c r="D134" s="232" t="s">
        <v>129</v>
      </c>
      <c r="E134" s="38"/>
      <c r="F134" s="233" t="s">
        <v>153</v>
      </c>
      <c r="G134" s="38"/>
      <c r="H134" s="38"/>
      <c r="I134" s="234"/>
      <c r="J134" s="38"/>
      <c r="K134" s="38"/>
      <c r="L134" s="42"/>
      <c r="M134" s="235"/>
      <c r="N134" s="236"/>
      <c r="O134" s="90"/>
      <c r="P134" s="90"/>
      <c r="Q134" s="90"/>
      <c r="R134" s="90"/>
      <c r="S134" s="90"/>
      <c r="T134" s="91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129</v>
      </c>
      <c r="AU134" s="15" t="s">
        <v>83</v>
      </c>
    </row>
    <row r="135" spans="1:51" s="13" customFormat="1" ht="12">
      <c r="A135" s="13"/>
      <c r="B135" s="237"/>
      <c r="C135" s="238"/>
      <c r="D135" s="232" t="s">
        <v>136</v>
      </c>
      <c r="E135" s="239" t="s">
        <v>1</v>
      </c>
      <c r="F135" s="240" t="s">
        <v>268</v>
      </c>
      <c r="G135" s="238"/>
      <c r="H135" s="241">
        <v>96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136</v>
      </c>
      <c r="AU135" s="247" t="s">
        <v>83</v>
      </c>
      <c r="AV135" s="13" t="s">
        <v>83</v>
      </c>
      <c r="AW135" s="13" t="s">
        <v>30</v>
      </c>
      <c r="AX135" s="13" t="s">
        <v>81</v>
      </c>
      <c r="AY135" s="247" t="s">
        <v>121</v>
      </c>
    </row>
    <row r="136" spans="1:65" s="2" customFormat="1" ht="33" customHeight="1">
      <c r="A136" s="36"/>
      <c r="B136" s="37"/>
      <c r="C136" s="218" t="s">
        <v>127</v>
      </c>
      <c r="D136" s="218" t="s">
        <v>123</v>
      </c>
      <c r="E136" s="219" t="s">
        <v>155</v>
      </c>
      <c r="F136" s="220" t="s">
        <v>156</v>
      </c>
      <c r="G136" s="221" t="s">
        <v>157</v>
      </c>
      <c r="H136" s="222">
        <v>320</v>
      </c>
      <c r="I136" s="223"/>
      <c r="J136" s="224">
        <f>ROUND(I136*H136,2)</f>
        <v>0</v>
      </c>
      <c r="K136" s="225"/>
      <c r="L136" s="42"/>
      <c r="M136" s="226" t="s">
        <v>1</v>
      </c>
      <c r="N136" s="227" t="s">
        <v>40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0" t="s">
        <v>127</v>
      </c>
      <c r="AT136" s="230" t="s">
        <v>123</v>
      </c>
      <c r="AU136" s="230" t="s">
        <v>83</v>
      </c>
      <c r="AY136" s="15" t="s">
        <v>121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5" t="s">
        <v>127</v>
      </c>
      <c r="BK136" s="231">
        <f>ROUND(I136*H136,2)</f>
        <v>0</v>
      </c>
      <c r="BL136" s="15" t="s">
        <v>127</v>
      </c>
      <c r="BM136" s="230" t="s">
        <v>270</v>
      </c>
    </row>
    <row r="137" spans="1:47" s="2" customFormat="1" ht="12">
      <c r="A137" s="36"/>
      <c r="B137" s="37"/>
      <c r="C137" s="38"/>
      <c r="D137" s="232" t="s">
        <v>129</v>
      </c>
      <c r="E137" s="38"/>
      <c r="F137" s="233" t="s">
        <v>159</v>
      </c>
      <c r="G137" s="38"/>
      <c r="H137" s="38"/>
      <c r="I137" s="234"/>
      <c r="J137" s="38"/>
      <c r="K137" s="38"/>
      <c r="L137" s="42"/>
      <c r="M137" s="235"/>
      <c r="N137" s="236"/>
      <c r="O137" s="90"/>
      <c r="P137" s="90"/>
      <c r="Q137" s="90"/>
      <c r="R137" s="90"/>
      <c r="S137" s="90"/>
      <c r="T137" s="91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129</v>
      </c>
      <c r="AU137" s="15" t="s">
        <v>83</v>
      </c>
    </row>
    <row r="138" spans="1:65" s="2" customFormat="1" ht="16.5" customHeight="1">
      <c r="A138" s="36"/>
      <c r="B138" s="37"/>
      <c r="C138" s="248" t="s">
        <v>149</v>
      </c>
      <c r="D138" s="248" t="s">
        <v>162</v>
      </c>
      <c r="E138" s="249" t="s">
        <v>163</v>
      </c>
      <c r="F138" s="250" t="s">
        <v>164</v>
      </c>
      <c r="G138" s="251" t="s">
        <v>165</v>
      </c>
      <c r="H138" s="252">
        <v>96</v>
      </c>
      <c r="I138" s="253"/>
      <c r="J138" s="254">
        <f>ROUND(I138*H138,2)</f>
        <v>0</v>
      </c>
      <c r="K138" s="255"/>
      <c r="L138" s="256"/>
      <c r="M138" s="257" t="s">
        <v>1</v>
      </c>
      <c r="N138" s="258" t="s">
        <v>40</v>
      </c>
      <c r="O138" s="90"/>
      <c r="P138" s="228">
        <f>O138*H138</f>
        <v>0</v>
      </c>
      <c r="Q138" s="228">
        <v>1</v>
      </c>
      <c r="R138" s="228">
        <f>Q138*H138</f>
        <v>96</v>
      </c>
      <c r="S138" s="228">
        <v>0</v>
      </c>
      <c r="T138" s="229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0" t="s">
        <v>166</v>
      </c>
      <c r="AT138" s="230" t="s">
        <v>162</v>
      </c>
      <c r="AU138" s="230" t="s">
        <v>83</v>
      </c>
      <c r="AY138" s="15" t="s">
        <v>121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5" t="s">
        <v>127</v>
      </c>
      <c r="BK138" s="231">
        <f>ROUND(I138*H138,2)</f>
        <v>0</v>
      </c>
      <c r="BL138" s="15" t="s">
        <v>127</v>
      </c>
      <c r="BM138" s="230" t="s">
        <v>271</v>
      </c>
    </row>
    <row r="139" spans="1:47" s="2" customFormat="1" ht="12">
      <c r="A139" s="36"/>
      <c r="B139" s="37"/>
      <c r="C139" s="38"/>
      <c r="D139" s="232" t="s">
        <v>129</v>
      </c>
      <c r="E139" s="38"/>
      <c r="F139" s="233" t="s">
        <v>164</v>
      </c>
      <c r="G139" s="38"/>
      <c r="H139" s="38"/>
      <c r="I139" s="234"/>
      <c r="J139" s="38"/>
      <c r="K139" s="38"/>
      <c r="L139" s="42"/>
      <c r="M139" s="235"/>
      <c r="N139" s="236"/>
      <c r="O139" s="90"/>
      <c r="P139" s="90"/>
      <c r="Q139" s="90"/>
      <c r="R139" s="90"/>
      <c r="S139" s="90"/>
      <c r="T139" s="91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129</v>
      </c>
      <c r="AU139" s="15" t="s">
        <v>83</v>
      </c>
    </row>
    <row r="140" spans="1:51" s="13" customFormat="1" ht="12">
      <c r="A140" s="13"/>
      <c r="B140" s="237"/>
      <c r="C140" s="238"/>
      <c r="D140" s="232" t="s">
        <v>136</v>
      </c>
      <c r="E140" s="239" t="s">
        <v>1</v>
      </c>
      <c r="F140" s="240" t="s">
        <v>268</v>
      </c>
      <c r="G140" s="238"/>
      <c r="H140" s="241">
        <v>96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136</v>
      </c>
      <c r="AU140" s="247" t="s">
        <v>83</v>
      </c>
      <c r="AV140" s="13" t="s">
        <v>83</v>
      </c>
      <c r="AW140" s="13" t="s">
        <v>30</v>
      </c>
      <c r="AX140" s="13" t="s">
        <v>81</v>
      </c>
      <c r="AY140" s="247" t="s">
        <v>121</v>
      </c>
    </row>
    <row r="141" spans="1:65" s="2" customFormat="1" ht="24.15" customHeight="1">
      <c r="A141" s="36"/>
      <c r="B141" s="37"/>
      <c r="C141" s="218" t="s">
        <v>154</v>
      </c>
      <c r="D141" s="218" t="s">
        <v>123</v>
      </c>
      <c r="E141" s="219" t="s">
        <v>168</v>
      </c>
      <c r="F141" s="220" t="s">
        <v>169</v>
      </c>
      <c r="G141" s="221" t="s">
        <v>157</v>
      </c>
      <c r="H141" s="222">
        <v>320</v>
      </c>
      <c r="I141" s="223"/>
      <c r="J141" s="224">
        <f>ROUND(I141*H141,2)</f>
        <v>0</v>
      </c>
      <c r="K141" s="225"/>
      <c r="L141" s="42"/>
      <c r="M141" s="226" t="s">
        <v>1</v>
      </c>
      <c r="N141" s="227" t="s">
        <v>40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0" t="s">
        <v>127</v>
      </c>
      <c r="AT141" s="230" t="s">
        <v>123</v>
      </c>
      <c r="AU141" s="230" t="s">
        <v>83</v>
      </c>
      <c r="AY141" s="15" t="s">
        <v>121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5" t="s">
        <v>127</v>
      </c>
      <c r="BK141" s="231">
        <f>ROUND(I141*H141,2)</f>
        <v>0</v>
      </c>
      <c r="BL141" s="15" t="s">
        <v>127</v>
      </c>
      <c r="BM141" s="230" t="s">
        <v>272</v>
      </c>
    </row>
    <row r="142" spans="1:47" s="2" customFormat="1" ht="12">
      <c r="A142" s="36"/>
      <c r="B142" s="37"/>
      <c r="C142" s="38"/>
      <c r="D142" s="232" t="s">
        <v>129</v>
      </c>
      <c r="E142" s="38"/>
      <c r="F142" s="233" t="s">
        <v>171</v>
      </c>
      <c r="G142" s="38"/>
      <c r="H142" s="38"/>
      <c r="I142" s="234"/>
      <c r="J142" s="38"/>
      <c r="K142" s="38"/>
      <c r="L142" s="42"/>
      <c r="M142" s="235"/>
      <c r="N142" s="236"/>
      <c r="O142" s="90"/>
      <c r="P142" s="90"/>
      <c r="Q142" s="90"/>
      <c r="R142" s="90"/>
      <c r="S142" s="90"/>
      <c r="T142" s="91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129</v>
      </c>
      <c r="AU142" s="15" t="s">
        <v>83</v>
      </c>
    </row>
    <row r="143" spans="1:51" s="13" customFormat="1" ht="12">
      <c r="A143" s="13"/>
      <c r="B143" s="237"/>
      <c r="C143" s="238"/>
      <c r="D143" s="232" t="s">
        <v>136</v>
      </c>
      <c r="E143" s="239" t="s">
        <v>1</v>
      </c>
      <c r="F143" s="240" t="s">
        <v>273</v>
      </c>
      <c r="G143" s="238"/>
      <c r="H143" s="241">
        <v>320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136</v>
      </c>
      <c r="AU143" s="247" t="s">
        <v>83</v>
      </c>
      <c r="AV143" s="13" t="s">
        <v>83</v>
      </c>
      <c r="AW143" s="13" t="s">
        <v>30</v>
      </c>
      <c r="AX143" s="13" t="s">
        <v>81</v>
      </c>
      <c r="AY143" s="247" t="s">
        <v>121</v>
      </c>
    </row>
    <row r="144" spans="1:65" s="2" customFormat="1" ht="16.5" customHeight="1">
      <c r="A144" s="36"/>
      <c r="B144" s="37"/>
      <c r="C144" s="248" t="s">
        <v>161</v>
      </c>
      <c r="D144" s="248" t="s">
        <v>162</v>
      </c>
      <c r="E144" s="249" t="s">
        <v>173</v>
      </c>
      <c r="F144" s="250" t="s">
        <v>174</v>
      </c>
      <c r="G144" s="251" t="s">
        <v>175</v>
      </c>
      <c r="H144" s="252">
        <v>6.4</v>
      </c>
      <c r="I144" s="253"/>
      <c r="J144" s="254">
        <f>ROUND(I144*H144,2)</f>
        <v>0</v>
      </c>
      <c r="K144" s="255"/>
      <c r="L144" s="256"/>
      <c r="M144" s="257" t="s">
        <v>1</v>
      </c>
      <c r="N144" s="258" t="s">
        <v>40</v>
      </c>
      <c r="O144" s="90"/>
      <c r="P144" s="228">
        <f>O144*H144</f>
        <v>0</v>
      </c>
      <c r="Q144" s="228">
        <v>0.001</v>
      </c>
      <c r="R144" s="228">
        <f>Q144*H144</f>
        <v>0.0064</v>
      </c>
      <c r="S144" s="228">
        <v>0</v>
      </c>
      <c r="T144" s="229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0" t="s">
        <v>166</v>
      </c>
      <c r="AT144" s="230" t="s">
        <v>162</v>
      </c>
      <c r="AU144" s="230" t="s">
        <v>83</v>
      </c>
      <c r="AY144" s="15" t="s">
        <v>121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5" t="s">
        <v>127</v>
      </c>
      <c r="BK144" s="231">
        <f>ROUND(I144*H144,2)</f>
        <v>0</v>
      </c>
      <c r="BL144" s="15" t="s">
        <v>127</v>
      </c>
      <c r="BM144" s="230" t="s">
        <v>274</v>
      </c>
    </row>
    <row r="145" spans="1:47" s="2" customFormat="1" ht="12">
      <c r="A145" s="36"/>
      <c r="B145" s="37"/>
      <c r="C145" s="38"/>
      <c r="D145" s="232" t="s">
        <v>129</v>
      </c>
      <c r="E145" s="38"/>
      <c r="F145" s="233" t="s">
        <v>174</v>
      </c>
      <c r="G145" s="38"/>
      <c r="H145" s="38"/>
      <c r="I145" s="234"/>
      <c r="J145" s="38"/>
      <c r="K145" s="38"/>
      <c r="L145" s="42"/>
      <c r="M145" s="235"/>
      <c r="N145" s="236"/>
      <c r="O145" s="90"/>
      <c r="P145" s="90"/>
      <c r="Q145" s="90"/>
      <c r="R145" s="90"/>
      <c r="S145" s="90"/>
      <c r="T145" s="91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129</v>
      </c>
      <c r="AU145" s="15" t="s">
        <v>83</v>
      </c>
    </row>
    <row r="146" spans="1:51" s="13" customFormat="1" ht="12">
      <c r="A146" s="13"/>
      <c r="B146" s="237"/>
      <c r="C146" s="238"/>
      <c r="D146" s="232" t="s">
        <v>136</v>
      </c>
      <c r="E146" s="238"/>
      <c r="F146" s="240" t="s">
        <v>275</v>
      </c>
      <c r="G146" s="238"/>
      <c r="H146" s="241">
        <v>6.4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136</v>
      </c>
      <c r="AU146" s="247" t="s">
        <v>83</v>
      </c>
      <c r="AV146" s="13" t="s">
        <v>83</v>
      </c>
      <c r="AW146" s="13" t="s">
        <v>4</v>
      </c>
      <c r="AX146" s="13" t="s">
        <v>81</v>
      </c>
      <c r="AY146" s="247" t="s">
        <v>121</v>
      </c>
    </row>
    <row r="147" spans="1:63" s="12" customFormat="1" ht="22.8" customHeight="1">
      <c r="A147" s="12"/>
      <c r="B147" s="202"/>
      <c r="C147" s="203"/>
      <c r="D147" s="204" t="s">
        <v>72</v>
      </c>
      <c r="E147" s="216" t="s">
        <v>172</v>
      </c>
      <c r="F147" s="216" t="s">
        <v>178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SUM(P148:P150)</f>
        <v>0</v>
      </c>
      <c r="Q147" s="210"/>
      <c r="R147" s="211">
        <f>SUM(R148:R150)</f>
        <v>0</v>
      </c>
      <c r="S147" s="210"/>
      <c r="T147" s="212">
        <f>SUM(T148:T150)</f>
        <v>279.552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81</v>
      </c>
      <c r="AT147" s="214" t="s">
        <v>72</v>
      </c>
      <c r="AU147" s="214" t="s">
        <v>81</v>
      </c>
      <c r="AY147" s="213" t="s">
        <v>121</v>
      </c>
      <c r="BK147" s="215">
        <f>SUM(BK148:BK150)</f>
        <v>0</v>
      </c>
    </row>
    <row r="148" spans="1:65" s="2" customFormat="1" ht="33" customHeight="1">
      <c r="A148" s="36"/>
      <c r="B148" s="37"/>
      <c r="C148" s="218" t="s">
        <v>166</v>
      </c>
      <c r="D148" s="218" t="s">
        <v>123</v>
      </c>
      <c r="E148" s="219" t="s">
        <v>185</v>
      </c>
      <c r="F148" s="220" t="s">
        <v>186</v>
      </c>
      <c r="G148" s="221" t="s">
        <v>133</v>
      </c>
      <c r="H148" s="222">
        <v>1747.2</v>
      </c>
      <c r="I148" s="223"/>
      <c r="J148" s="224">
        <f>ROUND(I148*H148,2)</f>
        <v>0</v>
      </c>
      <c r="K148" s="225"/>
      <c r="L148" s="42"/>
      <c r="M148" s="226" t="s">
        <v>1</v>
      </c>
      <c r="N148" s="227" t="s">
        <v>40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0.16</v>
      </c>
      <c r="T148" s="229">
        <f>S148*H148</f>
        <v>279.552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0" t="s">
        <v>127</v>
      </c>
      <c r="AT148" s="230" t="s">
        <v>123</v>
      </c>
      <c r="AU148" s="230" t="s">
        <v>83</v>
      </c>
      <c r="AY148" s="15" t="s">
        <v>121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5" t="s">
        <v>127</v>
      </c>
      <c r="BK148" s="231">
        <f>ROUND(I148*H148,2)</f>
        <v>0</v>
      </c>
      <c r="BL148" s="15" t="s">
        <v>127</v>
      </c>
      <c r="BM148" s="230" t="s">
        <v>276</v>
      </c>
    </row>
    <row r="149" spans="1:47" s="2" customFormat="1" ht="12">
      <c r="A149" s="36"/>
      <c r="B149" s="37"/>
      <c r="C149" s="38"/>
      <c r="D149" s="232" t="s">
        <v>129</v>
      </c>
      <c r="E149" s="38"/>
      <c r="F149" s="233" t="s">
        <v>188</v>
      </c>
      <c r="G149" s="38"/>
      <c r="H149" s="38"/>
      <c r="I149" s="234"/>
      <c r="J149" s="38"/>
      <c r="K149" s="38"/>
      <c r="L149" s="42"/>
      <c r="M149" s="235"/>
      <c r="N149" s="236"/>
      <c r="O149" s="90"/>
      <c r="P149" s="90"/>
      <c r="Q149" s="90"/>
      <c r="R149" s="90"/>
      <c r="S149" s="90"/>
      <c r="T149" s="91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129</v>
      </c>
      <c r="AU149" s="15" t="s">
        <v>83</v>
      </c>
    </row>
    <row r="150" spans="1:51" s="13" customFormat="1" ht="12">
      <c r="A150" s="13"/>
      <c r="B150" s="237"/>
      <c r="C150" s="238"/>
      <c r="D150" s="232" t="s">
        <v>136</v>
      </c>
      <c r="E150" s="238"/>
      <c r="F150" s="240" t="s">
        <v>277</v>
      </c>
      <c r="G150" s="238"/>
      <c r="H150" s="241">
        <v>1747.2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136</v>
      </c>
      <c r="AU150" s="247" t="s">
        <v>83</v>
      </c>
      <c r="AV150" s="13" t="s">
        <v>83</v>
      </c>
      <c r="AW150" s="13" t="s">
        <v>4</v>
      </c>
      <c r="AX150" s="13" t="s">
        <v>81</v>
      </c>
      <c r="AY150" s="247" t="s">
        <v>121</v>
      </c>
    </row>
    <row r="151" spans="1:63" s="12" customFormat="1" ht="22.8" customHeight="1">
      <c r="A151" s="12"/>
      <c r="B151" s="202"/>
      <c r="C151" s="203"/>
      <c r="D151" s="204" t="s">
        <v>72</v>
      </c>
      <c r="E151" s="216" t="s">
        <v>189</v>
      </c>
      <c r="F151" s="216" t="s">
        <v>190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SUM(P152:P164)</f>
        <v>0</v>
      </c>
      <c r="Q151" s="210"/>
      <c r="R151" s="211">
        <f>SUM(R152:R164)</f>
        <v>0</v>
      </c>
      <c r="S151" s="210"/>
      <c r="T151" s="212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81</v>
      </c>
      <c r="AT151" s="214" t="s">
        <v>72</v>
      </c>
      <c r="AU151" s="214" t="s">
        <v>81</v>
      </c>
      <c r="AY151" s="213" t="s">
        <v>121</v>
      </c>
      <c r="BK151" s="215">
        <f>SUM(BK152:BK164)</f>
        <v>0</v>
      </c>
    </row>
    <row r="152" spans="1:65" s="2" customFormat="1" ht="16.5" customHeight="1">
      <c r="A152" s="36"/>
      <c r="B152" s="37"/>
      <c r="C152" s="218" t="s">
        <v>172</v>
      </c>
      <c r="D152" s="218" t="s">
        <v>123</v>
      </c>
      <c r="E152" s="219" t="s">
        <v>191</v>
      </c>
      <c r="F152" s="220" t="s">
        <v>192</v>
      </c>
      <c r="G152" s="221" t="s">
        <v>165</v>
      </c>
      <c r="H152" s="222">
        <v>283.879</v>
      </c>
      <c r="I152" s="223"/>
      <c r="J152" s="224">
        <f>ROUND(I152*H152,2)</f>
        <v>0</v>
      </c>
      <c r="K152" s="225"/>
      <c r="L152" s="42"/>
      <c r="M152" s="226" t="s">
        <v>1</v>
      </c>
      <c r="N152" s="227" t="s">
        <v>40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0" t="s">
        <v>127</v>
      </c>
      <c r="AT152" s="230" t="s">
        <v>123</v>
      </c>
      <c r="AU152" s="230" t="s">
        <v>83</v>
      </c>
      <c r="AY152" s="15" t="s">
        <v>121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5" t="s">
        <v>127</v>
      </c>
      <c r="BK152" s="231">
        <f>ROUND(I152*H152,2)</f>
        <v>0</v>
      </c>
      <c r="BL152" s="15" t="s">
        <v>127</v>
      </c>
      <c r="BM152" s="230" t="s">
        <v>278</v>
      </c>
    </row>
    <row r="153" spans="1:47" s="2" customFormat="1" ht="12">
      <c r="A153" s="36"/>
      <c r="B153" s="37"/>
      <c r="C153" s="38"/>
      <c r="D153" s="232" t="s">
        <v>129</v>
      </c>
      <c r="E153" s="38"/>
      <c r="F153" s="233" t="s">
        <v>194</v>
      </c>
      <c r="G153" s="38"/>
      <c r="H153" s="38"/>
      <c r="I153" s="234"/>
      <c r="J153" s="38"/>
      <c r="K153" s="38"/>
      <c r="L153" s="42"/>
      <c r="M153" s="235"/>
      <c r="N153" s="236"/>
      <c r="O153" s="90"/>
      <c r="P153" s="90"/>
      <c r="Q153" s="90"/>
      <c r="R153" s="90"/>
      <c r="S153" s="90"/>
      <c r="T153" s="91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129</v>
      </c>
      <c r="AU153" s="15" t="s">
        <v>83</v>
      </c>
    </row>
    <row r="154" spans="1:65" s="2" customFormat="1" ht="24.15" customHeight="1">
      <c r="A154" s="36"/>
      <c r="B154" s="37"/>
      <c r="C154" s="218" t="s">
        <v>179</v>
      </c>
      <c r="D154" s="218" t="s">
        <v>123</v>
      </c>
      <c r="E154" s="219" t="s">
        <v>196</v>
      </c>
      <c r="F154" s="220" t="s">
        <v>197</v>
      </c>
      <c r="G154" s="221" t="s">
        <v>165</v>
      </c>
      <c r="H154" s="222">
        <v>283.879</v>
      </c>
      <c r="I154" s="223"/>
      <c r="J154" s="224">
        <f>ROUND(I154*H154,2)</f>
        <v>0</v>
      </c>
      <c r="K154" s="225"/>
      <c r="L154" s="42"/>
      <c r="M154" s="226" t="s">
        <v>1</v>
      </c>
      <c r="N154" s="227" t="s">
        <v>40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0" t="s">
        <v>127</v>
      </c>
      <c r="AT154" s="230" t="s">
        <v>123</v>
      </c>
      <c r="AU154" s="230" t="s">
        <v>83</v>
      </c>
      <c r="AY154" s="15" t="s">
        <v>121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5" t="s">
        <v>127</v>
      </c>
      <c r="BK154" s="231">
        <f>ROUND(I154*H154,2)</f>
        <v>0</v>
      </c>
      <c r="BL154" s="15" t="s">
        <v>127</v>
      </c>
      <c r="BM154" s="230" t="s">
        <v>279</v>
      </c>
    </row>
    <row r="155" spans="1:47" s="2" customFormat="1" ht="12">
      <c r="A155" s="36"/>
      <c r="B155" s="37"/>
      <c r="C155" s="38"/>
      <c r="D155" s="232" t="s">
        <v>129</v>
      </c>
      <c r="E155" s="38"/>
      <c r="F155" s="233" t="s">
        <v>199</v>
      </c>
      <c r="G155" s="38"/>
      <c r="H155" s="38"/>
      <c r="I155" s="234"/>
      <c r="J155" s="38"/>
      <c r="K155" s="38"/>
      <c r="L155" s="42"/>
      <c r="M155" s="235"/>
      <c r="N155" s="236"/>
      <c r="O155" s="90"/>
      <c r="P155" s="90"/>
      <c r="Q155" s="90"/>
      <c r="R155" s="90"/>
      <c r="S155" s="90"/>
      <c r="T155" s="91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129</v>
      </c>
      <c r="AU155" s="15" t="s">
        <v>83</v>
      </c>
    </row>
    <row r="156" spans="1:65" s="2" customFormat="1" ht="24.15" customHeight="1">
      <c r="A156" s="36"/>
      <c r="B156" s="37"/>
      <c r="C156" s="218" t="s">
        <v>184</v>
      </c>
      <c r="D156" s="218" t="s">
        <v>123</v>
      </c>
      <c r="E156" s="219" t="s">
        <v>201</v>
      </c>
      <c r="F156" s="220" t="s">
        <v>202</v>
      </c>
      <c r="G156" s="221" t="s">
        <v>165</v>
      </c>
      <c r="H156" s="222">
        <v>5677.58</v>
      </c>
      <c r="I156" s="223"/>
      <c r="J156" s="224">
        <f>ROUND(I156*H156,2)</f>
        <v>0</v>
      </c>
      <c r="K156" s="225"/>
      <c r="L156" s="42"/>
      <c r="M156" s="226" t="s">
        <v>1</v>
      </c>
      <c r="N156" s="227" t="s">
        <v>40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0" t="s">
        <v>127</v>
      </c>
      <c r="AT156" s="230" t="s">
        <v>123</v>
      </c>
      <c r="AU156" s="230" t="s">
        <v>83</v>
      </c>
      <c r="AY156" s="15" t="s">
        <v>121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5" t="s">
        <v>127</v>
      </c>
      <c r="BK156" s="231">
        <f>ROUND(I156*H156,2)</f>
        <v>0</v>
      </c>
      <c r="BL156" s="15" t="s">
        <v>127</v>
      </c>
      <c r="BM156" s="230" t="s">
        <v>280</v>
      </c>
    </row>
    <row r="157" spans="1:47" s="2" customFormat="1" ht="12">
      <c r="A157" s="36"/>
      <c r="B157" s="37"/>
      <c r="C157" s="38"/>
      <c r="D157" s="232" t="s">
        <v>129</v>
      </c>
      <c r="E157" s="38"/>
      <c r="F157" s="233" t="s">
        <v>204</v>
      </c>
      <c r="G157" s="38"/>
      <c r="H157" s="38"/>
      <c r="I157" s="234"/>
      <c r="J157" s="38"/>
      <c r="K157" s="38"/>
      <c r="L157" s="42"/>
      <c r="M157" s="235"/>
      <c r="N157" s="236"/>
      <c r="O157" s="90"/>
      <c r="P157" s="90"/>
      <c r="Q157" s="90"/>
      <c r="R157" s="90"/>
      <c r="S157" s="90"/>
      <c r="T157" s="91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129</v>
      </c>
      <c r="AU157" s="15" t="s">
        <v>83</v>
      </c>
    </row>
    <row r="158" spans="1:51" s="13" customFormat="1" ht="12">
      <c r="A158" s="13"/>
      <c r="B158" s="237"/>
      <c r="C158" s="238"/>
      <c r="D158" s="232" t="s">
        <v>136</v>
      </c>
      <c r="E158" s="238"/>
      <c r="F158" s="240" t="s">
        <v>281</v>
      </c>
      <c r="G158" s="238"/>
      <c r="H158" s="241">
        <v>5677.58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136</v>
      </c>
      <c r="AU158" s="247" t="s">
        <v>83</v>
      </c>
      <c r="AV158" s="13" t="s">
        <v>83</v>
      </c>
      <c r="AW158" s="13" t="s">
        <v>4</v>
      </c>
      <c r="AX158" s="13" t="s">
        <v>81</v>
      </c>
      <c r="AY158" s="247" t="s">
        <v>121</v>
      </c>
    </row>
    <row r="159" spans="1:65" s="2" customFormat="1" ht="24.15" customHeight="1">
      <c r="A159" s="36"/>
      <c r="B159" s="37"/>
      <c r="C159" s="218" t="s">
        <v>8</v>
      </c>
      <c r="D159" s="218" t="s">
        <v>123</v>
      </c>
      <c r="E159" s="219" t="s">
        <v>207</v>
      </c>
      <c r="F159" s="220" t="s">
        <v>208</v>
      </c>
      <c r="G159" s="221" t="s">
        <v>165</v>
      </c>
      <c r="H159" s="222">
        <v>3</v>
      </c>
      <c r="I159" s="223"/>
      <c r="J159" s="224">
        <f>ROUND(I159*H159,2)</f>
        <v>0</v>
      </c>
      <c r="K159" s="225"/>
      <c r="L159" s="42"/>
      <c r="M159" s="226" t="s">
        <v>1</v>
      </c>
      <c r="N159" s="227" t="s">
        <v>40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0" t="s">
        <v>127</v>
      </c>
      <c r="AT159" s="230" t="s">
        <v>123</v>
      </c>
      <c r="AU159" s="230" t="s">
        <v>83</v>
      </c>
      <c r="AY159" s="15" t="s">
        <v>121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5" t="s">
        <v>127</v>
      </c>
      <c r="BK159" s="231">
        <f>ROUND(I159*H159,2)</f>
        <v>0</v>
      </c>
      <c r="BL159" s="15" t="s">
        <v>127</v>
      </c>
      <c r="BM159" s="230" t="s">
        <v>282</v>
      </c>
    </row>
    <row r="160" spans="1:47" s="2" customFormat="1" ht="12">
      <c r="A160" s="36"/>
      <c r="B160" s="37"/>
      <c r="C160" s="38"/>
      <c r="D160" s="232" t="s">
        <v>129</v>
      </c>
      <c r="E160" s="38"/>
      <c r="F160" s="233" t="s">
        <v>210</v>
      </c>
      <c r="G160" s="38"/>
      <c r="H160" s="38"/>
      <c r="I160" s="234"/>
      <c r="J160" s="38"/>
      <c r="K160" s="38"/>
      <c r="L160" s="42"/>
      <c r="M160" s="235"/>
      <c r="N160" s="236"/>
      <c r="O160" s="90"/>
      <c r="P160" s="90"/>
      <c r="Q160" s="90"/>
      <c r="R160" s="90"/>
      <c r="S160" s="90"/>
      <c r="T160" s="91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129</v>
      </c>
      <c r="AU160" s="15" t="s">
        <v>83</v>
      </c>
    </row>
    <row r="161" spans="1:65" s="2" customFormat="1" ht="33" customHeight="1">
      <c r="A161" s="36"/>
      <c r="B161" s="37"/>
      <c r="C161" s="218" t="s">
        <v>195</v>
      </c>
      <c r="D161" s="218" t="s">
        <v>123</v>
      </c>
      <c r="E161" s="219" t="s">
        <v>212</v>
      </c>
      <c r="F161" s="220" t="s">
        <v>213</v>
      </c>
      <c r="G161" s="221" t="s">
        <v>165</v>
      </c>
      <c r="H161" s="222">
        <v>0.6</v>
      </c>
      <c r="I161" s="223"/>
      <c r="J161" s="224">
        <f>ROUND(I161*H161,2)</f>
        <v>0</v>
      </c>
      <c r="K161" s="225"/>
      <c r="L161" s="42"/>
      <c r="M161" s="226" t="s">
        <v>1</v>
      </c>
      <c r="N161" s="227" t="s">
        <v>40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0" t="s">
        <v>127</v>
      </c>
      <c r="AT161" s="230" t="s">
        <v>123</v>
      </c>
      <c r="AU161" s="230" t="s">
        <v>83</v>
      </c>
      <c r="AY161" s="15" t="s">
        <v>121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5" t="s">
        <v>127</v>
      </c>
      <c r="BK161" s="231">
        <f>ROUND(I161*H161,2)</f>
        <v>0</v>
      </c>
      <c r="BL161" s="15" t="s">
        <v>127</v>
      </c>
      <c r="BM161" s="230" t="s">
        <v>283</v>
      </c>
    </row>
    <row r="162" spans="1:47" s="2" customFormat="1" ht="12">
      <c r="A162" s="36"/>
      <c r="B162" s="37"/>
      <c r="C162" s="38"/>
      <c r="D162" s="232" t="s">
        <v>129</v>
      </c>
      <c r="E162" s="38"/>
      <c r="F162" s="233" t="s">
        <v>215</v>
      </c>
      <c r="G162" s="38"/>
      <c r="H162" s="38"/>
      <c r="I162" s="234"/>
      <c r="J162" s="38"/>
      <c r="K162" s="38"/>
      <c r="L162" s="42"/>
      <c r="M162" s="235"/>
      <c r="N162" s="236"/>
      <c r="O162" s="90"/>
      <c r="P162" s="90"/>
      <c r="Q162" s="90"/>
      <c r="R162" s="90"/>
      <c r="S162" s="90"/>
      <c r="T162" s="91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129</v>
      </c>
      <c r="AU162" s="15" t="s">
        <v>83</v>
      </c>
    </row>
    <row r="163" spans="1:65" s="2" customFormat="1" ht="37.8" customHeight="1">
      <c r="A163" s="36"/>
      <c r="B163" s="37"/>
      <c r="C163" s="218" t="s">
        <v>200</v>
      </c>
      <c r="D163" s="218" t="s">
        <v>123</v>
      </c>
      <c r="E163" s="219" t="s">
        <v>217</v>
      </c>
      <c r="F163" s="220" t="s">
        <v>218</v>
      </c>
      <c r="G163" s="221" t="s">
        <v>165</v>
      </c>
      <c r="H163" s="222">
        <v>283.279</v>
      </c>
      <c r="I163" s="223"/>
      <c r="J163" s="224">
        <f>ROUND(I163*H163,2)</f>
        <v>0</v>
      </c>
      <c r="K163" s="225"/>
      <c r="L163" s="42"/>
      <c r="M163" s="226" t="s">
        <v>1</v>
      </c>
      <c r="N163" s="227" t="s">
        <v>40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0" t="s">
        <v>127</v>
      </c>
      <c r="AT163" s="230" t="s">
        <v>123</v>
      </c>
      <c r="AU163" s="230" t="s">
        <v>83</v>
      </c>
      <c r="AY163" s="15" t="s">
        <v>121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5" t="s">
        <v>127</v>
      </c>
      <c r="BK163" s="231">
        <f>ROUND(I163*H163,2)</f>
        <v>0</v>
      </c>
      <c r="BL163" s="15" t="s">
        <v>127</v>
      </c>
      <c r="BM163" s="230" t="s">
        <v>284</v>
      </c>
    </row>
    <row r="164" spans="1:47" s="2" customFormat="1" ht="12">
      <c r="A164" s="36"/>
      <c r="B164" s="37"/>
      <c r="C164" s="38"/>
      <c r="D164" s="232" t="s">
        <v>129</v>
      </c>
      <c r="E164" s="38"/>
      <c r="F164" s="233" t="s">
        <v>220</v>
      </c>
      <c r="G164" s="38"/>
      <c r="H164" s="38"/>
      <c r="I164" s="234"/>
      <c r="J164" s="38"/>
      <c r="K164" s="38"/>
      <c r="L164" s="42"/>
      <c r="M164" s="235"/>
      <c r="N164" s="236"/>
      <c r="O164" s="90"/>
      <c r="P164" s="90"/>
      <c r="Q164" s="90"/>
      <c r="R164" s="90"/>
      <c r="S164" s="90"/>
      <c r="T164" s="91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129</v>
      </c>
      <c r="AU164" s="15" t="s">
        <v>83</v>
      </c>
    </row>
    <row r="165" spans="1:63" s="12" customFormat="1" ht="22.8" customHeight="1">
      <c r="A165" s="12"/>
      <c r="B165" s="202"/>
      <c r="C165" s="203"/>
      <c r="D165" s="204" t="s">
        <v>72</v>
      </c>
      <c r="E165" s="216" t="s">
        <v>235</v>
      </c>
      <c r="F165" s="216" t="s">
        <v>236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SUM(P166:P167)</f>
        <v>0</v>
      </c>
      <c r="Q165" s="210"/>
      <c r="R165" s="211">
        <f>SUM(R166:R167)</f>
        <v>0</v>
      </c>
      <c r="S165" s="210"/>
      <c r="T165" s="212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81</v>
      </c>
      <c r="AT165" s="214" t="s">
        <v>72</v>
      </c>
      <c r="AU165" s="214" t="s">
        <v>81</v>
      </c>
      <c r="AY165" s="213" t="s">
        <v>121</v>
      </c>
      <c r="BK165" s="215">
        <f>SUM(BK166:BK167)</f>
        <v>0</v>
      </c>
    </row>
    <row r="166" spans="1:65" s="2" customFormat="1" ht="16.5" customHeight="1">
      <c r="A166" s="36"/>
      <c r="B166" s="37"/>
      <c r="C166" s="218" t="s">
        <v>206</v>
      </c>
      <c r="D166" s="218" t="s">
        <v>123</v>
      </c>
      <c r="E166" s="219" t="s">
        <v>237</v>
      </c>
      <c r="F166" s="220" t="s">
        <v>238</v>
      </c>
      <c r="G166" s="221" t="s">
        <v>165</v>
      </c>
      <c r="H166" s="222">
        <v>96.006</v>
      </c>
      <c r="I166" s="223"/>
      <c r="J166" s="224">
        <f>ROUND(I166*H166,2)</f>
        <v>0</v>
      </c>
      <c r="K166" s="225"/>
      <c r="L166" s="42"/>
      <c r="M166" s="226" t="s">
        <v>1</v>
      </c>
      <c r="N166" s="227" t="s">
        <v>40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0" t="s">
        <v>127</v>
      </c>
      <c r="AT166" s="230" t="s">
        <v>123</v>
      </c>
      <c r="AU166" s="230" t="s">
        <v>83</v>
      </c>
      <c r="AY166" s="15" t="s">
        <v>121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5" t="s">
        <v>127</v>
      </c>
      <c r="BK166" s="231">
        <f>ROUND(I166*H166,2)</f>
        <v>0</v>
      </c>
      <c r="BL166" s="15" t="s">
        <v>127</v>
      </c>
      <c r="BM166" s="230" t="s">
        <v>285</v>
      </c>
    </row>
    <row r="167" spans="1:47" s="2" customFormat="1" ht="12">
      <c r="A167" s="36"/>
      <c r="B167" s="37"/>
      <c r="C167" s="38"/>
      <c r="D167" s="232" t="s">
        <v>129</v>
      </c>
      <c r="E167" s="38"/>
      <c r="F167" s="233" t="s">
        <v>240</v>
      </c>
      <c r="G167" s="38"/>
      <c r="H167" s="38"/>
      <c r="I167" s="234"/>
      <c r="J167" s="38"/>
      <c r="K167" s="38"/>
      <c r="L167" s="42"/>
      <c r="M167" s="235"/>
      <c r="N167" s="236"/>
      <c r="O167" s="90"/>
      <c r="P167" s="90"/>
      <c r="Q167" s="90"/>
      <c r="R167" s="90"/>
      <c r="S167" s="90"/>
      <c r="T167" s="91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129</v>
      </c>
      <c r="AU167" s="15" t="s">
        <v>83</v>
      </c>
    </row>
    <row r="168" spans="1:63" s="12" customFormat="1" ht="25.9" customHeight="1">
      <c r="A168" s="12"/>
      <c r="B168" s="202"/>
      <c r="C168" s="203"/>
      <c r="D168" s="204" t="s">
        <v>72</v>
      </c>
      <c r="E168" s="205" t="s">
        <v>241</v>
      </c>
      <c r="F168" s="205" t="s">
        <v>242</v>
      </c>
      <c r="G168" s="203"/>
      <c r="H168" s="203"/>
      <c r="I168" s="206"/>
      <c r="J168" s="207">
        <f>BK168</f>
        <v>0</v>
      </c>
      <c r="K168" s="203"/>
      <c r="L168" s="208"/>
      <c r="M168" s="209"/>
      <c r="N168" s="210"/>
      <c r="O168" s="210"/>
      <c r="P168" s="211">
        <f>P169+P173</f>
        <v>0</v>
      </c>
      <c r="Q168" s="210"/>
      <c r="R168" s="211">
        <f>R169+R173</f>
        <v>0</v>
      </c>
      <c r="S168" s="210"/>
      <c r="T168" s="212">
        <f>T169+T173</f>
        <v>4.3272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83</v>
      </c>
      <c r="AT168" s="214" t="s">
        <v>72</v>
      </c>
      <c r="AU168" s="214" t="s">
        <v>73</v>
      </c>
      <c r="AY168" s="213" t="s">
        <v>121</v>
      </c>
      <c r="BK168" s="215">
        <f>BK169+BK173</f>
        <v>0</v>
      </c>
    </row>
    <row r="169" spans="1:63" s="12" customFormat="1" ht="22.8" customHeight="1">
      <c r="A169" s="12"/>
      <c r="B169" s="202"/>
      <c r="C169" s="203"/>
      <c r="D169" s="204" t="s">
        <v>72</v>
      </c>
      <c r="E169" s="216" t="s">
        <v>243</v>
      </c>
      <c r="F169" s="216" t="s">
        <v>244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SUM(P170:P172)</f>
        <v>0</v>
      </c>
      <c r="Q169" s="210"/>
      <c r="R169" s="211">
        <f>SUM(R170:R172)</f>
        <v>0</v>
      </c>
      <c r="S169" s="210"/>
      <c r="T169" s="212">
        <f>SUM(T170:T172)</f>
        <v>0.13999999999999999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83</v>
      </c>
      <c r="AT169" s="214" t="s">
        <v>72</v>
      </c>
      <c r="AU169" s="214" t="s">
        <v>81</v>
      </c>
      <c r="AY169" s="213" t="s">
        <v>121</v>
      </c>
      <c r="BK169" s="215">
        <f>SUM(BK170:BK172)</f>
        <v>0</v>
      </c>
    </row>
    <row r="170" spans="1:65" s="2" customFormat="1" ht="24.15" customHeight="1">
      <c r="A170" s="36"/>
      <c r="B170" s="37"/>
      <c r="C170" s="218" t="s">
        <v>211</v>
      </c>
      <c r="D170" s="218" t="s">
        <v>123</v>
      </c>
      <c r="E170" s="219" t="s">
        <v>286</v>
      </c>
      <c r="F170" s="220" t="s">
        <v>287</v>
      </c>
      <c r="G170" s="221" t="s">
        <v>157</v>
      </c>
      <c r="H170" s="222">
        <v>100</v>
      </c>
      <c r="I170" s="223"/>
      <c r="J170" s="224">
        <f>ROUND(I170*H170,2)</f>
        <v>0</v>
      </c>
      <c r="K170" s="225"/>
      <c r="L170" s="42"/>
      <c r="M170" s="226" t="s">
        <v>1</v>
      </c>
      <c r="N170" s="227" t="s">
        <v>40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0.0014</v>
      </c>
      <c r="T170" s="229">
        <f>S170*H170</f>
        <v>0.13999999999999999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0" t="s">
        <v>211</v>
      </c>
      <c r="AT170" s="230" t="s">
        <v>123</v>
      </c>
      <c r="AU170" s="230" t="s">
        <v>83</v>
      </c>
      <c r="AY170" s="15" t="s">
        <v>121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5" t="s">
        <v>127</v>
      </c>
      <c r="BK170" s="231">
        <f>ROUND(I170*H170,2)</f>
        <v>0</v>
      </c>
      <c r="BL170" s="15" t="s">
        <v>211</v>
      </c>
      <c r="BM170" s="230" t="s">
        <v>288</v>
      </c>
    </row>
    <row r="171" spans="1:47" s="2" customFormat="1" ht="12">
      <c r="A171" s="36"/>
      <c r="B171" s="37"/>
      <c r="C171" s="38"/>
      <c r="D171" s="232" t="s">
        <v>129</v>
      </c>
      <c r="E171" s="38"/>
      <c r="F171" s="233" t="s">
        <v>289</v>
      </c>
      <c r="G171" s="38"/>
      <c r="H171" s="38"/>
      <c r="I171" s="234"/>
      <c r="J171" s="38"/>
      <c r="K171" s="38"/>
      <c r="L171" s="42"/>
      <c r="M171" s="235"/>
      <c r="N171" s="236"/>
      <c r="O171" s="90"/>
      <c r="P171" s="90"/>
      <c r="Q171" s="90"/>
      <c r="R171" s="90"/>
      <c r="S171" s="90"/>
      <c r="T171" s="91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129</v>
      </c>
      <c r="AU171" s="15" t="s">
        <v>83</v>
      </c>
    </row>
    <row r="172" spans="1:51" s="13" customFormat="1" ht="12">
      <c r="A172" s="13"/>
      <c r="B172" s="237"/>
      <c r="C172" s="238"/>
      <c r="D172" s="232" t="s">
        <v>136</v>
      </c>
      <c r="E172" s="239" t="s">
        <v>1</v>
      </c>
      <c r="F172" s="240" t="s">
        <v>290</v>
      </c>
      <c r="G172" s="238"/>
      <c r="H172" s="241">
        <v>100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136</v>
      </c>
      <c r="AU172" s="247" t="s">
        <v>83</v>
      </c>
      <c r="AV172" s="13" t="s">
        <v>83</v>
      </c>
      <c r="AW172" s="13" t="s">
        <v>30</v>
      </c>
      <c r="AX172" s="13" t="s">
        <v>81</v>
      </c>
      <c r="AY172" s="247" t="s">
        <v>121</v>
      </c>
    </row>
    <row r="173" spans="1:63" s="12" customFormat="1" ht="22.8" customHeight="1">
      <c r="A173" s="12"/>
      <c r="B173" s="202"/>
      <c r="C173" s="203"/>
      <c r="D173" s="204" t="s">
        <v>72</v>
      </c>
      <c r="E173" s="216" t="s">
        <v>291</v>
      </c>
      <c r="F173" s="216" t="s">
        <v>292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SUM(P174:P180)</f>
        <v>0</v>
      </c>
      <c r="Q173" s="210"/>
      <c r="R173" s="211">
        <f>SUM(R174:R180)</f>
        <v>0</v>
      </c>
      <c r="S173" s="210"/>
      <c r="T173" s="212">
        <f>SUM(T174:T180)</f>
        <v>4.187200000000001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83</v>
      </c>
      <c r="AT173" s="214" t="s">
        <v>72</v>
      </c>
      <c r="AU173" s="214" t="s">
        <v>81</v>
      </c>
      <c r="AY173" s="213" t="s">
        <v>121</v>
      </c>
      <c r="BK173" s="215">
        <f>SUM(BK174:BK180)</f>
        <v>0</v>
      </c>
    </row>
    <row r="174" spans="1:65" s="2" customFormat="1" ht="21.75" customHeight="1">
      <c r="A174" s="36"/>
      <c r="B174" s="37"/>
      <c r="C174" s="218" t="s">
        <v>216</v>
      </c>
      <c r="D174" s="218" t="s">
        <v>123</v>
      </c>
      <c r="E174" s="219" t="s">
        <v>293</v>
      </c>
      <c r="F174" s="220" t="s">
        <v>294</v>
      </c>
      <c r="G174" s="221" t="s">
        <v>157</v>
      </c>
      <c r="H174" s="222">
        <v>156</v>
      </c>
      <c r="I174" s="223"/>
      <c r="J174" s="224">
        <f>ROUND(I174*H174,2)</f>
        <v>0</v>
      </c>
      <c r="K174" s="225"/>
      <c r="L174" s="42"/>
      <c r="M174" s="226" t="s">
        <v>1</v>
      </c>
      <c r="N174" s="227" t="s">
        <v>40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0.007</v>
      </c>
      <c r="T174" s="229">
        <f>S174*H174</f>
        <v>1.092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0" t="s">
        <v>211</v>
      </c>
      <c r="AT174" s="230" t="s">
        <v>123</v>
      </c>
      <c r="AU174" s="230" t="s">
        <v>83</v>
      </c>
      <c r="AY174" s="15" t="s">
        <v>121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5" t="s">
        <v>127</v>
      </c>
      <c r="BK174" s="231">
        <f>ROUND(I174*H174,2)</f>
        <v>0</v>
      </c>
      <c r="BL174" s="15" t="s">
        <v>211</v>
      </c>
      <c r="BM174" s="230" t="s">
        <v>295</v>
      </c>
    </row>
    <row r="175" spans="1:47" s="2" customFormat="1" ht="12">
      <c r="A175" s="36"/>
      <c r="B175" s="37"/>
      <c r="C175" s="38"/>
      <c r="D175" s="232" t="s">
        <v>129</v>
      </c>
      <c r="E175" s="38"/>
      <c r="F175" s="233" t="s">
        <v>294</v>
      </c>
      <c r="G175" s="38"/>
      <c r="H175" s="38"/>
      <c r="I175" s="234"/>
      <c r="J175" s="38"/>
      <c r="K175" s="38"/>
      <c r="L175" s="42"/>
      <c r="M175" s="235"/>
      <c r="N175" s="236"/>
      <c r="O175" s="90"/>
      <c r="P175" s="90"/>
      <c r="Q175" s="90"/>
      <c r="R175" s="90"/>
      <c r="S175" s="90"/>
      <c r="T175" s="91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129</v>
      </c>
      <c r="AU175" s="15" t="s">
        <v>83</v>
      </c>
    </row>
    <row r="176" spans="1:65" s="2" customFormat="1" ht="33" customHeight="1">
      <c r="A176" s="36"/>
      <c r="B176" s="37"/>
      <c r="C176" s="218" t="s">
        <v>221</v>
      </c>
      <c r="D176" s="218" t="s">
        <v>123</v>
      </c>
      <c r="E176" s="219" t="s">
        <v>296</v>
      </c>
      <c r="F176" s="220" t="s">
        <v>297</v>
      </c>
      <c r="G176" s="221" t="s">
        <v>157</v>
      </c>
      <c r="H176" s="222">
        <v>100</v>
      </c>
      <c r="I176" s="223"/>
      <c r="J176" s="224">
        <f>ROUND(I176*H176,2)</f>
        <v>0</v>
      </c>
      <c r="K176" s="225"/>
      <c r="L176" s="42"/>
      <c r="M176" s="226" t="s">
        <v>1</v>
      </c>
      <c r="N176" s="227" t="s">
        <v>40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0.011</v>
      </c>
      <c r="T176" s="229">
        <f>S176*H176</f>
        <v>1.0999999999999999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0" t="s">
        <v>211</v>
      </c>
      <c r="AT176" s="230" t="s">
        <v>123</v>
      </c>
      <c r="AU176" s="230" t="s">
        <v>83</v>
      </c>
      <c r="AY176" s="15" t="s">
        <v>121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5" t="s">
        <v>127</v>
      </c>
      <c r="BK176" s="231">
        <f>ROUND(I176*H176,2)</f>
        <v>0</v>
      </c>
      <c r="BL176" s="15" t="s">
        <v>211</v>
      </c>
      <c r="BM176" s="230" t="s">
        <v>298</v>
      </c>
    </row>
    <row r="177" spans="1:47" s="2" customFormat="1" ht="12">
      <c r="A177" s="36"/>
      <c r="B177" s="37"/>
      <c r="C177" s="38"/>
      <c r="D177" s="232" t="s">
        <v>129</v>
      </c>
      <c r="E177" s="38"/>
      <c r="F177" s="233" t="s">
        <v>299</v>
      </c>
      <c r="G177" s="38"/>
      <c r="H177" s="38"/>
      <c r="I177" s="234"/>
      <c r="J177" s="38"/>
      <c r="K177" s="38"/>
      <c r="L177" s="42"/>
      <c r="M177" s="235"/>
      <c r="N177" s="236"/>
      <c r="O177" s="90"/>
      <c r="P177" s="90"/>
      <c r="Q177" s="90"/>
      <c r="R177" s="90"/>
      <c r="S177" s="90"/>
      <c r="T177" s="91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129</v>
      </c>
      <c r="AU177" s="15" t="s">
        <v>83</v>
      </c>
    </row>
    <row r="178" spans="1:65" s="2" customFormat="1" ht="24.15" customHeight="1">
      <c r="A178" s="36"/>
      <c r="B178" s="37"/>
      <c r="C178" s="218" t="s">
        <v>226</v>
      </c>
      <c r="D178" s="218" t="s">
        <v>123</v>
      </c>
      <c r="E178" s="219" t="s">
        <v>300</v>
      </c>
      <c r="F178" s="220" t="s">
        <v>301</v>
      </c>
      <c r="G178" s="221" t="s">
        <v>157</v>
      </c>
      <c r="H178" s="222">
        <v>498.8</v>
      </c>
      <c r="I178" s="223"/>
      <c r="J178" s="224">
        <f>ROUND(I178*H178,2)</f>
        <v>0</v>
      </c>
      <c r="K178" s="225"/>
      <c r="L178" s="42"/>
      <c r="M178" s="226" t="s">
        <v>1</v>
      </c>
      <c r="N178" s="227" t="s">
        <v>40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0.004</v>
      </c>
      <c r="T178" s="229">
        <f>S178*H178</f>
        <v>1.9952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0" t="s">
        <v>211</v>
      </c>
      <c r="AT178" s="230" t="s">
        <v>123</v>
      </c>
      <c r="AU178" s="230" t="s">
        <v>83</v>
      </c>
      <c r="AY178" s="15" t="s">
        <v>121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5" t="s">
        <v>127</v>
      </c>
      <c r="BK178" s="231">
        <f>ROUND(I178*H178,2)</f>
        <v>0</v>
      </c>
      <c r="BL178" s="15" t="s">
        <v>211</v>
      </c>
      <c r="BM178" s="230" t="s">
        <v>302</v>
      </c>
    </row>
    <row r="179" spans="1:47" s="2" customFormat="1" ht="12">
      <c r="A179" s="36"/>
      <c r="B179" s="37"/>
      <c r="C179" s="38"/>
      <c r="D179" s="232" t="s">
        <v>129</v>
      </c>
      <c r="E179" s="38"/>
      <c r="F179" s="233" t="s">
        <v>303</v>
      </c>
      <c r="G179" s="38"/>
      <c r="H179" s="38"/>
      <c r="I179" s="234"/>
      <c r="J179" s="38"/>
      <c r="K179" s="38"/>
      <c r="L179" s="42"/>
      <c r="M179" s="235"/>
      <c r="N179" s="236"/>
      <c r="O179" s="90"/>
      <c r="P179" s="90"/>
      <c r="Q179" s="90"/>
      <c r="R179" s="90"/>
      <c r="S179" s="90"/>
      <c r="T179" s="91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129</v>
      </c>
      <c r="AU179" s="15" t="s">
        <v>83</v>
      </c>
    </row>
    <row r="180" spans="1:51" s="13" customFormat="1" ht="12">
      <c r="A180" s="13"/>
      <c r="B180" s="237"/>
      <c r="C180" s="238"/>
      <c r="D180" s="232" t="s">
        <v>136</v>
      </c>
      <c r="E180" s="239" t="s">
        <v>1</v>
      </c>
      <c r="F180" s="240" t="s">
        <v>304</v>
      </c>
      <c r="G180" s="238"/>
      <c r="H180" s="241">
        <v>498.8</v>
      </c>
      <c r="I180" s="242"/>
      <c r="J180" s="238"/>
      <c r="K180" s="238"/>
      <c r="L180" s="243"/>
      <c r="M180" s="264"/>
      <c r="N180" s="265"/>
      <c r="O180" s="265"/>
      <c r="P180" s="265"/>
      <c r="Q180" s="265"/>
      <c r="R180" s="265"/>
      <c r="S180" s="265"/>
      <c r="T180" s="26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136</v>
      </c>
      <c r="AU180" s="247" t="s">
        <v>83</v>
      </c>
      <c r="AV180" s="13" t="s">
        <v>83</v>
      </c>
      <c r="AW180" s="13" t="s">
        <v>30</v>
      </c>
      <c r="AX180" s="13" t="s">
        <v>81</v>
      </c>
      <c r="AY180" s="247" t="s">
        <v>121</v>
      </c>
    </row>
    <row r="181" spans="1:31" s="2" customFormat="1" ht="6.95" customHeight="1">
      <c r="A181" s="36"/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42"/>
      <c r="M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</sheetData>
  <sheetProtection password="CC35" sheet="1" objects="1" scenarios="1" formatColumns="0" formatRows="0" autoFilter="0"/>
  <autoFilter ref="C123:K18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83</v>
      </c>
    </row>
    <row r="4" spans="2:46" s="1" customFormat="1" ht="24.95" customHeight="1">
      <c r="B4" s="18"/>
      <c r="D4" s="137" t="s">
        <v>90</v>
      </c>
      <c r="L4" s="18"/>
      <c r="M4" s="138" t="s">
        <v>10</v>
      </c>
      <c r="AT4" s="15" t="s">
        <v>30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Demolice objektů KP v k.ú. Jindřichův Hradec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91</v>
      </c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305</v>
      </c>
      <c r="F9" s="36"/>
      <c r="G9" s="36"/>
      <c r="H9" s="36"/>
      <c r="I9" s="36"/>
      <c r="J9" s="36"/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12. 2. 2024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tr">
        <f>IF('Rekapitulace stavby'!AN10="","",'Rekapitulace stavby'!AN10)</f>
        <v/>
      </c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tr">
        <f>IF('Rekapitulace stavby'!E11="","",'Rekapitulace stavby'!E11)</f>
        <v xml:space="preserve"> </v>
      </c>
      <c r="F15" s="36"/>
      <c r="G15" s="36"/>
      <c r="H15" s="36"/>
      <c r="I15" s="139" t="s">
        <v>26</v>
      </c>
      <c r="J15" s="142" t="str">
        <f>IF('Rekapitulace stavby'!AN11="","",'Rekapitulace stavby'!AN11)</f>
        <v/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27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26</v>
      </c>
      <c r="J18" s="31" t="str">
        <f>'Rekapitulace stavby'!AN14</f>
        <v>Vyplň údaj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29</v>
      </c>
      <c r="E20" s="36"/>
      <c r="F20" s="36"/>
      <c r="G20" s="36"/>
      <c r="H20" s="36"/>
      <c r="I20" s="139" t="s">
        <v>25</v>
      </c>
      <c r="J20" s="142" t="str">
        <f>IF('Rekapitulace stavby'!AN16="","",'Rekapitulace stavby'!AN16)</f>
        <v/>
      </c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tr">
        <f>IF('Rekapitulace stavby'!E17="","",'Rekapitulace stavby'!E17)</f>
        <v xml:space="preserve"> </v>
      </c>
      <c r="F21" s="36"/>
      <c r="G21" s="36"/>
      <c r="H21" s="36"/>
      <c r="I21" s="139" t="s">
        <v>26</v>
      </c>
      <c r="J21" s="142" t="str">
        <f>IF('Rekapitulace stavby'!AN17="","",'Rekapitulace stavby'!AN17)</f>
        <v/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31</v>
      </c>
      <c r="E23" s="36"/>
      <c r="F23" s="36"/>
      <c r="G23" s="36"/>
      <c r="H23" s="36"/>
      <c r="I23" s="139" t="s">
        <v>25</v>
      </c>
      <c r="J23" s="142" t="str">
        <f>IF('Rekapitulace stavby'!AN19="","",'Rekapitulace stavby'!AN19)</f>
        <v/>
      </c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tr">
        <f>IF('Rekapitulace stavby'!E20="","",'Rekapitulace stavby'!E20)</f>
        <v xml:space="preserve"> </v>
      </c>
      <c r="F24" s="36"/>
      <c r="G24" s="36"/>
      <c r="H24" s="36"/>
      <c r="I24" s="139" t="s">
        <v>26</v>
      </c>
      <c r="J24" s="142" t="str">
        <f>IF('Rekapitulace stavby'!AN20="","",'Rekapitulace stavby'!AN20)</f>
        <v/>
      </c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32</v>
      </c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33</v>
      </c>
      <c r="E30" s="36"/>
      <c r="F30" s="36"/>
      <c r="G30" s="36"/>
      <c r="H30" s="36"/>
      <c r="I30" s="36"/>
      <c r="J30" s="150">
        <f>ROUND(J121,2)</f>
        <v>0</v>
      </c>
      <c r="K30" s="36"/>
      <c r="L30" s="6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35</v>
      </c>
      <c r="G32" s="36"/>
      <c r="H32" s="36"/>
      <c r="I32" s="151" t="s">
        <v>34</v>
      </c>
      <c r="J32" s="151" t="s">
        <v>36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52" t="s">
        <v>37</v>
      </c>
      <c r="E33" s="139" t="s">
        <v>38</v>
      </c>
      <c r="F33" s="153">
        <f>ROUND((SUM(BE121:BE135)),2)</f>
        <v>0</v>
      </c>
      <c r="G33" s="36"/>
      <c r="H33" s="36"/>
      <c r="I33" s="154">
        <v>0.21</v>
      </c>
      <c r="J33" s="153">
        <f>ROUND(((SUM(BE121:BE135))*I33),2)</f>
        <v>0</v>
      </c>
      <c r="K33" s="36"/>
      <c r="L33" s="6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9" t="s">
        <v>39</v>
      </c>
      <c r="F34" s="153">
        <f>ROUND((SUM(BF121:BF135)),2)</f>
        <v>0</v>
      </c>
      <c r="G34" s="36"/>
      <c r="H34" s="36"/>
      <c r="I34" s="154">
        <v>0.12</v>
      </c>
      <c r="J34" s="153">
        <f>ROUND(((SUM(BF121:BF135))*I34),2)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39" t="s">
        <v>37</v>
      </c>
      <c r="E35" s="139" t="s">
        <v>40</v>
      </c>
      <c r="F35" s="153">
        <f>ROUND((SUM(BG121:BG135)),2)</f>
        <v>0</v>
      </c>
      <c r="G35" s="36"/>
      <c r="H35" s="36"/>
      <c r="I35" s="154">
        <v>0.21</v>
      </c>
      <c r="J35" s="153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9" t="s">
        <v>41</v>
      </c>
      <c r="F36" s="153">
        <f>ROUND((SUM(BH121:BH135)),2)</f>
        <v>0</v>
      </c>
      <c r="G36" s="36"/>
      <c r="H36" s="36"/>
      <c r="I36" s="154">
        <v>0.12</v>
      </c>
      <c r="J36" s="153">
        <f>0</f>
        <v>0</v>
      </c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42</v>
      </c>
      <c r="F37" s="153">
        <f>ROUND((SUM(BI121:BI135)),2)</f>
        <v>0</v>
      </c>
      <c r="G37" s="36"/>
      <c r="H37" s="36"/>
      <c r="I37" s="154">
        <v>0</v>
      </c>
      <c r="J37" s="153">
        <f>0</f>
        <v>0</v>
      </c>
      <c r="K37" s="36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93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Demolice objektů KP v k.ú. Jindřichův Hradec</v>
      </c>
      <c r="F85" s="30"/>
      <c r="G85" s="30"/>
      <c r="H85" s="30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91</v>
      </c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5" t="str">
        <f>E9</f>
        <v>SO 03 - Vedlejší rozpočtové náklady</v>
      </c>
      <c r="F87" s="38"/>
      <c r="G87" s="38"/>
      <c r="H87" s="38"/>
      <c r="I87" s="38"/>
      <c r="J87" s="38"/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8" t="str">
        <f>IF(J12="","",J12)</f>
        <v>12. 2. 2024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96</v>
      </c>
      <c r="D96" s="38"/>
      <c r="E96" s="38"/>
      <c r="F96" s="38"/>
      <c r="G96" s="38"/>
      <c r="H96" s="38"/>
      <c r="I96" s="38"/>
      <c r="J96" s="109">
        <f>J121</f>
        <v>0</v>
      </c>
      <c r="K96" s="38"/>
      <c r="L96" s="6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97</v>
      </c>
    </row>
    <row r="97" spans="1:31" s="9" customFormat="1" ht="24.95" customHeight="1">
      <c r="A97" s="9"/>
      <c r="B97" s="178"/>
      <c r="C97" s="179"/>
      <c r="D97" s="180" t="s">
        <v>306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307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308</v>
      </c>
      <c r="E99" s="187"/>
      <c r="F99" s="187"/>
      <c r="G99" s="187"/>
      <c r="H99" s="187"/>
      <c r="I99" s="187"/>
      <c r="J99" s="188">
        <f>J127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309</v>
      </c>
      <c r="E100" s="187"/>
      <c r="F100" s="187"/>
      <c r="G100" s="187"/>
      <c r="H100" s="187"/>
      <c r="I100" s="187"/>
      <c r="J100" s="188">
        <f>J130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310</v>
      </c>
      <c r="E101" s="187"/>
      <c r="F101" s="187"/>
      <c r="G101" s="187"/>
      <c r="H101" s="187"/>
      <c r="I101" s="187"/>
      <c r="J101" s="188">
        <f>J133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2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106</v>
      </c>
      <c r="D108" s="38"/>
      <c r="E108" s="38"/>
      <c r="F108" s="38"/>
      <c r="G108" s="38"/>
      <c r="H108" s="38"/>
      <c r="I108" s="38"/>
      <c r="J108" s="38"/>
      <c r="K108" s="38"/>
      <c r="L108" s="62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2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3" t="str">
        <f>E7</f>
        <v>Demolice objektů KP v k.ú. Jindřichův Hradec</v>
      </c>
      <c r="F111" s="30"/>
      <c r="G111" s="30"/>
      <c r="H111" s="30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91</v>
      </c>
      <c r="D112" s="38"/>
      <c r="E112" s="38"/>
      <c r="F112" s="38"/>
      <c r="G112" s="38"/>
      <c r="H112" s="38"/>
      <c r="I112" s="38"/>
      <c r="J112" s="38"/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5" t="str">
        <f>E9</f>
        <v>SO 03 - Vedlejší rozpočtové náklady</v>
      </c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 xml:space="preserve"> </v>
      </c>
      <c r="G115" s="38"/>
      <c r="H115" s="38"/>
      <c r="I115" s="30" t="s">
        <v>22</v>
      </c>
      <c r="J115" s="78" t="str">
        <f>IF(J12="","",J12)</f>
        <v>12. 2. 2024</v>
      </c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 xml:space="preserve"> </v>
      </c>
      <c r="G117" s="38"/>
      <c r="H117" s="38"/>
      <c r="I117" s="30" t="s">
        <v>29</v>
      </c>
      <c r="J117" s="34" t="str">
        <f>E21</f>
        <v xml:space="preserve"> </v>
      </c>
      <c r="K117" s="38"/>
      <c r="L117" s="62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27</v>
      </c>
      <c r="D118" s="38"/>
      <c r="E118" s="38"/>
      <c r="F118" s="25" t="str">
        <f>IF(E18="","",E18)</f>
        <v>Vyplň údaj</v>
      </c>
      <c r="G118" s="38"/>
      <c r="H118" s="38"/>
      <c r="I118" s="30" t="s">
        <v>31</v>
      </c>
      <c r="J118" s="34" t="str">
        <f>E24</f>
        <v xml:space="preserve"> </v>
      </c>
      <c r="K118" s="38"/>
      <c r="L118" s="62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2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90"/>
      <c r="B120" s="191"/>
      <c r="C120" s="192" t="s">
        <v>107</v>
      </c>
      <c r="D120" s="193" t="s">
        <v>58</v>
      </c>
      <c r="E120" s="193" t="s">
        <v>54</v>
      </c>
      <c r="F120" s="193" t="s">
        <v>55</v>
      </c>
      <c r="G120" s="193" t="s">
        <v>108</v>
      </c>
      <c r="H120" s="193" t="s">
        <v>109</v>
      </c>
      <c r="I120" s="193" t="s">
        <v>110</v>
      </c>
      <c r="J120" s="194" t="s">
        <v>95</v>
      </c>
      <c r="K120" s="195" t="s">
        <v>111</v>
      </c>
      <c r="L120" s="196"/>
      <c r="M120" s="99" t="s">
        <v>1</v>
      </c>
      <c r="N120" s="100" t="s">
        <v>37</v>
      </c>
      <c r="O120" s="100" t="s">
        <v>112</v>
      </c>
      <c r="P120" s="100" t="s">
        <v>113</v>
      </c>
      <c r="Q120" s="100" t="s">
        <v>114</v>
      </c>
      <c r="R120" s="100" t="s">
        <v>115</v>
      </c>
      <c r="S120" s="100" t="s">
        <v>116</v>
      </c>
      <c r="T120" s="101" t="s">
        <v>117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6"/>
      <c r="B121" s="37"/>
      <c r="C121" s="106" t="s">
        <v>118</v>
      </c>
      <c r="D121" s="38"/>
      <c r="E121" s="38"/>
      <c r="F121" s="38"/>
      <c r="G121" s="38"/>
      <c r="H121" s="38"/>
      <c r="I121" s="38"/>
      <c r="J121" s="197">
        <f>BK121</f>
        <v>0</v>
      </c>
      <c r="K121" s="38"/>
      <c r="L121" s="42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72</v>
      </c>
      <c r="AU121" s="15" t="s">
        <v>97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72</v>
      </c>
      <c r="E122" s="205" t="s">
        <v>311</v>
      </c>
      <c r="F122" s="205" t="s">
        <v>88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P123+P127+P130+P133</f>
        <v>0</v>
      </c>
      <c r="Q122" s="210"/>
      <c r="R122" s="211">
        <f>R123+R127+R130+R133</f>
        <v>0</v>
      </c>
      <c r="S122" s="210"/>
      <c r="T122" s="212">
        <f>T123+T127+T130+T133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149</v>
      </c>
      <c r="AT122" s="214" t="s">
        <v>72</v>
      </c>
      <c r="AU122" s="214" t="s">
        <v>73</v>
      </c>
      <c r="AY122" s="213" t="s">
        <v>121</v>
      </c>
      <c r="BK122" s="215">
        <f>BK123+BK127+BK130+BK133</f>
        <v>0</v>
      </c>
    </row>
    <row r="123" spans="1:63" s="12" customFormat="1" ht="22.8" customHeight="1">
      <c r="A123" s="12"/>
      <c r="B123" s="202"/>
      <c r="C123" s="203"/>
      <c r="D123" s="204" t="s">
        <v>72</v>
      </c>
      <c r="E123" s="216" t="s">
        <v>312</v>
      </c>
      <c r="F123" s="216" t="s">
        <v>313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SUM(P124:P126)</f>
        <v>0</v>
      </c>
      <c r="Q123" s="210"/>
      <c r="R123" s="211">
        <f>SUM(R124:R126)</f>
        <v>0</v>
      </c>
      <c r="S123" s="210"/>
      <c r="T123" s="212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149</v>
      </c>
      <c r="AT123" s="214" t="s">
        <v>72</v>
      </c>
      <c r="AU123" s="214" t="s">
        <v>81</v>
      </c>
      <c r="AY123" s="213" t="s">
        <v>121</v>
      </c>
      <c r="BK123" s="215">
        <f>SUM(BK124:BK126)</f>
        <v>0</v>
      </c>
    </row>
    <row r="124" spans="1:65" s="2" customFormat="1" ht="16.5" customHeight="1">
      <c r="A124" s="36"/>
      <c r="B124" s="37"/>
      <c r="C124" s="218" t="s">
        <v>81</v>
      </c>
      <c r="D124" s="218" t="s">
        <v>123</v>
      </c>
      <c r="E124" s="219" t="s">
        <v>314</v>
      </c>
      <c r="F124" s="220" t="s">
        <v>315</v>
      </c>
      <c r="G124" s="221" t="s">
        <v>316</v>
      </c>
      <c r="H124" s="222">
        <v>1</v>
      </c>
      <c r="I124" s="223"/>
      <c r="J124" s="224">
        <f>ROUND(I124*H124,2)</f>
        <v>0</v>
      </c>
      <c r="K124" s="225"/>
      <c r="L124" s="42"/>
      <c r="M124" s="226" t="s">
        <v>1</v>
      </c>
      <c r="N124" s="227" t="s">
        <v>40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30" t="s">
        <v>317</v>
      </c>
      <c r="AT124" s="230" t="s">
        <v>123</v>
      </c>
      <c r="AU124" s="230" t="s">
        <v>83</v>
      </c>
      <c r="AY124" s="15" t="s">
        <v>121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5" t="s">
        <v>127</v>
      </c>
      <c r="BK124" s="231">
        <f>ROUND(I124*H124,2)</f>
        <v>0</v>
      </c>
      <c r="BL124" s="15" t="s">
        <v>317</v>
      </c>
      <c r="BM124" s="230" t="s">
        <v>318</v>
      </c>
    </row>
    <row r="125" spans="1:47" s="2" customFormat="1" ht="12">
      <c r="A125" s="36"/>
      <c r="B125" s="37"/>
      <c r="C125" s="38"/>
      <c r="D125" s="232" t="s">
        <v>129</v>
      </c>
      <c r="E125" s="38"/>
      <c r="F125" s="233" t="s">
        <v>315</v>
      </c>
      <c r="G125" s="38"/>
      <c r="H125" s="38"/>
      <c r="I125" s="234"/>
      <c r="J125" s="38"/>
      <c r="K125" s="38"/>
      <c r="L125" s="42"/>
      <c r="M125" s="235"/>
      <c r="N125" s="236"/>
      <c r="O125" s="90"/>
      <c r="P125" s="90"/>
      <c r="Q125" s="90"/>
      <c r="R125" s="90"/>
      <c r="S125" s="90"/>
      <c r="T125" s="91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129</v>
      </c>
      <c r="AU125" s="15" t="s">
        <v>83</v>
      </c>
    </row>
    <row r="126" spans="1:47" s="2" customFormat="1" ht="12">
      <c r="A126" s="36"/>
      <c r="B126" s="37"/>
      <c r="C126" s="38"/>
      <c r="D126" s="232" t="s">
        <v>259</v>
      </c>
      <c r="E126" s="38"/>
      <c r="F126" s="259" t="s">
        <v>319</v>
      </c>
      <c r="G126" s="38"/>
      <c r="H126" s="38"/>
      <c r="I126" s="234"/>
      <c r="J126" s="38"/>
      <c r="K126" s="38"/>
      <c r="L126" s="42"/>
      <c r="M126" s="235"/>
      <c r="N126" s="236"/>
      <c r="O126" s="90"/>
      <c r="P126" s="90"/>
      <c r="Q126" s="90"/>
      <c r="R126" s="90"/>
      <c r="S126" s="90"/>
      <c r="T126" s="91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259</v>
      </c>
      <c r="AU126" s="15" t="s">
        <v>83</v>
      </c>
    </row>
    <row r="127" spans="1:63" s="12" customFormat="1" ht="22.8" customHeight="1">
      <c r="A127" s="12"/>
      <c r="B127" s="202"/>
      <c r="C127" s="203"/>
      <c r="D127" s="204" t="s">
        <v>72</v>
      </c>
      <c r="E127" s="216" t="s">
        <v>320</v>
      </c>
      <c r="F127" s="216" t="s">
        <v>321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SUM(P128:P129)</f>
        <v>0</v>
      </c>
      <c r="Q127" s="210"/>
      <c r="R127" s="211">
        <f>SUM(R128:R129)</f>
        <v>0</v>
      </c>
      <c r="S127" s="210"/>
      <c r="T127" s="212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149</v>
      </c>
      <c r="AT127" s="214" t="s">
        <v>72</v>
      </c>
      <c r="AU127" s="214" t="s">
        <v>81</v>
      </c>
      <c r="AY127" s="213" t="s">
        <v>121</v>
      </c>
      <c r="BK127" s="215">
        <f>SUM(BK128:BK129)</f>
        <v>0</v>
      </c>
    </row>
    <row r="128" spans="1:65" s="2" customFormat="1" ht="16.5" customHeight="1">
      <c r="A128" s="36"/>
      <c r="B128" s="37"/>
      <c r="C128" s="218" t="s">
        <v>83</v>
      </c>
      <c r="D128" s="218" t="s">
        <v>123</v>
      </c>
      <c r="E128" s="219" t="s">
        <v>322</v>
      </c>
      <c r="F128" s="220" t="s">
        <v>323</v>
      </c>
      <c r="G128" s="221" t="s">
        <v>316</v>
      </c>
      <c r="H128" s="222">
        <v>1</v>
      </c>
      <c r="I128" s="223"/>
      <c r="J128" s="224">
        <f>ROUND(I128*H128,2)</f>
        <v>0</v>
      </c>
      <c r="K128" s="225"/>
      <c r="L128" s="42"/>
      <c r="M128" s="226" t="s">
        <v>1</v>
      </c>
      <c r="N128" s="227" t="s">
        <v>40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0" t="s">
        <v>317</v>
      </c>
      <c r="AT128" s="230" t="s">
        <v>123</v>
      </c>
      <c r="AU128" s="230" t="s">
        <v>83</v>
      </c>
      <c r="AY128" s="15" t="s">
        <v>121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5" t="s">
        <v>127</v>
      </c>
      <c r="BK128" s="231">
        <f>ROUND(I128*H128,2)</f>
        <v>0</v>
      </c>
      <c r="BL128" s="15" t="s">
        <v>317</v>
      </c>
      <c r="BM128" s="230" t="s">
        <v>324</v>
      </c>
    </row>
    <row r="129" spans="1:47" s="2" customFormat="1" ht="12">
      <c r="A129" s="36"/>
      <c r="B129" s="37"/>
      <c r="C129" s="38"/>
      <c r="D129" s="232" t="s">
        <v>129</v>
      </c>
      <c r="E129" s="38"/>
      <c r="F129" s="233" t="s">
        <v>323</v>
      </c>
      <c r="G129" s="38"/>
      <c r="H129" s="38"/>
      <c r="I129" s="234"/>
      <c r="J129" s="38"/>
      <c r="K129" s="38"/>
      <c r="L129" s="42"/>
      <c r="M129" s="235"/>
      <c r="N129" s="236"/>
      <c r="O129" s="90"/>
      <c r="P129" s="90"/>
      <c r="Q129" s="90"/>
      <c r="R129" s="90"/>
      <c r="S129" s="90"/>
      <c r="T129" s="91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129</v>
      </c>
      <c r="AU129" s="15" t="s">
        <v>83</v>
      </c>
    </row>
    <row r="130" spans="1:63" s="12" customFormat="1" ht="22.8" customHeight="1">
      <c r="A130" s="12"/>
      <c r="B130" s="202"/>
      <c r="C130" s="203"/>
      <c r="D130" s="204" t="s">
        <v>72</v>
      </c>
      <c r="E130" s="216" t="s">
        <v>325</v>
      </c>
      <c r="F130" s="216" t="s">
        <v>326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SUM(P131:P132)</f>
        <v>0</v>
      </c>
      <c r="Q130" s="210"/>
      <c r="R130" s="211">
        <f>SUM(R131:R132)</f>
        <v>0</v>
      </c>
      <c r="S130" s="210"/>
      <c r="T130" s="212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149</v>
      </c>
      <c r="AT130" s="214" t="s">
        <v>72</v>
      </c>
      <c r="AU130" s="214" t="s">
        <v>81</v>
      </c>
      <c r="AY130" s="213" t="s">
        <v>121</v>
      </c>
      <c r="BK130" s="215">
        <f>SUM(BK131:BK132)</f>
        <v>0</v>
      </c>
    </row>
    <row r="131" spans="1:65" s="2" customFormat="1" ht="16.5" customHeight="1">
      <c r="A131" s="36"/>
      <c r="B131" s="37"/>
      <c r="C131" s="218" t="s">
        <v>138</v>
      </c>
      <c r="D131" s="218" t="s">
        <v>123</v>
      </c>
      <c r="E131" s="219" t="s">
        <v>327</v>
      </c>
      <c r="F131" s="220" t="s">
        <v>326</v>
      </c>
      <c r="G131" s="221" t="s">
        <v>316</v>
      </c>
      <c r="H131" s="222">
        <v>1</v>
      </c>
      <c r="I131" s="223"/>
      <c r="J131" s="224">
        <f>ROUND(I131*H131,2)</f>
        <v>0</v>
      </c>
      <c r="K131" s="225"/>
      <c r="L131" s="42"/>
      <c r="M131" s="226" t="s">
        <v>1</v>
      </c>
      <c r="N131" s="227" t="s">
        <v>40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0" t="s">
        <v>317</v>
      </c>
      <c r="AT131" s="230" t="s">
        <v>123</v>
      </c>
      <c r="AU131" s="230" t="s">
        <v>83</v>
      </c>
      <c r="AY131" s="15" t="s">
        <v>121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5" t="s">
        <v>127</v>
      </c>
      <c r="BK131" s="231">
        <f>ROUND(I131*H131,2)</f>
        <v>0</v>
      </c>
      <c r="BL131" s="15" t="s">
        <v>317</v>
      </c>
      <c r="BM131" s="230" t="s">
        <v>328</v>
      </c>
    </row>
    <row r="132" spans="1:47" s="2" customFormat="1" ht="12">
      <c r="A132" s="36"/>
      <c r="B132" s="37"/>
      <c r="C132" s="38"/>
      <c r="D132" s="232" t="s">
        <v>129</v>
      </c>
      <c r="E132" s="38"/>
      <c r="F132" s="233" t="s">
        <v>326</v>
      </c>
      <c r="G132" s="38"/>
      <c r="H132" s="38"/>
      <c r="I132" s="234"/>
      <c r="J132" s="38"/>
      <c r="K132" s="38"/>
      <c r="L132" s="42"/>
      <c r="M132" s="235"/>
      <c r="N132" s="236"/>
      <c r="O132" s="90"/>
      <c r="P132" s="90"/>
      <c r="Q132" s="90"/>
      <c r="R132" s="90"/>
      <c r="S132" s="90"/>
      <c r="T132" s="91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129</v>
      </c>
      <c r="AU132" s="15" t="s">
        <v>83</v>
      </c>
    </row>
    <row r="133" spans="1:63" s="12" customFormat="1" ht="22.8" customHeight="1">
      <c r="A133" s="12"/>
      <c r="B133" s="202"/>
      <c r="C133" s="203"/>
      <c r="D133" s="204" t="s">
        <v>72</v>
      </c>
      <c r="E133" s="216" t="s">
        <v>329</v>
      </c>
      <c r="F133" s="216" t="s">
        <v>330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SUM(P134:P135)</f>
        <v>0</v>
      </c>
      <c r="Q133" s="210"/>
      <c r="R133" s="211">
        <f>SUM(R134:R135)</f>
        <v>0</v>
      </c>
      <c r="S133" s="210"/>
      <c r="T133" s="212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149</v>
      </c>
      <c r="AT133" s="214" t="s">
        <v>72</v>
      </c>
      <c r="AU133" s="214" t="s">
        <v>81</v>
      </c>
      <c r="AY133" s="213" t="s">
        <v>121</v>
      </c>
      <c r="BK133" s="215">
        <f>SUM(BK134:BK135)</f>
        <v>0</v>
      </c>
    </row>
    <row r="134" spans="1:65" s="2" customFormat="1" ht="16.5" customHeight="1">
      <c r="A134" s="36"/>
      <c r="B134" s="37"/>
      <c r="C134" s="218" t="s">
        <v>127</v>
      </c>
      <c r="D134" s="218" t="s">
        <v>123</v>
      </c>
      <c r="E134" s="219" t="s">
        <v>331</v>
      </c>
      <c r="F134" s="220" t="s">
        <v>330</v>
      </c>
      <c r="G134" s="221" t="s">
        <v>316</v>
      </c>
      <c r="H134" s="222">
        <v>1</v>
      </c>
      <c r="I134" s="223"/>
      <c r="J134" s="224">
        <f>ROUND(I134*H134,2)</f>
        <v>0</v>
      </c>
      <c r="K134" s="225"/>
      <c r="L134" s="42"/>
      <c r="M134" s="226" t="s">
        <v>1</v>
      </c>
      <c r="N134" s="227" t="s">
        <v>40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0" t="s">
        <v>317</v>
      </c>
      <c r="AT134" s="230" t="s">
        <v>123</v>
      </c>
      <c r="AU134" s="230" t="s">
        <v>83</v>
      </c>
      <c r="AY134" s="15" t="s">
        <v>121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5" t="s">
        <v>127</v>
      </c>
      <c r="BK134" s="231">
        <f>ROUND(I134*H134,2)</f>
        <v>0</v>
      </c>
      <c r="BL134" s="15" t="s">
        <v>317</v>
      </c>
      <c r="BM134" s="230" t="s">
        <v>332</v>
      </c>
    </row>
    <row r="135" spans="1:47" s="2" customFormat="1" ht="12">
      <c r="A135" s="36"/>
      <c r="B135" s="37"/>
      <c r="C135" s="38"/>
      <c r="D135" s="232" t="s">
        <v>129</v>
      </c>
      <c r="E135" s="38"/>
      <c r="F135" s="233" t="s">
        <v>330</v>
      </c>
      <c r="G135" s="38"/>
      <c r="H135" s="38"/>
      <c r="I135" s="234"/>
      <c r="J135" s="38"/>
      <c r="K135" s="38"/>
      <c r="L135" s="42"/>
      <c r="M135" s="260"/>
      <c r="N135" s="261"/>
      <c r="O135" s="262"/>
      <c r="P135" s="262"/>
      <c r="Q135" s="262"/>
      <c r="R135" s="262"/>
      <c r="S135" s="262"/>
      <c r="T135" s="263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129</v>
      </c>
      <c r="AU135" s="15" t="s">
        <v>83</v>
      </c>
    </row>
    <row r="136" spans="1:31" s="2" customFormat="1" ht="6.95" customHeight="1">
      <c r="A136" s="36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42"/>
      <c r="M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</sheetData>
  <sheetProtection password="CC35" sheet="1" objects="1" scenarios="1" formatColumns="0" formatRows="0" autoFilter="0"/>
  <autoFilter ref="C120:K13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Bouček Václav, Ing.</dc:creator>
  <cp:keywords/>
  <dc:description/>
  <cp:lastModifiedBy>Bouček Václav, Ing.</cp:lastModifiedBy>
  <dcterms:created xsi:type="dcterms:W3CDTF">2024-06-14T06:00:45Z</dcterms:created>
  <dcterms:modified xsi:type="dcterms:W3CDTF">2024-06-14T06:00:49Z</dcterms:modified>
  <cp:category/>
  <cp:version/>
  <cp:contentType/>
  <cp:contentStatus/>
</cp:coreProperties>
</file>