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19-03-11 - TNS Dětmaro..." sheetId="2" r:id="rId2"/>
    <sheet name="PS 19-03-12 - TNS Dětmaro..." sheetId="3" r:id="rId3"/>
    <sheet name="PS 19-03-31 - TNS Dětmaro..." sheetId="4" r:id="rId4"/>
    <sheet name="SO 19-82-01 - TNS Dětmaro..." sheetId="5" r:id="rId5"/>
    <sheet name="SO 90-90 - Likvidace odpa..." sheetId="6" r:id="rId6"/>
    <sheet name="SO 98-98 - Všeobecný objekt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'PS 19-03-11 - TNS Dětmaro...'!$C$83:$K$133</definedName>
    <definedName name="_xlnm.Print_Area" localSheetId="1">'PS 19-03-11 - TNS Dětmaro...'!$C$4:$J$39,'PS 19-03-11 - TNS Dětmaro...'!$C$45:$J$65,'PS 19-03-11 - TNS Dětmaro...'!$C$71:$K$133</definedName>
    <definedName name="_xlnm.Print_Titles" localSheetId="1">'PS 19-03-11 - TNS Dětmaro...'!$83:$83</definedName>
    <definedName name="_xlnm._FilterDatabase" localSheetId="2" hidden="1">'PS 19-03-12 - TNS Dětmaro...'!$C$79:$K$102</definedName>
    <definedName name="_xlnm.Print_Area" localSheetId="2">'PS 19-03-12 - TNS Dětmaro...'!$C$4:$J$39,'PS 19-03-12 - TNS Dětmaro...'!$C$45:$J$61,'PS 19-03-12 - TNS Dětmaro...'!$C$67:$K$102</definedName>
    <definedName name="_xlnm.Print_Titles" localSheetId="2">'PS 19-03-12 - TNS Dětmaro...'!$79:$79</definedName>
    <definedName name="_xlnm._FilterDatabase" localSheetId="3" hidden="1">'PS 19-03-31 - TNS Dětmaro...'!$C$86:$K$304</definedName>
    <definedName name="_xlnm.Print_Area" localSheetId="3">'PS 19-03-31 - TNS Dětmaro...'!$C$4:$J$39,'PS 19-03-31 - TNS Dětmaro...'!$C$45:$J$68,'PS 19-03-31 - TNS Dětmaro...'!$C$74:$K$304</definedName>
    <definedName name="_xlnm.Print_Titles" localSheetId="3">'PS 19-03-31 - TNS Dětmaro...'!$86:$86</definedName>
    <definedName name="_xlnm._FilterDatabase" localSheetId="4" hidden="1">'SO 19-82-01 - TNS Dětmaro...'!$C$87:$K$262</definedName>
    <definedName name="_xlnm.Print_Area" localSheetId="4">'SO 19-82-01 - TNS Dětmaro...'!$C$4:$J$39,'SO 19-82-01 - TNS Dětmaro...'!$C$45:$J$69,'SO 19-82-01 - TNS Dětmaro...'!$C$75:$K$262</definedName>
    <definedName name="_xlnm.Print_Titles" localSheetId="4">'SO 19-82-01 - TNS Dětmaro...'!$87:$87</definedName>
    <definedName name="_xlnm._FilterDatabase" localSheetId="5" hidden="1">'SO 90-90 - Likvidace odpa...'!$C$79:$K$105</definedName>
    <definedName name="_xlnm.Print_Area" localSheetId="5">'SO 90-90 - Likvidace odpa...'!$C$4:$J$39,'SO 90-90 - Likvidace odpa...'!$C$45:$J$61,'SO 90-90 - Likvidace odpa...'!$C$67:$K$105</definedName>
    <definedName name="_xlnm.Print_Titles" localSheetId="5">'SO 90-90 - Likvidace odpa...'!$79:$79</definedName>
    <definedName name="_xlnm._FilterDatabase" localSheetId="6" hidden="1">'SO 98-98 - Všeobecný objekt'!$C$80:$K$91</definedName>
    <definedName name="_xlnm.Print_Area" localSheetId="6">'SO 98-98 - Všeobecný objekt'!$C$4:$J$39,'SO 98-98 - Všeobecný objekt'!$C$45:$J$62,'SO 98-98 - Všeobecný objekt'!$C$68:$K$91</definedName>
    <definedName name="_xlnm.Print_Titles" localSheetId="6">'SO 98-98 - Všeobecný objekt'!$80:$80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0"/>
  <c r="BH90"/>
  <c r="BG90"/>
  <c r="BF90"/>
  <c r="T90"/>
  <c r="T89"/>
  <c r="R90"/>
  <c r="R89"/>
  <c r="P90"/>
  <c r="P89"/>
  <c r="BI86"/>
  <c r="BH86"/>
  <c r="BG86"/>
  <c r="BF86"/>
  <c r="T86"/>
  <c r="R86"/>
  <c r="P86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6" r="J37"/>
  <c r="J36"/>
  <c i="1" r="AY59"/>
  <c i="6" r="J35"/>
  <c i="1" r="AX59"/>
  <c i="6"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5" r="J37"/>
  <c r="J36"/>
  <c i="1" r="AY58"/>
  <c i="5" r="J35"/>
  <c i="1" r="AX58"/>
  <c i="5"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3"/>
  <c r="BH243"/>
  <c r="BG243"/>
  <c r="BF243"/>
  <c r="T243"/>
  <c r="T236"/>
  <c r="R243"/>
  <c r="R236"/>
  <c r="P243"/>
  <c r="P236"/>
  <c r="BI237"/>
  <c r="BH237"/>
  <c r="BG237"/>
  <c r="BF237"/>
  <c r="T237"/>
  <c r="R237"/>
  <c r="P237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6"/>
  <c r="BH206"/>
  <c r="BG206"/>
  <c r="BF206"/>
  <c r="T206"/>
  <c r="T205"/>
  <c r="R206"/>
  <c r="R205"/>
  <c r="P206"/>
  <c r="P205"/>
  <c r="BI202"/>
  <c r="BH202"/>
  <c r="BG202"/>
  <c r="BF202"/>
  <c r="T202"/>
  <c r="R202"/>
  <c r="P202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2"/>
  <c r="BH172"/>
  <c r="BG172"/>
  <c r="BF172"/>
  <c r="T172"/>
  <c r="T171"/>
  <c r="R172"/>
  <c r="R171"/>
  <c r="P172"/>
  <c r="P171"/>
  <c r="BI165"/>
  <c r="BH165"/>
  <c r="BG165"/>
  <c r="BF165"/>
  <c r="T165"/>
  <c r="R165"/>
  <c r="P165"/>
  <c r="P153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0"/>
  <c r="BH90"/>
  <c r="BG90"/>
  <c r="BF90"/>
  <c r="T90"/>
  <c r="R90"/>
  <c r="P90"/>
  <c r="J85"/>
  <c r="J84"/>
  <c r="F84"/>
  <c r="F82"/>
  <c r="E80"/>
  <c r="J55"/>
  <c r="J54"/>
  <c r="F54"/>
  <c r="F52"/>
  <c r="E50"/>
  <c r="J18"/>
  <c r="E18"/>
  <c r="F55"/>
  <c r="J17"/>
  <c r="J12"/>
  <c r="J82"/>
  <c r="E7"/>
  <c r="E48"/>
  <c i="4" r="J37"/>
  <c r="J36"/>
  <c i="1" r="AY57"/>
  <c i="4" r="J35"/>
  <c i="1" r="AX57"/>
  <c i="4" r="BI302"/>
  <c r="BH302"/>
  <c r="BG302"/>
  <c r="BF302"/>
  <c r="T302"/>
  <c r="T301"/>
  <c r="R302"/>
  <c r="R301"/>
  <c r="P302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T193"/>
  <c r="R194"/>
  <c r="R193"/>
  <c r="P194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3" r="J37"/>
  <c r="J36"/>
  <c i="1" r="AY56"/>
  <c i="3" r="J35"/>
  <c i="1" r="AX56"/>
  <c i="3"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48"/>
  <c i="2" r="J37"/>
  <c r="J36"/>
  <c i="1" r="AY55"/>
  <c i="2" r="J35"/>
  <c i="1" r="AX55"/>
  <c i="2" r="BI132"/>
  <c r="BH132"/>
  <c r="BG132"/>
  <c r="BF132"/>
  <c r="T132"/>
  <c r="T131"/>
  <c r="R132"/>
  <c r="R131"/>
  <c r="P132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T85"/>
  <c r="R86"/>
  <c r="R85"/>
  <c r="P86"/>
  <c r="P85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1" r="L50"/>
  <c r="AM50"/>
  <c r="AM49"/>
  <c r="L49"/>
  <c r="AM47"/>
  <c r="L47"/>
  <c r="L45"/>
  <c r="L44"/>
  <c i="2" r="J100"/>
  <c i="4" r="BK231"/>
  <c i="5" r="J90"/>
  <c i="2" r="BK125"/>
  <c i="4" r="J184"/>
  <c i="2" r="BK112"/>
  <c i="4" r="J228"/>
  <c r="J271"/>
  <c r="BK213"/>
  <c r="J302"/>
  <c i="5" r="J165"/>
  <c i="6" r="BK88"/>
  <c i="2" r="BK132"/>
  <c i="4" r="BK292"/>
  <c r="J204"/>
  <c r="J225"/>
  <c r="J89"/>
  <c i="5" r="BK90"/>
  <c i="2" r="BK100"/>
  <c i="4" r="J219"/>
  <c i="2" r="J90"/>
  <c i="4" r="BK201"/>
  <c i="5" r="BK237"/>
  <c i="4" r="J174"/>
  <c i="2" r="J115"/>
  <c i="4" r="J262"/>
  <c r="BK141"/>
  <c i="5" r="BK260"/>
  <c i="2" r="BK109"/>
  <c i="4" r="BK110"/>
  <c r="J159"/>
  <c i="5" r="J114"/>
  <c i="3" r="BK94"/>
  <c i="4" r="J292"/>
  <c r="J101"/>
  <c r="BK153"/>
  <c r="J222"/>
  <c i="5" r="J202"/>
  <c i="4" r="BK225"/>
  <c i="5" r="BK215"/>
  <c r="J230"/>
  <c i="3" r="J88"/>
  <c i="4" r="BK262"/>
  <c i="5" r="J253"/>
  <c i="4" r="BK283"/>
  <c r="BK159"/>
  <c r="J194"/>
  <c i="3" r="F36"/>
  <c i="7" r="J83"/>
  <c i="4" r="J92"/>
  <c i="2" r="BK103"/>
  <c i="4" r="J280"/>
  <c i="5" r="BK165"/>
  <c i="6" r="BK97"/>
  <c i="4" r="J144"/>
  <c r="BK135"/>
  <c r="J120"/>
  <c i="5" r="BK206"/>
  <c i="6" r="J82"/>
  <c i="2" r="J128"/>
  <c i="4" r="BK259"/>
  <c r="BK198"/>
  <c i="5" r="BK102"/>
  <c r="J182"/>
  <c r="J172"/>
  <c i="4" r="BK132"/>
  <c r="J171"/>
  <c r="BK107"/>
  <c i="7" r="BK90"/>
  <c i="5" r="BK172"/>
  <c i="3" r="J94"/>
  <c i="4" r="BK89"/>
  <c i="6" r="J91"/>
  <c i="3" r="J34"/>
  <c i="4" r="BK174"/>
  <c r="BK156"/>
  <c r="BK190"/>
  <c r="J180"/>
  <c r="BK168"/>
  <c i="2" r="J93"/>
  <c i="4" r="BK150"/>
  <c r="J162"/>
  <c i="6" r="J85"/>
  <c i="2" r="J106"/>
  <c i="3" r="J91"/>
  <c i="4" r="J98"/>
  <c r="J153"/>
  <c i="5" r="J220"/>
  <c i="4" r="J177"/>
  <c i="2" r="J122"/>
  <c i="4" r="J253"/>
  <c i="5" r="BK250"/>
  <c i="4" r="BK235"/>
  <c r="BK180"/>
  <c i="6" r="J103"/>
  <c i="5" r="BK114"/>
  <c i="4" r="J110"/>
  <c i="5" r="J256"/>
  <c i="2" r="BK96"/>
  <c i="4" r="BK216"/>
  <c i="5" r="J154"/>
  <c i="4" r="BK123"/>
  <c r="BK138"/>
  <c i="5" r="BK96"/>
  <c i="4" r="J132"/>
  <c r="BK241"/>
  <c i="7" r="J90"/>
  <c i="4" r="J198"/>
  <c i="2" r="J125"/>
  <c i="4" r="BK165"/>
  <c i="2" r="J119"/>
  <c i="5" r="BK138"/>
  <c i="4" r="J117"/>
  <c r="BK114"/>
  <c i="5" r="J260"/>
  <c i="4" r="J187"/>
  <c r="BK219"/>
  <c i="5" r="BK243"/>
  <c i="4" r="J268"/>
  <c r="J241"/>
  <c i="1" r="AS54"/>
  <c i="4" r="BK207"/>
  <c i="6" r="J97"/>
  <c i="4" r="BK271"/>
  <c i="2" r="BK122"/>
  <c r="J86"/>
  <c i="5" r="BK143"/>
  <c i="4" r="J210"/>
  <c i="5" r="J190"/>
  <c i="4" r="J141"/>
  <c i="2" r="J109"/>
  <c i="4" r="J168"/>
  <c i="5" r="BK186"/>
  <c i="3" r="J85"/>
  <c i="4" r="J247"/>
  <c i="5" r="J120"/>
  <c i="3" r="J100"/>
  <c i="4" r="BK238"/>
  <c i="5" r="BK210"/>
  <c i="4" r="BK126"/>
  <c i="5" r="BK253"/>
  <c i="2" r="BK93"/>
  <c i="4" r="J277"/>
  <c r="BK194"/>
  <c r="BK253"/>
  <c i="5" r="BK256"/>
  <c i="3" r="BK88"/>
  <c i="4" r="BK228"/>
  <c i="5" r="BK154"/>
  <c i="4" r="BK177"/>
  <c i="6" r="BK100"/>
  <c i="3" r="J82"/>
  <c i="4" r="J283"/>
  <c i="5" r="J133"/>
  <c i="3" r="F34"/>
  <c i="4" r="J190"/>
  <c i="5" r="J143"/>
  <c i="2" r="BK119"/>
  <c i="4" r="BK204"/>
  <c r="BK187"/>
  <c r="BK171"/>
  <c r="BK274"/>
  <c i="5" r="J148"/>
  <c i="7" r="BK83"/>
  <c i="3" r="BK82"/>
  <c i="4" r="BK250"/>
  <c i="5" r="J96"/>
  <c i="2" r="J103"/>
  <c i="4" r="BK289"/>
  <c i="5" r="J196"/>
  <c i="3" r="BK91"/>
  <c i="4" r="J165"/>
  <c r="BK120"/>
  <c r="BK256"/>
  <c i="5" r="BK120"/>
  <c r="J126"/>
  <c i="4" r="BK147"/>
  <c r="J107"/>
  <c i="5" r="BK126"/>
  <c i="7" r="J86"/>
  <c i="4" r="J126"/>
  <c r="J207"/>
  <c i="5" r="BK220"/>
  <c i="2" r="J132"/>
  <c i="5" r="BK148"/>
  <c i="4" r="BK280"/>
  <c r="J95"/>
  <c i="6" r="J88"/>
  <c i="4" r="BK302"/>
  <c i="5" r="J160"/>
  <c i="4" r="J286"/>
  <c r="J123"/>
  <c i="5" r="BK202"/>
  <c i="3" r="J97"/>
  <c i="4" r="BK277"/>
  <c r="BK265"/>
  <c i="5" r="BK190"/>
  <c i="2" r="BK86"/>
  <c i="4" r="BK244"/>
  <c r="J289"/>
  <c r="J298"/>
  <c r="BK268"/>
  <c i="5" r="J206"/>
  <c i="2" r="BK128"/>
  <c i="3" r="BK85"/>
  <c i="4" r="J231"/>
  <c r="J201"/>
  <c r="J250"/>
  <c r="BK129"/>
  <c i="5" r="BK133"/>
  <c i="2" r="J96"/>
  <c i="4" r="J156"/>
  <c r="J213"/>
  <c i="3" r="BK97"/>
  <c i="4" r="J244"/>
  <c i="7" r="BK86"/>
  <c i="4" r="J259"/>
  <c r="BK101"/>
  <c r="J147"/>
  <c r="J135"/>
  <c i="5" r="BK108"/>
  <c r="J102"/>
  <c i="2" r="BK90"/>
  <c i="5" r="J108"/>
  <c i="6" r="BK91"/>
  <c i="2" r="BK106"/>
  <c i="4" r="BK210"/>
  <c r="BK95"/>
  <c i="5" r="BK225"/>
  <c i="6" r="BK103"/>
  <c i="4" r="BK162"/>
  <c i="5" r="J215"/>
  <c i="6" r="J94"/>
  <c i="4" r="BK295"/>
  <c i="5" r="J250"/>
  <c i="4" r="BK298"/>
  <c i="5" r="J186"/>
  <c i="2" r="BK115"/>
  <c i="3" r="BK100"/>
  <c i="4" r="BK247"/>
  <c i="5" r="BK182"/>
  <c i="6" r="BK82"/>
  <c i="4" r="BK117"/>
  <c r="J235"/>
  <c r="J238"/>
  <c i="5" r="BK176"/>
  <c i="6" r="BK85"/>
  <c i="4" r="BK92"/>
  <c r="BK222"/>
  <c r="BK98"/>
  <c i="5" r="J210"/>
  <c i="6" r="BK94"/>
  <c r="J100"/>
  <c i="4" r="J104"/>
  <c r="J129"/>
  <c r="J114"/>
  <c i="5" r="J176"/>
  <c i="4" r="J265"/>
  <c i="5" r="J237"/>
  <c i="2" r="J112"/>
  <c i="4" r="J216"/>
  <c r="BK144"/>
  <c i="5" r="J138"/>
  <c i="4" r="BK184"/>
  <c i="5" r="J243"/>
  <c r="BK196"/>
  <c i="4" r="J295"/>
  <c r="J150"/>
  <c r="J274"/>
  <c i="5" r="BK230"/>
  <c i="4" r="J256"/>
  <c r="J138"/>
  <c i="5" r="J225"/>
  <c i="4" r="BK286"/>
  <c r="BK104"/>
  <c i="5" r="BK160"/>
  <c l="1" r="T153"/>
  <c r="R153"/>
  <c i="2" r="R89"/>
  <c r="R118"/>
  <c i="3" r="P81"/>
  <c r="P80"/>
  <c i="1" r="AU56"/>
  <c i="4" r="R88"/>
  <c r="BK183"/>
  <c r="J183"/>
  <c r="J63"/>
  <c i="2" r="T89"/>
  <c i="4" r="BK197"/>
  <c r="J197"/>
  <c r="J65"/>
  <c i="5" r="T89"/>
  <c i="2" r="BK89"/>
  <c r="J89"/>
  <c r="J61"/>
  <c i="3" r="R81"/>
  <c r="R80"/>
  <c i="4" r="T122"/>
  <c r="P197"/>
  <c i="5" r="R132"/>
  <c r="BK249"/>
  <c r="J249"/>
  <c r="J68"/>
  <c i="2" r="P89"/>
  <c r="P118"/>
  <c i="4" r="P122"/>
  <c r="R183"/>
  <c r="R197"/>
  <c i="5" r="BK89"/>
  <c r="J89"/>
  <c r="J60"/>
  <c r="P175"/>
  <c r="R249"/>
  <c i="2" r="P99"/>
  <c i="3" r="T81"/>
  <c r="T80"/>
  <c i="4" r="BK88"/>
  <c r="P113"/>
  <c r="T234"/>
  <c i="5" r="R175"/>
  <c i="6" r="R81"/>
  <c r="R80"/>
  <c i="3" r="BK81"/>
  <c r="BK80"/>
  <c r="J80"/>
  <c r="J59"/>
  <c i="4" r="BK113"/>
  <c r="J113"/>
  <c r="J61"/>
  <c r="R234"/>
  <c i="5" r="BK175"/>
  <c r="J175"/>
  <c r="J64"/>
  <c i="2" r="BK99"/>
  <c r="J99"/>
  <c r="J62"/>
  <c i="4" r="T113"/>
  <c r="BK234"/>
  <c r="J234"/>
  <c r="J66"/>
  <c i="5" r="T175"/>
  <c i="6" r="BK81"/>
  <c r="J81"/>
  <c r="J60"/>
  <c i="2" r="BK118"/>
  <c r="J118"/>
  <c r="J63"/>
  <c i="4" r="T88"/>
  <c r="T183"/>
  <c i="5" r="BK132"/>
  <c r="J132"/>
  <c r="J61"/>
  <c r="R209"/>
  <c i="2" r="T118"/>
  <c i="4" r="P88"/>
  <c r="R113"/>
  <c r="P234"/>
  <c i="5" r="P89"/>
  <c r="P209"/>
  <c r="P249"/>
  <c i="6" r="T81"/>
  <c r="T80"/>
  <c i="4" r="R122"/>
  <c i="5" r="R89"/>
  <c r="R88"/>
  <c r="T209"/>
  <c i="2" r="R99"/>
  <c i="4" r="BK122"/>
  <c r="J122"/>
  <c r="J62"/>
  <c r="P183"/>
  <c r="T197"/>
  <c i="5" r="T132"/>
  <c i="6" r="P81"/>
  <c r="P80"/>
  <c i="1" r="AU59"/>
  <c i="7" r="P82"/>
  <c r="P81"/>
  <c i="1" r="AU60"/>
  <c i="2" r="T99"/>
  <c i="5" r="P132"/>
  <c r="BK209"/>
  <c r="J209"/>
  <c r="J66"/>
  <c r="T249"/>
  <c i="7" r="BK82"/>
  <c r="J82"/>
  <c r="J60"/>
  <c r="R82"/>
  <c r="R81"/>
  <c r="T82"/>
  <c r="T81"/>
  <c i="4" r="BK301"/>
  <c r="J301"/>
  <c r="J67"/>
  <c i="5" r="BK205"/>
  <c r="J205"/>
  <c r="J65"/>
  <c i="4" r="BK193"/>
  <c r="J193"/>
  <c r="J64"/>
  <c i="2" r="BK131"/>
  <c r="J131"/>
  <c r="J64"/>
  <c i="5" r="BK236"/>
  <c r="J236"/>
  <c r="J67"/>
  <c r="BK153"/>
  <c r="J153"/>
  <c r="J62"/>
  <c i="2" r="BK85"/>
  <c r="J85"/>
  <c r="J60"/>
  <c i="5" r="BK171"/>
  <c r="J171"/>
  <c r="J63"/>
  <c i="7" r="BK89"/>
  <c r="J89"/>
  <c r="J61"/>
  <c i="6" r="BK80"/>
  <c r="J80"/>
  <c r="J59"/>
  <c i="7" r="J52"/>
  <c r="F78"/>
  <c r="BE86"/>
  <c r="E71"/>
  <c r="BE83"/>
  <c r="BE90"/>
  <c i="6" r="BE88"/>
  <c r="F55"/>
  <c r="BE103"/>
  <c r="E70"/>
  <c r="BE82"/>
  <c r="BE94"/>
  <c r="BE97"/>
  <c r="J52"/>
  <c r="BE85"/>
  <c r="BE91"/>
  <c r="BE100"/>
  <c i="5" r="E78"/>
  <c r="BE138"/>
  <c r="BE165"/>
  <c r="BE206"/>
  <c r="BE215"/>
  <c r="BE225"/>
  <c r="BE148"/>
  <c r="BE160"/>
  <c r="BE256"/>
  <c r="BE108"/>
  <c r="BE143"/>
  <c r="BE230"/>
  <c i="4" r="J88"/>
  <c r="J60"/>
  <c i="5" r="BE90"/>
  <c r="F85"/>
  <c r="BE96"/>
  <c r="BE126"/>
  <c r="BE176"/>
  <c r="BE243"/>
  <c r="BE250"/>
  <c r="BE260"/>
  <c r="BE114"/>
  <c r="BE202"/>
  <c r="BE133"/>
  <c r="J52"/>
  <c r="BE120"/>
  <c r="BE172"/>
  <c r="BE182"/>
  <c r="BE186"/>
  <c r="BE190"/>
  <c r="BE196"/>
  <c r="BE210"/>
  <c r="BE237"/>
  <c r="BE253"/>
  <c r="BE220"/>
  <c r="BE102"/>
  <c r="BE154"/>
  <c i="4" r="BE89"/>
  <c r="BE165"/>
  <c r="E77"/>
  <c r="BE132"/>
  <c r="BE283"/>
  <c r="BE289"/>
  <c r="F55"/>
  <c r="BE114"/>
  <c r="BE117"/>
  <c r="BE153"/>
  <c r="BE156"/>
  <c r="BE194"/>
  <c r="BE198"/>
  <c r="BE204"/>
  <c r="BE210"/>
  <c r="BE280"/>
  <c r="BE292"/>
  <c r="J52"/>
  <c r="BE144"/>
  <c r="BE147"/>
  <c r="BE184"/>
  <c r="BE190"/>
  <c r="BE216"/>
  <c r="BE259"/>
  <c r="BE262"/>
  <c r="BE274"/>
  <c r="BE286"/>
  <c r="BE295"/>
  <c r="BE298"/>
  <c r="BE302"/>
  <c r="BE168"/>
  <c r="BE174"/>
  <c r="BE231"/>
  <c r="BE238"/>
  <c r="BE95"/>
  <c r="BE101"/>
  <c r="BE107"/>
  <c r="BE110"/>
  <c r="BE141"/>
  <c r="BE162"/>
  <c r="BE177"/>
  <c r="BE180"/>
  <c r="BE222"/>
  <c r="BE225"/>
  <c r="BE228"/>
  <c r="BE256"/>
  <c i="3" r="J81"/>
  <c r="J60"/>
  <c i="4" r="BE92"/>
  <c r="BE123"/>
  <c r="BE126"/>
  <c r="BE213"/>
  <c r="BE219"/>
  <c r="BE244"/>
  <c r="BE268"/>
  <c r="BE277"/>
  <c r="BE104"/>
  <c r="BE120"/>
  <c r="BE129"/>
  <c r="BE135"/>
  <c r="BE138"/>
  <c r="BE171"/>
  <c r="BE187"/>
  <c r="BE207"/>
  <c r="BE235"/>
  <c r="BE241"/>
  <c r="BE253"/>
  <c r="BE265"/>
  <c r="BE271"/>
  <c r="BE247"/>
  <c r="BE98"/>
  <c r="BE150"/>
  <c r="BE159"/>
  <c r="BE201"/>
  <c r="BE250"/>
  <c i="3" r="F55"/>
  <c r="J74"/>
  <c r="BE94"/>
  <c r="BE97"/>
  <c r="E70"/>
  <c r="BE85"/>
  <c r="BE100"/>
  <c r="BE82"/>
  <c r="BE88"/>
  <c r="BE91"/>
  <c i="1" r="AW56"/>
  <c r="BA56"/>
  <c r="BC56"/>
  <c i="2" r="BE115"/>
  <c r="F55"/>
  <c r="BE106"/>
  <c r="J52"/>
  <c r="BE86"/>
  <c r="BE93"/>
  <c r="BE96"/>
  <c r="BE103"/>
  <c r="BE109"/>
  <c r="E74"/>
  <c r="BE100"/>
  <c r="BE122"/>
  <c r="BE125"/>
  <c r="BE128"/>
  <c r="BE90"/>
  <c r="BE112"/>
  <c r="BE119"/>
  <c r="BE132"/>
  <c r="F35"/>
  <c i="1" r="BB55"/>
  <c i="3" r="F37"/>
  <c i="1" r="BD56"/>
  <c i="7" r="F34"/>
  <c i="1" r="BA60"/>
  <c i="6" r="F36"/>
  <c i="1" r="BC59"/>
  <c i="5" r="F34"/>
  <c i="1" r="BA58"/>
  <c i="3" r="J30"/>
  <c i="5" r="J34"/>
  <c i="1" r="AW58"/>
  <c i="4" r="F34"/>
  <c i="1" r="BA57"/>
  <c i="6" r="F35"/>
  <c i="1" r="BB59"/>
  <c i="7" r="J34"/>
  <c i="1" r="AW60"/>
  <c i="2" r="F37"/>
  <c i="1" r="BD55"/>
  <c i="2" r="F36"/>
  <c i="1" r="BC55"/>
  <c i="7" r="F35"/>
  <c i="1" r="BB60"/>
  <c i="7" r="F37"/>
  <c i="1" r="BD60"/>
  <c i="4" r="F35"/>
  <c i="1" r="BB57"/>
  <c i="3" r="F35"/>
  <c i="1" r="BB56"/>
  <c i="6" r="F37"/>
  <c i="1" r="BD59"/>
  <c i="4" r="J34"/>
  <c i="1" r="AW57"/>
  <c i="6" r="J34"/>
  <c i="1" r="AW59"/>
  <c i="5" r="F35"/>
  <c i="1" r="BB58"/>
  <c i="5" r="F37"/>
  <c i="1" r="BD58"/>
  <c i="7" r="F36"/>
  <c i="1" r="BC60"/>
  <c i="2" r="F34"/>
  <c i="1" r="BA55"/>
  <c i="5" r="F36"/>
  <c i="1" r="BC58"/>
  <c i="6" r="F34"/>
  <c i="1" r="BA59"/>
  <c i="2" r="J34"/>
  <c i="1" r="AW55"/>
  <c i="4" r="F36"/>
  <c i="1" r="BC57"/>
  <c i="4" r="F37"/>
  <c i="1" r="BD57"/>
  <c i="2" l="1" r="P84"/>
  <c i="1" r="AU55"/>
  <c i="2" r="T84"/>
  <c i="5" r="BK88"/>
  <c r="J88"/>
  <c i="4" r="P87"/>
  <c i="1" r="AU57"/>
  <c i="4" r="BK87"/>
  <c r="J87"/>
  <c r="J59"/>
  <c r="T87"/>
  <c i="5" r="P88"/>
  <c i="1" r="AU58"/>
  <c i="4" r="R87"/>
  <c i="5" r="T88"/>
  <c i="2" r="R84"/>
  <c i="7" r="BK81"/>
  <c r="J81"/>
  <c r="J59"/>
  <c i="2" r="BK84"/>
  <c r="J84"/>
  <c i="5" r="J59"/>
  <c i="1" r="AG56"/>
  <c i="5" r="J30"/>
  <c i="1" r="BD54"/>
  <c r="W33"/>
  <c i="6" r="J30"/>
  <c i="1" r="AG59"/>
  <c i="4" r="J33"/>
  <c i="1" r="AV57"/>
  <c r="AT57"/>
  <c i="3" r="F33"/>
  <c i="1" r="AZ56"/>
  <c i="5" r="F33"/>
  <c i="1" r="AZ58"/>
  <c i="6" r="F33"/>
  <c i="1" r="AZ59"/>
  <c r="BC54"/>
  <c r="W32"/>
  <c i="4" r="F33"/>
  <c i="1" r="AZ57"/>
  <c r="BB54"/>
  <c r="W31"/>
  <c i="6" r="J33"/>
  <c i="1" r="AV59"/>
  <c r="AT59"/>
  <c r="BA54"/>
  <c r="W30"/>
  <c i="3" r="J33"/>
  <c i="1" r="AV56"/>
  <c r="AT56"/>
  <c r="AN56"/>
  <c i="2" r="F33"/>
  <c i="1" r="AZ55"/>
  <c i="5" r="J33"/>
  <c i="1" r="AV58"/>
  <c r="AT58"/>
  <c i="2" r="J30"/>
  <c i="1" r="AG55"/>
  <c i="7" r="J33"/>
  <c i="1" r="AV60"/>
  <c r="AT60"/>
  <c i="2" r="J33"/>
  <c i="1" r="AV55"/>
  <c r="AT55"/>
  <c r="AN55"/>
  <c i="7" r="F33"/>
  <c i="1" r="AZ60"/>
  <c l="1" r="AG58"/>
  <c i="2" r="J59"/>
  <c i="1" r="AN59"/>
  <c i="6" r="J39"/>
  <c i="5" r="J39"/>
  <c i="3" r="J39"/>
  <c i="2" r="J39"/>
  <c i="1" r="AN58"/>
  <c r="AY54"/>
  <c r="AZ54"/>
  <c r="AV54"/>
  <c r="AK29"/>
  <c r="AU54"/>
  <c i="7" r="J30"/>
  <c i="1" r="AG60"/>
  <c r="AX54"/>
  <c r="AW54"/>
  <c r="AK30"/>
  <c i="4" r="J30"/>
  <c i="1" r="AG57"/>
  <c i="4" l="1" r="J39"/>
  <c i="7" r="J39"/>
  <c i="1" r="AN57"/>
  <c r="AN60"/>
  <c r="AG54"/>
  <c r="AT54"/>
  <c r="W29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<sst xmlns="http://schemas.openxmlformats.org/spreadsheetml/2006/main">
  <si>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</si>
  <si>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</si>
  <si>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</si>
  <si>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</si>
  <si>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</si>
  <si>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{1a5eb3d8-0673-4d52-84de-523a06998d76}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</si>
  <si>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</si>
  <si>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</si>
  <si>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</si>
  <si>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</si>
  <si>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</si>
  <si>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</si>
  <si>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</si>
  <si>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</si>
  <si>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</si>
  <si>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</si>
  <si>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</si>
  <si>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rozvaděče 3kV na TNS Dětmarovice</t>
  </si>
  <si>
    <t>KSO:</t>
  </si>
  <si>
    <t/>
  </si>
  <si>
    <t>CC-CZ:</t>
  </si>
  <si>
    <t>Místo:</t>
  </si>
  <si>
    <t xml:space="preserve"> </t>
  </si>
  <si>
    <t>Datum:</t>
  </si>
  <si>
    <t>13. 10. 2023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</si>
  <si>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</si>
  <si>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</si>
  <si>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</si>
  <si>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</si>
  <si>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</si>
  <si>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</si>
  <si>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</si>
  <si>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</si>
  <si>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SB projekt s.r.o., Ing. Vladimír Čechák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</si>
  <si>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</si>
  <si>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</si>
  <si>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</si>
  <si>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</si>
  <si>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</si>
  <si>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</si>
  <si>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</si>
  <si>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</si>
  <si>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</si>
  <si>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</si>
  <si>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</si>
  <si>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</si>
  <si>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</si>
  <si>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</si>
  <si>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</si>
  <si>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</si>
  <si>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</si>
  <si>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</si>
  <si>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</si>
  <si>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</si>
  <si>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</si>
  <si>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</si>
  <si>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</si>
  <si>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</si>
  <si>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</si>
  <si>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</si>
  <si>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</si>
  <si>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</si>
  <si>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</si>
  <si>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</si>
  <si>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</si>
  <si>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</si>
  <si>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</si>
  <si>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</si>
  <si>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</si>
  <si>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</si>
  <si>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</si>
  <si>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</si>
  <si>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</si>
  <si>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</si>
  <si>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</si>
  <si>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19-03-11</t>
  </si>
  <si>
    <t>TNS Dětmarovice, DŘT</t>
  </si>
  <si>
    <t>STA</t>
  </si>
  <si>
    <t>{7ec252f3-7db9-4704-95f8-e60e54da918a}</t>
  </si>
  <si>
    <t>2</t>
  </si>
  <si>
    <t>PS 19-03-12</t>
  </si>
  <si>
    <t>TNS Dětmarovice, Doplnění WW ED Ostrava</t>
  </si>
  <si>
    <t>{3549c988-eb7b-472d-8d87-6c7d3af21928}</t>
  </si>
  <si>
    <t>PS 19-03-31</t>
  </si>
  <si>
    <t>TNS Dětmarovice, R3kV</t>
  </si>
  <si>
    <t>{5a480d76-8d89-416d-9e8f-abca84a239a8}</t>
  </si>
  <si>
    <t>SO 19-82-01</t>
  </si>
  <si>
    <t>TNS Dětmarovice, stavební část</t>
  </si>
  <si>
    <t>{d6089fb1-d992-4336-9eff-7ffe400a61d5}</t>
  </si>
  <si>
    <t>SO 90-90</t>
  </si>
  <si>
    <t>Likvidace odpadů včetně dopravy</t>
  </si>
  <si>
    <t>{a7a1a8c0-ca8b-44c7-a60e-34ad4836c574}</t>
  </si>
  <si>
    <t>SO 98-98</t>
  </si>
  <si>
    <t>Všeobecný objekt</t>
  </si>
  <si>
    <t>{e308f52a-13ab-4f14-b924-4cd86140e9cd}</t>
  </si>
  <si>
    <t>KRYCÍ LIST SOUPISU PRACÍ</t>
  </si>
  <si>
    <t>Objekt:</t>
  </si>
  <si>
    <t>PS 19-03-11 - TNS Dětmarovice, DŘT</t>
  </si>
  <si>
    <t>REKAPITULACE ČLENĚNÍ SOUPISU PRACÍ</t>
  </si>
  <si>
    <t>Kód dílu - Popis</t>
  </si>
  <si>
    <t>Cena celkem [CZK]</t>
  </si>
  <si>
    <t>-1</t>
  </si>
  <si>
    <t>70 - Všeobecné práce pro silnoproud a slaboproud</t>
  </si>
  <si>
    <t>742 - Silnoproud - Silnoproudé rozvody</t>
  </si>
  <si>
    <t>746 - Silnoproud - Silnoproudá technologie - R110 kV, měnírny, TNS, spínací stanice</t>
  </si>
  <si>
    <t>747 - Silnoproud - Zkoušky, revize a HZS</t>
  </si>
  <si>
    <t>2 - Ostatní položky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</si>
  <si>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</si>
  <si>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</si>
  <si>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</si>
  <si>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</si>
  <si>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</si>
  <si>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</si>
  <si>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</si>
  <si>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</si>
  <si>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</si>
  <si>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</si>
  <si>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</si>
  <si>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</si>
  <si>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</si>
  <si>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70</t>
  </si>
  <si>
    <t>Všeobecné práce pro silnoproud a slaboproud</t>
  </si>
  <si>
    <t>ROZPOCET</t>
  </si>
  <si>
    <t>K</t>
  </si>
  <si>
    <t>703422</t>
  </si>
  <si>
    <t>ELEKTROINSTALAČNÍ TRUBKA PLASTOVÁ UV STABILNÍ VČETNĚ UPEVNĚNÍ A PŘÍSLUŠENSTVÍ DN PRŮMĚRU PŘES 25 DO 40 MM</t>
  </si>
  <si>
    <t>4</t>
  </si>
  <si>
    <t>234028512</t>
  </si>
  <si>
    <t>PP</t>
  </si>
  <si>
    <t>P</t>
  </si>
  <si>
    <t xml:space="preserve">Poznámka k položce:_x000d_
1. Položka obsahuje:  – dodávku specifikovaného materiálu  – kompletní montáž, rozměření, upevnění, řezání, spojování a pod.   – veškerý spojovací a montážní materiál vč. upevňovacího materiálu ( držáky apod.)  – pomocné mechanismy  – dopravu a skladování 2. Položka neobsahuje:  X 3. Způsob měření: Měří se metr délkový.</t>
  </si>
  <si>
    <t>742</t>
  </si>
  <si>
    <t>Silnoproud - Silnoproudé rozvody</t>
  </si>
  <si>
    <t>742J11</t>
  </si>
  <si>
    <t>OPTICKÝ KABEL MULTIMOD DUPLEX - SKLO</t>
  </si>
  <si>
    <t>16</t>
  </si>
  <si>
    <t>-505094353</t>
  </si>
  <si>
    <t>Poznámka k položce:_x000d_
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</si>
  <si>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3</t>
  </si>
  <si>
    <t>742J14</t>
  </si>
  <si>
    <t>KONEKTORY NA OPTICKÝ KABEL</t>
  </si>
  <si>
    <t>KUS</t>
  </si>
  <si>
    <t>-353114785</t>
  </si>
  <si>
    <t>Poznámka k položce:_x000d_
Položka obsahuje: Dodávku a montáž včetně podružného montážního materiálu, dopravu na staveniště, připojení na kabel a zapojení na zařízení. Dále obsahuje cenu za pom. mechanismy včetně všech ostatních vedlejších nákladů</t>
  </si>
  <si>
    <t>742Z23R1</t>
  </si>
  <si>
    <t>DEMONTÁŽ OPTICKÉHO KABELU MULTIMOD DUPLEX</t>
  </si>
  <si>
    <t>M</t>
  </si>
  <si>
    <t>OTSKP 2023</t>
  </si>
  <si>
    <t>-1856545706</t>
  </si>
  <si>
    <t xml:space="preserve">Poznámka k položce:_x000d_
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Měří se metr délkový.</t>
  </si>
  <si>
    <t>746</t>
  </si>
  <si>
    <t>Silnoproud - Silnoproudá technologie - R110 kV, měnírny, TNS, spínací stanice</t>
  </si>
  <si>
    <t>5</t>
  </si>
  <si>
    <t>746652</t>
  </si>
  <si>
    <t>ZÁKLADNÍ PROGRAMOVÉ VYBAVENÍ TLM. JEDNOTKY PRO OBJEKT NS</t>
  </si>
  <si>
    <t>1016495595</t>
  </si>
  <si>
    <t xml:space="preserve">Poznámka k položce:_x000d_
1. Položka obsahuje:  – veškerý podružný, spojovací a pomocný materiál. Dále obsahuje dodávku základního SW PLC a jeho instalaci  – dodávku včetně kompletní montáže  – technický popis viz. projektová dokumentace  – výrobní dokumentaci, uvedení do provozu, revize a atesty  – veškeré potřebné mechanizmy, včetně obsluhy, náklady na mzdy a přibližné (průměrné) náklady na pořízení potřebných materiálů  – dopravu a skladování 2. Položka neobsahuje:  X 3. Způsob měření: Udává se počet kusů kompletní konstrukce nebo práce.</t>
  </si>
  <si>
    <t>6</t>
  </si>
  <si>
    <t>746659</t>
  </si>
  <si>
    <t>ZPROVOZNĚNÍ, OŽIVENÍ TELEMECHANICKÉ JEDNOTKY V OBJEKTU NS</t>
  </si>
  <si>
    <t>-2090706415</t>
  </si>
  <si>
    <t xml:space="preserve">Poznámka k položce:_x000d_
1. Položka obsahuje:  – veškerý podružný, spojovací a pomocný materiál. Dále obsahuje zprovoznění a oživení telemechanické jednotky, úpravu SW, parametrizaci SW po úpravách technologie  – dodávku včetně kompletní montáže  – technický popis viz. projektová dokumentace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</si>
  <si>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7</t>
  </si>
  <si>
    <t>74665D</t>
  </si>
  <si>
    <t>PŘIPOJENÍ, OŽIVENÍ A ZPROVOZNĚNÍ PŘENOSOVÉ CESTY V OBJEKTU NS</t>
  </si>
  <si>
    <t>1806137757</t>
  </si>
  <si>
    <t xml:space="preserve">Poznámka k položce:_x000d_
1. Položka obsahuje: 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– dodávku včetně kompletní montáže  – technický popis viz. projektová dokumentace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</si>
  <si>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8</t>
  </si>
  <si>
    <t>74665H</t>
  </si>
  <si>
    <t>PROVOZNÍ ZKOUŠKY TELEMECHANICKÉ JEDNOTKY V OBJEKTU NS</t>
  </si>
  <si>
    <t>1812151661</t>
  </si>
  <si>
    <t xml:space="preserve">Poznámka k položce:_x000d_
1. Položka obsahuje: 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– dodávku včetně kompletní montáže  – technický popis viz. projektová dokumentace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</si>
  <si>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9</t>
  </si>
  <si>
    <t>74665HR1</t>
  </si>
  <si>
    <t>PROVOZNÍ ZKOUŠKY TELEMECHANICKÉ JEDNOTKY MŘS - MONTÁŽ, OŽIVENÍ, INSTALACE, DATOVÉ A ŘÍDÍCÍ STRUKTURY, PREZENTAČNÍ OBRAZY, KOMUNIKACE, ODZKOUŠENÍ</t>
  </si>
  <si>
    <t>-986836213</t>
  </si>
  <si>
    <t>10</t>
  </si>
  <si>
    <t>74665L</t>
  </si>
  <si>
    <t>PODPORA PŘI UVÁDĚNÍ DO PROVOZU, ENGINEERING PRO OBJEKT NS</t>
  </si>
  <si>
    <t>-235328102</t>
  </si>
  <si>
    <t xml:space="preserve">Poznámka k položce:_x000d_
1. Položka obsahuje:  – podporu při uvádění do provozu zařízení jeho výrobcem, inženýrskou činnost při instalaci řídicích systémů  – předepsané zkoušky, revize a atesty  – prokázání technických a kvalitativních parametrů zařízení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</si>
  <si>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747</t>
  </si>
  <si>
    <t>Silnoproud - Zkoušky, revize a HZS</t>
  </si>
  <si>
    <t>11</t>
  </si>
  <si>
    <t>747701</t>
  </si>
  <si>
    <t>DOKONČOVACÍ MONTÁŽNÍ PRÁCE NA ELEKTRICKÉM ZAŘÍZENÍ</t>
  </si>
  <si>
    <t>HOD</t>
  </si>
  <si>
    <t>331672490</t>
  </si>
  <si>
    <t xml:space="preserve">Poznámka k položce:_x000d_
1. Položka obsahuje:  – cenu za práce spojené s uváděním zařízení do provozu, drobné montážní práce v rozvaděčích, koordinaci se zhotoviteli souvisejících zařízení apod. 2. Položka neobsahuje:  X 3. Způsob měření: Udává se čas v hodinách.</t>
  </si>
  <si>
    <t>747702</t>
  </si>
  <si>
    <t>ÚPRAVA ZAPOJENÍ STÁVAJÍCÍCH KABELOVÝCH SKŘÍNÍ/ROZVADĚČŮ</t>
  </si>
  <si>
    <t>1473963361</t>
  </si>
  <si>
    <t xml:space="preserve">Poznámka k položce:_x000d_
1. Položka obsahuje:  – cenu za veškeré náklady na provedení provizorních úprav zapojení stávajících kabelových skříní / rozvaděčů v průběhu výstavy ( pro montáž nových i provizorních kabelů, drobné úpravy výstroje apod. ) 2. Položka neobsahuje:  X 3. Způsob měření: Udává se čas v hodinách.</t>
  </si>
  <si>
    <t>13</t>
  </si>
  <si>
    <t>747703</t>
  </si>
  <si>
    <t>ZKUŠEBNÍ PROVOZ</t>
  </si>
  <si>
    <t>1259873584</t>
  </si>
  <si>
    <t xml:space="preserve">Poznámka k položce:_x000d_
1. Položka obsahuje:  – cenu za dobu kdy je zařízení po individálních zkouškách dáno do provozu s prokázáním technických a kvalitativních parametrů zařízení 2. Položka neobsahuje:  X 3. Způsob měření: Udává se čas v hodinách.</t>
  </si>
  <si>
    <t>14</t>
  </si>
  <si>
    <t>747704</t>
  </si>
  <si>
    <t>ZAŠKOLENÍ OBSLUHY</t>
  </si>
  <si>
    <t>1114709038</t>
  </si>
  <si>
    <t xml:space="preserve">Poznámka k položce:_x000d_
1. Položka obsahuje:  – cenu za dobu kdy je s funkcí seznamována obsluha zařízení, včetně odevzdání dokumentace skutečného provedení 2. Položka neobsahuje:  X 3. Způsob měření: Udává se čas v hodinách.</t>
  </si>
  <si>
    <t>Ostatní položky</t>
  </si>
  <si>
    <t>15</t>
  </si>
  <si>
    <t>02943</t>
  </si>
  <si>
    <t>OSTATNÍ POŽADAVKY - VYPRACOVÁNÍ RDS</t>
  </si>
  <si>
    <t>1359973308</t>
  </si>
  <si>
    <t>PS 19-03-12 - TNS Dětmarovice, Doplnění WW ED Ostrava</t>
  </si>
  <si>
    <t>7466A2</t>
  </si>
  <si>
    <t>ÚPRAVA STRUKTUR A ŘÍDÍCÍCH PROGRAMOVÝCH TABULEK ED PRO OBJEKT NS</t>
  </si>
  <si>
    <t>1318832069</t>
  </si>
  <si>
    <t xml:space="preserve">Poznámka k položce:_x000d_
1. Položka obsahuje:  – veškerý programovací software a softwarové nástroje. Dále obsahuje úpravu struktur a řídících programových tabulek ED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– dodávku včetně kompletní montáže  – technický popis viz. projektová dokumentace  – prokázání technických a kvalitativních parametrů zařízení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</si>
  <si>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7466A6</t>
  </si>
  <si>
    <t>DEFINICE A DEKLARACE STRUKTUR DAT ED PRO OBJEKT NS</t>
  </si>
  <si>
    <t>-354664813</t>
  </si>
  <si>
    <t xml:space="preserve">Poznámka k položce:_x000d_
1. Položka obsahuje:  – veškerý programovací software a softwarové nástroje. Dále obsahuje definici a deklaraci struktur dat ED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– dodávku včetně kompletní montáže  – technický popis viz. projektová dokumentace  – prokázání technických a kvalitativních parametrů zařízení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</si>
  <si>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7466AE</t>
  </si>
  <si>
    <t>VERIFIKACE SIGNÁLŮ A POVELŮ S NOVÝMI DATY PRO OBJEKT NS</t>
  </si>
  <si>
    <t>1461222085</t>
  </si>
  <si>
    <t xml:space="preserve">Poznámka k položce:_x000d_
1. Položka obsahuje:  – veškerý programovací software a softwarové nástroje. Dále obsahuje verifikaci signálů a povelů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– dodávku včetně kompletní montáže  – technický popis viz. projektová dokumentace  – prokázání technických a kvalitativních parametrů zařízení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</si>
  <si>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7466AJ</t>
  </si>
  <si>
    <t>SYSTÉMOVÁ A DATOVÁ ANALÝZA PRO OBJEKT NS</t>
  </si>
  <si>
    <t>-888784465</t>
  </si>
  <si>
    <t xml:space="preserve">Poznámka k položce:_x000d_
1. Položka obsahuje: 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– dodávku včetně kompletní montáže  – technický popis viz. projektová dokumentace  – prokázání technických a kvalitativních parametrů zařízení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</si>
  <si>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7466AN</t>
  </si>
  <si>
    <t>DOPLNĚNÍ A ÚPRAVA SW TABULEK PRO OBJEKT NS</t>
  </si>
  <si>
    <t>-535453287</t>
  </si>
  <si>
    <t xml:space="preserve">Poznámka k položce:_x000d_
1. Položka obsahuje: 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– dodávku včetně kompletní montáže  – technický popis viz. projektová dokumentace  – prokázání technických a kvalitativních parametrů zařízení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</si>
  <si>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7466AR</t>
  </si>
  <si>
    <t>AKTUALIZACE MODELU ŘÍZENÉ TECHNOLOGIE V PRŮBĚHU VÝSTAVBY PRO OBJEKT NS</t>
  </si>
  <si>
    <t>551100316</t>
  </si>
  <si>
    <t xml:space="preserve">Poznámka k položce:_x000d_
1. Položka obsahuje: 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– dodávku včetně kompletní montáže  – technický popis viz. projektová dokumentace  – prokázání technických a kvalitativních parametrů zařízení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</si>
  <si>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746694</t>
  </si>
  <si>
    <t>ŠKOLENÍ DISPEČERŮ</t>
  </si>
  <si>
    <t>-2105442455</t>
  </si>
  <si>
    <t xml:space="preserve">Poznámka k položce:_x000d_
1. Položka obsahuje:  – práce spojené se zkoušením, nastavením školení a zácviku personálu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Specifické zkoušení a školení se udává v hodinách aktivní činnosti.</t>
  </si>
  <si>
    <t>PS 19-03-31 - TNS Dětmarovice, R3kV</t>
  </si>
  <si>
    <t>741 - Silnoproud - Elektroinstalační materiál, ocelové konstrukce, uzemnění</t>
  </si>
  <si>
    <t>744 - Silnoproud - Rozvaděče nn</t>
  </si>
  <si>
    <t>745 - Silnoproud - Silnoproudá technologie</t>
  </si>
  <si>
    <t>703113R1</t>
  </si>
  <si>
    <t>KABELOVÝ ROŠT KOMPOZITNÍ, IZOLOVANÝ, ELEKTRICKY NEVODIVÝ, NEHOŘLAVÝ, ŠÍŘKA 400MM, PŘÍČKY S ROZTEČNÍ 500MM</t>
  </si>
  <si>
    <t>1796834377</t>
  </si>
  <si>
    <t xml:space="preserve">Poznámka k položce:_x000d_
1. Položka obsahuje:  – kompletní montáž, rozměření, upevnění, sváření, řezání, spojování a pod.   – veškerý spojovací a montážní materiál vč. upevňovacího materiálu ( stojky, držáky, konzoly apod.)  – elektrické pospojování  – pomocné mechanismy a nátěr 2. Položka neobsahuje:  – víko a kabelové příchytky 3. Způsob měření: Měří se metr délkový.</t>
  </si>
  <si>
    <t>703751</t>
  </si>
  <si>
    <t>PROTIPOŽÁRNÍ UCPÁVKA POD ROZVADĚČ DO EI 90 MIN.</t>
  </si>
  <si>
    <t>M2</t>
  </si>
  <si>
    <t>-2025637052</t>
  </si>
  <si>
    <t>Poznámka k položce:_x000d_
Položka obsahuje: Dodávku a montáž protipožární ucpávky vč. příslušenství a pomocného materiálu, vyhotovéní a dodání atestu. Dále obsahuje cenu za pom. mechanismy včetně všech ostatních vedlejších nákladů.</t>
  </si>
  <si>
    <t>703754</t>
  </si>
  <si>
    <t>PROTIPOŽÁRNÍ UCPÁVKA PROSTUPU KABELOVÉHO PR. DO 110MM, DO EI 90 MIN.</t>
  </si>
  <si>
    <t>-1618800368</t>
  </si>
  <si>
    <t>703755</t>
  </si>
  <si>
    <t>PROTIPOŽÁRNÍ UCPÁVKA PROSTUPU KABELOVÉHO PR. DO 200MM, DO EI 90 MIN.</t>
  </si>
  <si>
    <t>-1085420269</t>
  </si>
  <si>
    <t>703751R1</t>
  </si>
  <si>
    <t>KONTROLA STÁVAJÍCÍ PROTIPOŽÁRNÍCH UCPÁVEK, PROTIPOŽÁRNÍ UCPÁVKA STĚNOU NEBO STROPEM S POŽÁRNÍ ODOLNOSTÍ DO EI90, OZNAČENÍ NOVÝM ŠTÍTKEM</t>
  </si>
  <si>
    <t>-1669641566</t>
  </si>
  <si>
    <t>Poznámka k položce:_x000d_
Položka obsahuje: Kontrola stávající protipožárních ucpávek, protipožární ucpávka stěnou nebo stropem s požární odolností do EI90, označení novým štítkem</t>
  </si>
  <si>
    <t>709613</t>
  </si>
  <si>
    <t>DEMONTÁŽ KABELOVÉHO ROŠTU VČETNĚ UPEVNĚNÍ A PŘÍSLUŠENSTVÍ</t>
  </si>
  <si>
    <t>1461140577</t>
  </si>
  <si>
    <t xml:space="preserve">Poznámka k položce:_x000d_
1. Položka obsahuje:  – všechny náklady na demontáž stávajícího zařízení včetně pomocných doplňujících úprav pro jeho likvidaci  – naložení vybouraného materiálu na dopravní prostředek  2. Položka neobsahuje:  – odvoz vybouraného materiálu  – poplatek za likvidaci odpadů (nacení se dle SSD 0) 3. Způsob měření: Měří se metr délkový.</t>
  </si>
  <si>
    <t>703751R1.1</t>
  </si>
  <si>
    <t>DEMONTÁŽ PROTIPOŽÁRNÍ UCPÁVKY POD ROZVADĚČ DO EI 90 MIN.</t>
  </si>
  <si>
    <t>-345490926</t>
  </si>
  <si>
    <t xml:space="preserve">Poznámka k položce:_x000d_
1. Položka obsahuje:  – všechny náklady na demontáž stávajícího zařízení včetně pomocných doplňujících úprav pro jeho likvidaci  – naložení vybouraného materiálu na dopravní prostředek  2. Položka neobsahuje:  – odvoz vybouraného materiálu  – poplatek za likvidaci odpadů (nacení se dle SSD 0) 3. Způsob měření: Měří se metr čtvereční.</t>
  </si>
  <si>
    <t>703755R1</t>
  </si>
  <si>
    <t>DEMONTÁŽ PROTIPOŽÁRNÍ UCPÁVKY PROSTUPU KABELOVÉHO PR. DO 200MM, DO EI 90 MIN.</t>
  </si>
  <si>
    <t>400289133</t>
  </si>
  <si>
    <t xml:space="preserve">Poznámka k položce:_x000d_
1. Položka obsahuje:  – všechny náklady na demontáž stávajícího zařízení včetně pomocných doplňujících úprav pro jeho likvidaci  – naložení vybouraného materiálu na dopravní prostředek  2. Položka neobsahuje:  – odvoz vybouraného materiálu  – poplatek za likvidaci odpadů (nacení se dle SSD 0) 3. Způsob měření: Měří se kus.</t>
  </si>
  <si>
    <t>741</t>
  </si>
  <si>
    <t>Silnoproud - Elektroinstalační materiál, ocelové konstrukce, uzemnění</t>
  </si>
  <si>
    <t>741811</t>
  </si>
  <si>
    <t>UZEMŇOVACÍ VODIČ NA POVRCHU FEZN DO 120 MM2</t>
  </si>
  <si>
    <t>1188047290</t>
  </si>
  <si>
    <t xml:space="preserve">Poznámka k položce:_x000d_
1. Položka obsahuje:  – uchycení vodiče na povrch vč. podpěr, konzol, svorek a pod.  – měření, dělení, spojování  – nátěr 2. Položka neobsahuje:  X 3. Způsob měření: Měří se metr délkový.</t>
  </si>
  <si>
    <t>741C02</t>
  </si>
  <si>
    <t>UZEMŇOVACÍ SVORKA</t>
  </si>
  <si>
    <t>-1724626818</t>
  </si>
  <si>
    <t xml:space="preserve">Poznámka k položce:_x000d_
1. Položka obsahuje:  – veškeré příslušenství 2. Položka neobsahuje:  X 3. Způsob měření: Udává se počet kusů kompletní konstrukce nebo práce.</t>
  </si>
  <si>
    <t>741Z04</t>
  </si>
  <si>
    <t>DEMONTÁŽ VNITŘNÍHO UZEMNĚNÍ</t>
  </si>
  <si>
    <t>156544065</t>
  </si>
  <si>
    <t>742542</t>
  </si>
  <si>
    <t>KABEL VN - JEDNOŽÍLOVÝ, 6-CHBU OD 95 DO 150 MM2</t>
  </si>
  <si>
    <t>-477209003</t>
  </si>
  <si>
    <t xml:space="preserve">Poznámka k položce:_x000d_
1. Položka obsahuje:  – manipulace a uložení kabelu (do země, chráničky, kanálu, na rošty, na TV a pod.) 2. Položka neobsahuje:  – příchytky, spojky, koncovky, chráničky apod. 3. Způsob měření: Měří se metr délkový.</t>
  </si>
  <si>
    <t>742541R1</t>
  </si>
  <si>
    <t>KABEL VN - JEDNOŽÍLOVÝ, SIWO-KUL S30 1X+6, 6/7,2 kV GY</t>
  </si>
  <si>
    <t>-862700985</t>
  </si>
  <si>
    <t>742542R1</t>
  </si>
  <si>
    <t>MONTÁŽ KABELŮ VN JEDNOŽÍLOVÝCH DO 120 MM2 - ULOŽENÍ KABELU - DO ZEMĚ, CHRÁNIČKY, NA ROŠTY, NA TV APOD.</t>
  </si>
  <si>
    <t>1201920488</t>
  </si>
  <si>
    <t>742A12R1</t>
  </si>
  <si>
    <t>KABELOVÁ KONCOVKA VN VNITŘNÍ JEDNOŽÍLOVÁ PRO KABELY DO 6 KV BEZ POLOVODIVÉ VRSTVY A BEZ STÍNĚNÍ OD 95 DO 150 MM2</t>
  </si>
  <si>
    <t>1085709432</t>
  </si>
  <si>
    <t xml:space="preserve">Poznámka k položce:_x000d_
1. Položka obsahuje:  – všechny práce spojené s úpravou kabelů pro montáž včetně veškerého příslušentsví - kabelovou koncovku včetně kabelovéého oka 2. Položka neobsahuje:  X 3. Způsob měření: Udává se počet kusů kompletní konstrukce nebo práce.</t>
  </si>
  <si>
    <t>742A11R1</t>
  </si>
  <si>
    <t>KABELOVÁ KONCOVKA VN VNITŘNÍ JEDNOŽÍLOVÁ PRO KABELY DO 6 KV BEZ POLOVODIVÉ VRSTVY A BEZ STÍNĚNÍ DO 16 MM2</t>
  </si>
  <si>
    <t>-725106924</t>
  </si>
  <si>
    <t>17</t>
  </si>
  <si>
    <t>742F32</t>
  </si>
  <si>
    <t>KABEL NN NEBO VODIČ JEDNOŽÍLOVÝ CU S PLASTOVOU IZOLACÍ STÍNĚNÝ OD 4 DO 16 MM2</t>
  </si>
  <si>
    <t>-512682993</t>
  </si>
  <si>
    <t>18</t>
  </si>
  <si>
    <t>742G11</t>
  </si>
  <si>
    <t>KABEL NN DVOU- A TŘÍŽÍLOVÝ CU S PLASTOVOU IZOLACÍ DO 2,5 MM2</t>
  </si>
  <si>
    <t>-34779838</t>
  </si>
  <si>
    <t>19</t>
  </si>
  <si>
    <t>742G13</t>
  </si>
  <si>
    <t>KABEL NN DVOU- A TŘÍŽÍLOVÝ CU S PLASTOVOU IZOLACÍ OD 4 DO 16 MM2</t>
  </si>
  <si>
    <t>-715682609</t>
  </si>
  <si>
    <t>20</t>
  </si>
  <si>
    <t>742H12</t>
  </si>
  <si>
    <t>KABEL NN ČTYŘ- A PĚTIŽÍLOVÝ CU S PLASTOVOU IZOLACÍ OD 4 DO 16 MM2</t>
  </si>
  <si>
    <t>1515390797</t>
  </si>
  <si>
    <t>742I11</t>
  </si>
  <si>
    <t>KABEL NN CU OVLÁDACÍ 7-12ŽÍLOVÝ DO 2,5 MM2</t>
  </si>
  <si>
    <t>-1161916166</t>
  </si>
  <si>
    <t>22</t>
  </si>
  <si>
    <t>742I21</t>
  </si>
  <si>
    <t>KABEL NN CU OVLÁDACÍ 19-24ŽÍLOVÝ DO 2,5 MM2</t>
  </si>
  <si>
    <t>-241719437</t>
  </si>
  <si>
    <t>23</t>
  </si>
  <si>
    <t>742J41R1</t>
  </si>
  <si>
    <t>JYTY 2X1, KABEL SDĚLOVACÍ IZOLACE PVC</t>
  </si>
  <si>
    <t>-167025089</t>
  </si>
  <si>
    <t>Poznámka k položce:_x000d_
Položka obsahuje : Dodávku a montáž kabelu včetně dovozu, manipulace a uložení kabelu (do trubky, na rošty, pod omítku, do rozvaděče ). Dále obsahuje cenu za pom. mechanismy včetně všech ostatních vedlejších nákladů</t>
  </si>
  <si>
    <t>24</t>
  </si>
  <si>
    <t>742K12</t>
  </si>
  <si>
    <t>UKONČENÍ JEDNOŽÍLOVÉHO KABELU V ROZVADĚČI NEBO NA PŘÍSTROJI OD 4 DO 16 MM2</t>
  </si>
  <si>
    <t>-316222404</t>
  </si>
  <si>
    <t xml:space="preserve">Poznámka k položce:_x000d_
1. Položka obsahuje:  – všechny práce spojené s úpravou kabelů pro montáž včetně veškerého příslušentsví  2. Položka neobsahuje:  X 3. Způsob měření: Udává se počet kusů kompletní konstrukce nebo práce.</t>
  </si>
  <si>
    <t>25</t>
  </si>
  <si>
    <t>742K22</t>
  </si>
  <si>
    <t>UKONČENÍ JEDNOŽÍLOVÉHO KABELU KABELOVOU SPOJKOU OD 4 DO 16 MM2</t>
  </si>
  <si>
    <t>-1099848892</t>
  </si>
  <si>
    <t>26</t>
  </si>
  <si>
    <t>742L11</t>
  </si>
  <si>
    <t>UKONČENÍ DVOU AŽ PĚTIŽÍLOVÉHO KABELU V ROZVADĚČI NEBO NA PŘÍSTROJI DO 2,5 MM2</t>
  </si>
  <si>
    <t>-921615492</t>
  </si>
  <si>
    <t>27</t>
  </si>
  <si>
    <t>742L12</t>
  </si>
  <si>
    <t>UKONČENÍ DVOU AŽ PĚTIŽÍLOVÉHO KABELU V ROZVADĚČI NEBO NA PŘÍSTROJI OD 4 DO 16 MM2</t>
  </si>
  <si>
    <t>1066108189</t>
  </si>
  <si>
    <t>28</t>
  </si>
  <si>
    <t>742M11</t>
  </si>
  <si>
    <t>UKONČENÍ 7-12ŽÍLOVÉHO KABELU V ROZVADĚČI NEBO NA PŘÍSTROJI DO 2,5 MM2</t>
  </si>
  <si>
    <t>-2038486300</t>
  </si>
  <si>
    <t>29</t>
  </si>
  <si>
    <t>742N11</t>
  </si>
  <si>
    <t>UKONČENÍ 19-24ŽÍLOVÉHO KABELU V ROZVADĚČI NEBO NA PŘÍSTROJI DO 2,5 MM2</t>
  </si>
  <si>
    <t>-1902713432</t>
  </si>
  <si>
    <t>30</t>
  </si>
  <si>
    <t>742Z23</t>
  </si>
  <si>
    <t>DEMONTÁŽ KABELOVÉHO VEDENÍ NN</t>
  </si>
  <si>
    <t>2047694794</t>
  </si>
  <si>
    <t>31</t>
  </si>
  <si>
    <t>742Z24</t>
  </si>
  <si>
    <t>DEMONTÁŽ KABELOVÉHO VEDENÍ VN</t>
  </si>
  <si>
    <t>-572851534</t>
  </si>
  <si>
    <t>744</t>
  </si>
  <si>
    <t>Silnoproud - Rozvaděče nn</t>
  </si>
  <si>
    <t>32</t>
  </si>
  <si>
    <t>744652R1</t>
  </si>
  <si>
    <t>JISTIČ DVOUPÓLOVÝ DC OD 4 DO 10 A</t>
  </si>
  <si>
    <t>-324690428</t>
  </si>
  <si>
    <t xml:space="preserve">Poznámka k položce:_x000d_
1. Položka obsahuje:  – veškerý spojovací materiál vč. připojovacího vedení  – technický popis viz. projektová dokumentace  2. Položka neobsahuje:  X 3. Způsob měření: Udává se počet kusů kompletní konstrukce nebo práce.</t>
  </si>
  <si>
    <t>33</t>
  </si>
  <si>
    <t>744Z05</t>
  </si>
  <si>
    <t>DEMONTÁŽ JISTIČE NEBO VYPÍNAČE Z ROZVADĚČE NN</t>
  </si>
  <si>
    <t>1571746585</t>
  </si>
  <si>
    <t xml:space="preserve">Poznámka k položce:_x000d_
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</si>
  <si>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34</t>
  </si>
  <si>
    <t>744Z09</t>
  </si>
  <si>
    <t>DEMONTÁŽ DROBNÉHO ZAŘÍZENÍ Z ROZVADĚČE NN (SIGNÁLKY, SVORKY APOD.)</t>
  </si>
  <si>
    <t>2063198615</t>
  </si>
  <si>
    <t>745</t>
  </si>
  <si>
    <t>Silnoproud - Silnoproudá technologie</t>
  </si>
  <si>
    <t>7451D4R1</t>
  </si>
  <si>
    <t>ATYPICKÁ ÚPRAVA SKŘÍNĚ OVLÁDÁNÍ STÁVAJÍCÍHO ROZVADĚČE VN 22KV, 3F, PŘÍSTROJE A ELEKTROINSTALAČNÍ MATERIÁL, VIZ TECHNICKÁ SPECIFIKACE</t>
  </si>
  <si>
    <t>-54514490</t>
  </si>
  <si>
    <t>Poznámka k položce:_x000d_
VIZ TECHNICKÁ SPECIFIKACE, PŘÍLOHA SP 19-03-31_x000d_
Položka obsahuje : Dodávku a montáž zařízení včetně podružného materiálu, dovozu a manipulace se zařízením, uvedení zařízení do provozu včetně výpočtu a nastavení ochran, předepsaných zkoušek a vystavení protokolů a výchozí revize. Dále obsahuje cenu dodavatelskou dokumentaci a pom. mechanismy včetně všech ostatních vedlejších nákladů.</t>
  </si>
  <si>
    <t>35</t>
  </si>
  <si>
    <t>746441R1</t>
  </si>
  <si>
    <t xml:space="preserve">ROZVADĚČ TRAKČNÍ VN UN 3 KV DC - POLE NAPÁJEČE S RYCHLOVYPÍNAČEM,  VČETNĚ VYBAVENÉ OVLÁDACÍ SKŘÍNĚ, BEZ PROGRAMOVATELNÉHO AUTOMATU PLC, (PLC A OCHRANA VIZ SAMOSTATNÁ POLOŽKA)</t>
  </si>
  <si>
    <t>776476438</t>
  </si>
  <si>
    <t>ROZVADĚČ TRAKČNÍ VN UN 3 KV DC - POLE NAPÁJEČE S RYCHLOVYPÍNAČEM, VČETNĚ VYBAVENÉ OVLÁDACÍ SKŘÍNĚ, BEZ PROGRAMOVATELNÉHO AUTOMATU PLC, (PLC A OCHRANA VIZ SAMOSTATNÁ POLOŽKA)</t>
  </si>
  <si>
    <t xml:space="preserve">Poznámka k položce:_x000d_
VIZ TECHNICKÁ SPECIFIKACE, PŘÍLOHA SP 19-03-31_x000d_
1. Položka obsahuje:  – přípravu podkladu pro osazení vč. upevňovacího materiálu, veškerý podružný a pomocný materiál  – technický popis viz. projektová dokumentace  – zhotovení výrobní dokumentace, provedení zkoušek, dodání předepsaných zkoušek, revizí a atestů 2. Položka neobsahuje:  – PLC, OCHRANU 3. Způsob měření: Udává se počet kusů kompletní konstrukce nebo práce.</t>
  </si>
  <si>
    <t>36</t>
  </si>
  <si>
    <t>746441R2</t>
  </si>
  <si>
    <t>MULTIFUNKČNÍ DIGITÁLNÍ OCHRANA PRO POLE NAPÁJEČE S RYCHLOVYPÍNAČEM, VČETNĚ LICENČNÍHO A APLIKAČNÍHO SOFTWARE</t>
  </si>
  <si>
    <t>-841167876</t>
  </si>
  <si>
    <t xml:space="preserve">Poznámka k položce:_x000d_
VIZ TECHNICKÁ SPECIFIKACE, PŘÍLOHA SP 19-03-31_x000d_
1. Položka obsahuje:  – přípravu podkladu pro osazení vč. upevňovacího materiálu, veškerý podružný a pomocný materiál  – technický popis viz. projektová dokumentace  – zhotovení výrobní dokumentace, provedení zkoušek, dodání předepsaných zkoušek, revizí a atestů 3. Způsob měření: Udává se počet kusů kompletní konstrukce nebo práce.</t>
  </si>
  <si>
    <t>37</t>
  </si>
  <si>
    <t>746441R3</t>
  </si>
  <si>
    <t>SKŘ, PROGRAMOVATELNÝ AUTOMAT PLC PRO R3KV DC - POLE NAPÁJEČE S RYCHLOVYPÍNAČEM, VČETNĚ DOTYKOVÉHO DISPLEJE A KOMUNIKAČNÍHO SWITCHE A LICENČNÍHO A APLIKAČNÍHO SOFTWARE</t>
  </si>
  <si>
    <t>-1177308504</t>
  </si>
  <si>
    <t>746442R1</t>
  </si>
  <si>
    <t>ROZVADĚČ TRAKČNÍ VN UN 3 KV DC - POLE PŘÍVODU S ODPOJOVAČEM, VČETNĚ VYBAVENÉ OVLÁDACÍ SKŘÍNĚ, BEZ PROGRAMOVATELNÉHO AUTOMATU PLC</t>
  </si>
  <si>
    <t>1931486244</t>
  </si>
  <si>
    <t xml:space="preserve">Poznámka k položce:_x000d_
VIZ TECHNICKÁ SPECIFIKACE, PŘÍLOHA SP 19-03-31_x000d_
1. Položka obsahuje:  – přípravu podkladu pro osazení vč. upevňovacího materiálu, veškerý podružný a pomocný materiál  – technický popis viz. projektová dokumentace  – zhotovení výrobní dokumentace, provedení zkoušek, dodání předepsaných zkoušek, revizí a atestů 2. Položka neobsahuje:  – PLC 3. Způsob měření: Udává se počet kusů kompletní konstrukce nebo práce.</t>
  </si>
  <si>
    <t>38</t>
  </si>
  <si>
    <t>746443R1</t>
  </si>
  <si>
    <t>ROZVADĚČ TRAKČNÍ VN UN 3 KV DC - POLE S PODÉLNOU SPOJKOU S ODPOJOVAČEM, VČETNĚ VYBAVENÉ OVLÁDACÍ SKŘÍNĚ, BEZ PROGRAMOVATELNÉHO AUTOMATU PLC, (PLC VIZ SAMOSTATNÁ POLOŽKA)</t>
  </si>
  <si>
    <t>-168421195</t>
  </si>
  <si>
    <t>39</t>
  </si>
  <si>
    <t>746443R2</t>
  </si>
  <si>
    <t>SKŘ, PROGRAMOVATELNÝ AUTOMAT PLC PRO R3KV DC - POLE NAPÁJEČE S PODÉLNOU SPOJKOU S ODPOJOVAČEM, VČETNĚ DOTYKOVÉHO DISPLEJE A KOMUNIKAČNÍHO SWITCHE A LICENČNÍHO A APLIKAČNÍHO SOFTWARE</t>
  </si>
  <si>
    <t>725460139</t>
  </si>
  <si>
    <t>40</t>
  </si>
  <si>
    <t>746445</t>
  </si>
  <si>
    <t>ROZVADĚČ TRAKČNÍ VN UN 3 KV DC - REZERVNÍ VOZÍK S RYCHLOVYPÍNAČEM</t>
  </si>
  <si>
    <t>728292104</t>
  </si>
  <si>
    <t xml:space="preserve">Poznámka k položce:_x000d_
VIZ TECHNICKÁ SPECIFIKACE, PŘÍLOHA SP 19-03-31_x000d_
1. Položka obsahuje:  – přípravu podkladu pro osazení vč. upevňovacího materiálu, veškerý podružný a pomocný materiál  – technický popis viz. projektová dokumentace  – zhotovení výrobní dokumentace, provedení zkoušek, dodání předepsaných zkoušek, revizí a atestů 2. Položka neobsahuje:  – SKŘ 3. Způsob měření: Udává se počet kusů kompletní konstrukce nebo práce.</t>
  </si>
  <si>
    <t>41</t>
  </si>
  <si>
    <t>746446R1</t>
  </si>
  <si>
    <t>ROZVADĚČ TRAKČNÍ VN UN 3 KV DC - ZÁKLADOVÝ RÁM POD ROZVADĚČ Z KOMPOZITNÍHO MATERIÁLU</t>
  </si>
  <si>
    <t>194728916</t>
  </si>
  <si>
    <t>42</t>
  </si>
  <si>
    <t>746471</t>
  </si>
  <si>
    <t>SKŘÍŇ OBČASNÉ NÁVĚSTI K TRAKČNÍMU ROZVADĚČI VN</t>
  </si>
  <si>
    <t>-1296757221</t>
  </si>
  <si>
    <t>43</t>
  </si>
  <si>
    <t>746472</t>
  </si>
  <si>
    <t>SKŘÍŇ ZEMNÍ OCHRANY K TRAKČNÍMU ROZVADĚČI VN</t>
  </si>
  <si>
    <t>-16449119</t>
  </si>
  <si>
    <t>44</t>
  </si>
  <si>
    <t>746445R1</t>
  </si>
  <si>
    <t>R3 KV-DC OVLÁDACÍ SKŘÍNĚ - ZKUŠEBNÍ ROZVADĚČ RYCHLOVYPÍNAČE VČETNĚ VÝSUVNÉ ČÁSTI, VIZ TECHNICKÁ SPECIFIKACE</t>
  </si>
  <si>
    <t>-2141604458</t>
  </si>
  <si>
    <t>45</t>
  </si>
  <si>
    <t>746Z71R1</t>
  </si>
  <si>
    <t>DEMONTÁŽ ROZVADĚČE R3KV DC, 4000A, POLE TRAKČNÍHO NAPÁJEČE, POLE PŘÍVODU, POLE PODELNÉ SPOJKY, VČETNĚ SKŘ</t>
  </si>
  <si>
    <t>573593055</t>
  </si>
  <si>
    <t xml:space="preserve">Poznámka k položce:_x000d_
VIZ TECHNICKÁ SPECIFIKACE, PŘÍLOHA SP 19-03-31_x000d_
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</si>
  <si>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46</t>
  </si>
  <si>
    <t>747116</t>
  </si>
  <si>
    <t>KONTROLA ROZVADĚČŮ VN, BEZ NASTAVENÍ OCHRANY, 1 POLE</t>
  </si>
  <si>
    <t>-1174092131</t>
  </si>
  <si>
    <t xml:space="preserve">Poznámka k položce:_x000d_
1. Položka obsahuje:  – cenu za kontrolu, revizi, seřízení a uvedení do provozu zařízení dle příslušných norem a předpisů, včetně vystavení protokolu 2. Položka neobsahuje:  X 3. Způsob měření: Udává se počet kusů kompletní konstrukce nebo práce.</t>
  </si>
  <si>
    <t>47</t>
  </si>
  <si>
    <t>747122</t>
  </si>
  <si>
    <t>REVIZE, SEŘÍZENÍ A UVEDENÍ DO PROVOZU ŘÍDÍCÍ SKŘÍNĚ PRO VN, 1 POLE</t>
  </si>
  <si>
    <t>181988691</t>
  </si>
  <si>
    <t>48</t>
  </si>
  <si>
    <t>747123</t>
  </si>
  <si>
    <t>NAPĚŤOVÁ ZKOUŠKA ROZVODNY VČETNĚ SPÍNACÍCH PRVKŮ DO 6 KV</t>
  </si>
  <si>
    <t>337865061</t>
  </si>
  <si>
    <t>49</t>
  </si>
  <si>
    <t>747125</t>
  </si>
  <si>
    <t>OŽIVENÍ JEDNOHO POLE ROZVADĚČE ZHOTOVENÉHO SUBDODAVATELEM V PODMÍNKÁCH EXTERNÍ MONTÁŽE SE SLOŽITOU VÝSTROJÍ</t>
  </si>
  <si>
    <t>-1872318816</t>
  </si>
  <si>
    <t>50</t>
  </si>
  <si>
    <t>747143</t>
  </si>
  <si>
    <t>REVIZE, SEŘÍZENÍ A NASTAVENÍ OCHRAN, VČETNĚ VYSTAVENÍ PROTOKOLU</t>
  </si>
  <si>
    <t>-10045372</t>
  </si>
  <si>
    <t>51</t>
  </si>
  <si>
    <t>747143R1</t>
  </si>
  <si>
    <t>REVIZE, SEŘÍZENÍ A NASTAVENÍ PLC VČETNĚ DOTYKOVÉHO DISPLEJE, VČETNĚ VYSTAVENÍ PROTOKOLU</t>
  </si>
  <si>
    <t>-806402938</t>
  </si>
  <si>
    <t>52</t>
  </si>
  <si>
    <t>747143R2</t>
  </si>
  <si>
    <t>MONTÁŽ SKŘÍNĚ SKŘ / AUTOMATIZACE VYPRACOVÁNÍ CHECK LISTŮ - VČETNĚ POPISU LOGICKÝCH A BLOKOVACÍCH PODMÍNEK</t>
  </si>
  <si>
    <t>-2057311092</t>
  </si>
  <si>
    <t xml:space="preserve">Poznámka k položce:_x000d_
1. Položka obsahuje:  – cenu zavypracování check listů - včetně popisů logických a blokovacích podmínek 2. Položka neobsahuje:  X 3. Způsob měření: Udává se počet kusů kompletní konstrukce nebo práce.</t>
  </si>
  <si>
    <t>53</t>
  </si>
  <si>
    <t>747143R2.1</t>
  </si>
  <si>
    <t>MONTÁŽ SKŘÍNĚ SKŘ / AUTOMATIZACE VÝPOČET NASTAVENÍ OCHRANNÝCH FUNKCÍ PODLE DODANÝCH PODKLADŮ - VČETNĚ PROJEDNÁNÍ A SCHVÁLENÍ PROVOZOVATELEM</t>
  </si>
  <si>
    <t>-1624053538</t>
  </si>
  <si>
    <t xml:space="preserve">Poznámka k položce:_x000d_
1. Položka obsahuje:  – cenu za výpočet nastavení ochranných funkcí 2. Položka neobsahuje:  X 3. Způsob měření: Udává se počet kusů kompletní konstrukce nebo práce.</t>
  </si>
  <si>
    <t>54</t>
  </si>
  <si>
    <t>747145R1</t>
  </si>
  <si>
    <t>SEŘÍZENÍ A UVEDENÍ DO PROVOZU VN RYCHLOVYPÍNAČE 3 KV DC</t>
  </si>
  <si>
    <t>-112515181</t>
  </si>
  <si>
    <t>55</t>
  </si>
  <si>
    <t>747147</t>
  </si>
  <si>
    <t>REVIZE, SEŘÍZENÍ, VYZKOUŠENÍ A UVEDENÍ DO PROVOZU ODPOJOVAČE DO 35 KV</t>
  </si>
  <si>
    <t>401946944</t>
  </si>
  <si>
    <t>56</t>
  </si>
  <si>
    <t>747213</t>
  </si>
  <si>
    <t>CELKOVÁ PROHLÍDKA, ZKOUŠENÍ, MĚŘENÍ A VYHOTOVENÍ VÝCHOZÍ REVIZNÍ ZPRÁVY, PRO OBJEM IN PŘES 500 DO 1000 TIS. KČ</t>
  </si>
  <si>
    <t>-924038969</t>
  </si>
  <si>
    <t xml:space="preserve">Poznámka k položce:_x000d_
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 X 3. Způsob měření: Udává se počet kusů kompletní konstrukce nebo práce.</t>
  </si>
  <si>
    <t>57</t>
  </si>
  <si>
    <t>747214</t>
  </si>
  <si>
    <t>CELKOVÁ PROHLÍDKA, ZKOUŠENÍ, MĚŘENÍ A VYHOTOVENÍ VÝCHOZÍ REVIZNÍ ZPRÁVY, PRO OBJEM IN - PŘÍPLATEK ZA KAŽDÝCH DALŠÍCH I ZAPOČATÝCH 500 TIS. KČ</t>
  </si>
  <si>
    <t>2046269213</t>
  </si>
  <si>
    <t>58</t>
  </si>
  <si>
    <t>747301</t>
  </si>
  <si>
    <t>PROVEDENÍ PROHLÍDKY A ZKOUŠKY PRÁVNICKOU OSOBOU, VYDÁNÍ PRŮKAZU ZPŮSOBILOSTI</t>
  </si>
  <si>
    <t>-25857745</t>
  </si>
  <si>
    <t xml:space="preserve">Poznámka k položce:_x000d_
1. Položka obsahuje:  – cenu za vyhotovení dokladu právnickou osobou o silnoproudých zařízeních a vydání průkazu způsobilosti 2. Položka neobsahuje:  X 3. Způsob měření: Udává se počet kusů kompletní konstrukce nebo práce.</t>
  </si>
  <si>
    <t>59</t>
  </si>
  <si>
    <t>747413</t>
  </si>
  <si>
    <t>MĚŘENÍ ZEMNÍCH ODPORŮ - ZEMNICÍ SÍTĚ DÉLKY PÁSKU DO 100 M</t>
  </si>
  <si>
    <t>-419726702</t>
  </si>
  <si>
    <t xml:space="preserve">Poznámka k položce:_x000d_
1. Položka obsahuje:  – cenu za měření dle příslušných norem a předpisů, včetně vystavení protokolu 2. Položka neobsahuje:  X 3. Způsob měření: Udává se počet kusů kompletní konstrukce nebo práce.</t>
  </si>
  <si>
    <t>60</t>
  </si>
  <si>
    <t>747423</t>
  </si>
  <si>
    <t>MĚŘENÍ KROKOVÉHO A DOTYKOVÉHO NAPĚTÍ ZEMNÍCÍ SÍTĚ DO 200 M2 PLOCHY</t>
  </si>
  <si>
    <t>1916146132</t>
  </si>
  <si>
    <t>61</t>
  </si>
  <si>
    <t>747531</t>
  </si>
  <si>
    <t>ZKOUŠKY VODIČŮ A KABELŮ VN ZVÝŠENÝM NAPĚTÍM DO 35 KV</t>
  </si>
  <si>
    <t>-2109139850</t>
  </si>
  <si>
    <t xml:space="preserve">Poznámka k položce:_x000d_
1. Položka obsahuje:  – cenu za provedení měření kabelu/ vodiče vč. vyhotovení protokolu 2. Položka neobsahuje:  X 3. Způsob měření: Udává se počet kusů kompletní konstrukce nebo práce.</t>
  </si>
  <si>
    <t>62</t>
  </si>
  <si>
    <t>747532</t>
  </si>
  <si>
    <t>ZKOUŠKY VODIČŮ A KABELŮ VN - PROVOZ MĚŘÍCÍHO VOZU PO DOBU ZKOUŠEK VN KABELŮ</t>
  </si>
  <si>
    <t>-600671485</t>
  </si>
  <si>
    <t>63</t>
  </si>
  <si>
    <t>747611</t>
  </si>
  <si>
    <t>MĚŘENÍ EMC A EMI DLE ČSN EN 50 121 V ROZSAHU PS/SO</t>
  </si>
  <si>
    <t>1743240563</t>
  </si>
  <si>
    <t>64</t>
  </si>
  <si>
    <t>-283336798</t>
  </si>
  <si>
    <t>65</t>
  </si>
  <si>
    <t>-762140163</t>
  </si>
  <si>
    <t>66</t>
  </si>
  <si>
    <t>-97981673</t>
  </si>
  <si>
    <t>67</t>
  </si>
  <si>
    <t>-36828875</t>
  </si>
  <si>
    <t>68</t>
  </si>
  <si>
    <t>396153265</t>
  </si>
  <si>
    <t>Poznámka k položce:_x000d_
zahrnuje veškeré náklady spojené s objednatelem požadovanými pracemi</t>
  </si>
  <si>
    <t>SO 19-82-01 - TNS Dětmarovice, stavební část</t>
  </si>
  <si>
    <t xml:space="preserve">2 -  Zakládání</t>
  </si>
  <si>
    <t>3 - Svislé a kompletní konstrukce</t>
  </si>
  <si>
    <t>9 - Ostatní konstrukce a práce, bourání</t>
  </si>
  <si>
    <t>997 - Přesun sutě</t>
  </si>
  <si>
    <t xml:space="preserve">711 -  Izolace proti vodě, vlhkosti a plynům</t>
  </si>
  <si>
    <t>767 - Konstrukce zámečnické</t>
  </si>
  <si>
    <t>777 - Podlahy lité</t>
  </si>
  <si>
    <t>784 - Dokončovací práce - malby a tapety</t>
  </si>
  <si>
    <t>VRN - Vedlejší rozpočtové náklady</t>
  </si>
  <si>
    <t xml:space="preserve"> Zakládání</t>
  </si>
  <si>
    <t>213141111</t>
  </si>
  <si>
    <t xml:space="preserve">Zřízení vrstvy z geotextilie  filtrační, separační, odvodňovací, ochranné, výztužné nebo protierozní v rovině nebo ve sklonu do 1:5, šířky do 3 m</t>
  </si>
  <si>
    <t>m2</t>
  </si>
  <si>
    <t>CS ÚRS 2023 03</t>
  </si>
  <si>
    <t>100925094</t>
  </si>
  <si>
    <t>Zřízení vrstvy z geotextilie filtrační, separační, odvodňovací, ochranné, výztužné nebo protierozní v rovině nebo ve sklonu do 1:5, šířky do 3 m</t>
  </si>
  <si>
    <t>Online PSC</t>
  </si>
  <si>
    <t>https://podminky.urs.cz/item/CS_URS_2023_03/213141111</t>
  </si>
  <si>
    <t>Poznámka k položce:_x000d_
v.č. 2.301 - řez A-A', plocha pro R3KV + chráničky_x000d_
https://podminky.urs.cz/item/CS_URS_2021_02/213141111</t>
  </si>
  <si>
    <t>VV</t>
  </si>
  <si>
    <t>((3,5*(4,8+1,5+3,38)+1,5*2,15)+(1,2*2,35+3,9*1,15))*1,1+1,75*0,4*1,1</t>
  </si>
  <si>
    <t>Součet</t>
  </si>
  <si>
    <t>69311143</t>
  </si>
  <si>
    <t>geotextilie netkaná separační, ochranná, filtrační, drenážní PP 210g/m2</t>
  </si>
  <si>
    <t>1918778402</t>
  </si>
  <si>
    <t>https://podminky.urs.cz/item/CS_URS_2023_03/69311143</t>
  </si>
  <si>
    <t>Poznámka k položce:_x000d_
v.č. 2.301 - řez A-A', plocha pro R3KV + chráničky</t>
  </si>
  <si>
    <t>273313711</t>
  </si>
  <si>
    <t>Železobeton zákl. desek z cem.portladských C 25/30</t>
  </si>
  <si>
    <t>m3</t>
  </si>
  <si>
    <t>115603821</t>
  </si>
  <si>
    <t>https://podminky.urs.cz/item/CS_URS_2023_03/273313711</t>
  </si>
  <si>
    <t xml:space="preserve">Poznámka k položce:_x000d_
v.č. 2.301 -  plocha pro R3KV + chráničky_x000d_
https://podminky.urs.cz/item/CS_URS_2021_02/273313711</t>
  </si>
  <si>
    <t>(((3,5*(4,8+1,5+3,38)+1,5*2,15)+(1,2*2,35+3,9*1,15))*0,1+(0,67*1*3,445))*1,1+(1,75*0,4*0,3)*1,1</t>
  </si>
  <si>
    <t>273351121</t>
  </si>
  <si>
    <t>Bednění základů desek zřízení</t>
  </si>
  <si>
    <t>-1682187348</t>
  </si>
  <si>
    <t>https://podminky.urs.cz/item/CS_URS_2023_03/273351121</t>
  </si>
  <si>
    <t xml:space="preserve">Poznámka k položce:_x000d_
v.č. 2.301 -  plocha pro R3KV + chráničky_x000d_
https://podminky.urs.cz/item/CS_URS_2021_02/273351121</t>
  </si>
  <si>
    <t>2*3,445*1+1*(0,7+2*0,5)+1,75*0,4</t>
  </si>
  <si>
    <t>273351122</t>
  </si>
  <si>
    <t>Bednění základů desek odstranění</t>
  </si>
  <si>
    <t>2070982031</t>
  </si>
  <si>
    <t>https://podminky.urs.cz/item/CS_URS_2023_03/273351122</t>
  </si>
  <si>
    <t xml:space="preserve">Poznámka k položce:_x000d_
v.č. 2.301 -  plocha pro R3KV + chráničky_x000d_
https://podminky.urs.cz/item/CS_URS_2021_02/273351122</t>
  </si>
  <si>
    <t>273362021</t>
  </si>
  <si>
    <t>Výztuž základů desek ze svařovaných sítí z drátů typu KARI</t>
  </si>
  <si>
    <t>t</t>
  </si>
  <si>
    <t>-518928998</t>
  </si>
  <si>
    <t>https://podminky.urs.cz/item/CS_URS_2023_03/273362021</t>
  </si>
  <si>
    <t xml:space="preserve">Poznámka k položce:_x000d_
v.č. 2.301 -  plocha pro R3KV + chráničky_x000d_
https://podminky.urs.cz/item/CS_URS_2021_02/273361821</t>
  </si>
  <si>
    <t>((3,5*(4,8+1,5+3,38)+1,5*2,15)+(1,2*2,35+3,9*1,15))*7,9/1000*1,1+2*1,75*0,4*1,25*7,9/1000</t>
  </si>
  <si>
    <t>279361821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</si>
  <si>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</si>
  <si>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1504118889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</si>
  <si>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</si>
  <si>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https://podminky.urs.cz/item/CS_URS_2023_03/279361821</t>
  </si>
  <si>
    <t>((3,5*(4,8+1,5+3,38)+1,5*2,15))/0,3/0,3*0,617/1000*1,25</t>
  </si>
  <si>
    <t>Svislé a kompletní konstrukce</t>
  </si>
  <si>
    <t>3PC01</t>
  </si>
  <si>
    <t>Osazení kabelových chrániček</t>
  </si>
  <si>
    <t>m</t>
  </si>
  <si>
    <t>-2036478612</t>
  </si>
  <si>
    <t>Poznámka k položce:_x000d_
v.č. 2.301 - půdorys + řez A-A', chráničky_x000d_
montáž kabelových chrániček do provedeného výkopu, ukotvení c´ve výkopu, zkrácení/nastavení délky</t>
  </si>
  <si>
    <t>7,48+25</t>
  </si>
  <si>
    <t>3PC02</t>
  </si>
  <si>
    <t>kabelové chráničky PVC-U, pevná, odolná proti šíření plamene, průměr 160 mm,</t>
  </si>
  <si>
    <t>-1935460509</t>
  </si>
  <si>
    <t>Poznámka k položce:_x000d_
v.č. 2.301 - půdorys + řez A-A', chráničky_x000d_
dodávka</t>
  </si>
  <si>
    <t>7,48</t>
  </si>
  <si>
    <t>3PC03</t>
  </si>
  <si>
    <t>kabelová chránička PVC-U, ohebná, odolná proti šíření plamene, průměr 125 mm</t>
  </si>
  <si>
    <t>-295668438</t>
  </si>
  <si>
    <t>3PC04</t>
  </si>
  <si>
    <t>Kabelová šachta, žb, vyztužena kari sítí 5/100x5/100, vně hydroizolace, uvnitř protiprašný nátěr</t>
  </si>
  <si>
    <t>-1357865572</t>
  </si>
  <si>
    <t xml:space="preserve">Poznámka k položce:_x000d_
v.č. 2.301 - půdorys + řez A-A', chráničky_x000d_
kompletní provedení ŽB šachty na místě, dodávka  + montáž potřebného materiálu atd.</t>
  </si>
  <si>
    <t>0,7*0,5*1-0,4*0,2*0,3</t>
  </si>
  <si>
    <t>Ostatní konstrukce a práce, bourání</t>
  </si>
  <si>
    <t>952901111</t>
  </si>
  <si>
    <t xml:space="preserve">Vyčištění budov nebo objektů před předáním do užívání  budov bytové nebo občanské výstavby, světlé výšky podlaží do 4 m</t>
  </si>
  <si>
    <t>-843801647</t>
  </si>
  <si>
    <t>Vyčištění budov nebo objektů před předáním do užívání budov bytové nebo občanské výstavby, světlé výšky podlaží do 4 m</t>
  </si>
  <si>
    <t>https://podminky.urs.cz/item/CS_URS_2023_03/952901111</t>
  </si>
  <si>
    <t>Poznámka k položce:_x000d_
v.č. 2.301</t>
  </si>
  <si>
    <t>(175,91)*1,1</t>
  </si>
  <si>
    <t>9529PC01</t>
  </si>
  <si>
    <t>Vyčištění technologického zařízení - vyfoukání tlakovým vzduchem</t>
  </si>
  <si>
    <t>ks</t>
  </si>
  <si>
    <t>-756416810</t>
  </si>
  <si>
    <t>965042141R00</t>
  </si>
  <si>
    <t>Bourání podkladů pod dlažby nebo mazanin betonových nebo z litého asfaltu tl do 100 mm pl přes 4 m2</t>
  </si>
  <si>
    <t>-315818252</t>
  </si>
  <si>
    <t>https://podminky.urs.cz/item/CS_URS_2023_03/965042141R00</t>
  </si>
  <si>
    <t xml:space="preserve">Poznámka k položce:_x000d_
v.č. 2.201 - vybourání betonové podlahy  - technologický sál</t>
  </si>
  <si>
    <t>(3,5*(4,8+1,5+3,38)+1,5*2,150)*0,1</t>
  </si>
  <si>
    <t>997</t>
  </si>
  <si>
    <t>Přesun sutě</t>
  </si>
  <si>
    <t>R015112</t>
  </si>
  <si>
    <t>Poplatek za likvidaci odpadů nekontaminovaných - včetně dopravy, přesunu hnmot, naložení a vyložení, kontejner</t>
  </si>
  <si>
    <t>1208010581</t>
  </si>
  <si>
    <t>711</t>
  </si>
  <si>
    <t xml:space="preserve"> Izolace proti vodě, vlhkosti a plynům</t>
  </si>
  <si>
    <t>711111001</t>
  </si>
  <si>
    <t xml:space="preserve">Provedení izolace proti zemní vlhkosti natěradly a tmely za studena  na ploše vodorovné V nátěrem penetračním</t>
  </si>
  <si>
    <t>284777385</t>
  </si>
  <si>
    <t>Provedení izolace proti zemní vlhkosti natěradly a tmely za studena na ploše vodorovné V nátěrem penetračním</t>
  </si>
  <si>
    <t>https://podminky.urs.cz/item/CS_URS_2023_03/711111001</t>
  </si>
  <si>
    <t>Poznámka k položce:_x000d_
v.č. 2.301_x000d_
https://podminky.urs.cz/item/CS_URS_2021_02/711111001</t>
  </si>
  <si>
    <t>180,07*1,1</t>
  </si>
  <si>
    <t>111631500</t>
  </si>
  <si>
    <t>lak penetrační asfaltový</t>
  </si>
  <si>
    <t>238039854</t>
  </si>
  <si>
    <t>https://podminky.urs.cz/item/CS_URS_2023_03/111631500</t>
  </si>
  <si>
    <t>711113115</t>
  </si>
  <si>
    <t>Izolace proti zemní vlhkosti natěradly a tmely za studena na ploše vodorovné V těsnicí hmotou dvousložkovou na bázi polymery modifikované živice</t>
  </si>
  <si>
    <t>-1059389251</t>
  </si>
  <si>
    <t>https://podminky.urs.cz/item/CS_URS_2023_03/711113115</t>
  </si>
  <si>
    <t>Poznámka k položce:_x000d_
v.č. 2.301_x000d_
https://podminky.urs.cz/item/CS_URS_2021_02/711113115</t>
  </si>
  <si>
    <t>713121121</t>
  </si>
  <si>
    <t>Montáž tepelné izolace podlah rohožemi, pásy, deskami, dílci, bloky (izolační materiál ve specifikaci) kladenými volně dvouvrstvá</t>
  </si>
  <si>
    <t>1912217771</t>
  </si>
  <si>
    <t>https://podminky.urs.cz/item/CS_URS_2023_03/713121121</t>
  </si>
  <si>
    <t>Poznámka k položce:_x000d_
v.č. 2.301_x000d_
https://podminky.urs.cz/item/CS_URS_2021_02/713121121</t>
  </si>
  <si>
    <t>28376416</t>
  </si>
  <si>
    <t>deska z polystyrénu XPS, hrana polodrážková a hladký povrch 300kPa tl 40mm</t>
  </si>
  <si>
    <t>-1537877094</t>
  </si>
  <si>
    <t>https://podminky.urs.cz/item/CS_URS_2023_03/28376416</t>
  </si>
  <si>
    <t>711 PC01</t>
  </si>
  <si>
    <t>Ochrana technologického zařízení PE fólií, včetně kotevních a lepících pásků</t>
  </si>
  <si>
    <t>-1532772031</t>
  </si>
  <si>
    <t>767</t>
  </si>
  <si>
    <t>Konstrukce zámečnické</t>
  </si>
  <si>
    <t>767 PC02</t>
  </si>
  <si>
    <t xml:space="preserve">Montáž ostatních atypických zámečnických konstrukcí  hmotnosti přes 50 do 100 kg</t>
  </si>
  <si>
    <t>kg</t>
  </si>
  <si>
    <t>-803933620</t>
  </si>
  <si>
    <t>Montáž ostatních atypických zámečnických konstrukcí hmotnosti přes 50 do 100 kg</t>
  </si>
  <si>
    <t>Poznámka k položce:_x000d_
v.č. 2.301, osazení základového rámu 3kV</t>
  </si>
  <si>
    <t>777</t>
  </si>
  <si>
    <t>Podlahy lité</t>
  </si>
  <si>
    <t>777PC01</t>
  </si>
  <si>
    <t xml:space="preserve">Ochranný nátěr podlahy  - epoxidová stěrka</t>
  </si>
  <si>
    <t>1482150081</t>
  </si>
  <si>
    <t>Ochranný nátěr podlahy - epoxidová stěrka</t>
  </si>
  <si>
    <t>(180,07)*1,25</t>
  </si>
  <si>
    <t>777PC02</t>
  </si>
  <si>
    <t>Podlahová samonivelační stěrka</t>
  </si>
  <si>
    <t>360581144</t>
  </si>
  <si>
    <t>777PC03</t>
  </si>
  <si>
    <t>Penetrace podkladu podlahy</t>
  </si>
  <si>
    <t>-662511605</t>
  </si>
  <si>
    <t>777PC04</t>
  </si>
  <si>
    <t>Příprava podkladu - otrýskání</t>
  </si>
  <si>
    <t>-1586549830</t>
  </si>
  <si>
    <t>(180,07-9,68*3,5+1,5*2,15) *1,1</t>
  </si>
  <si>
    <t>632481213</t>
  </si>
  <si>
    <t xml:space="preserve">Separační vrstva k oddělení podlahových vrstev  z polyetylénové fólie</t>
  </si>
  <si>
    <t>368216883</t>
  </si>
  <si>
    <t>Separační vrstva k oddělení podlahových vrstev z polyetylénové fólie</t>
  </si>
  <si>
    <t>https://podminky.urs.cz/item/CS_URS_2023_03/632481213</t>
  </si>
  <si>
    <t>784</t>
  </si>
  <si>
    <t>Dokončovací práce - malby a tapety</t>
  </si>
  <si>
    <t>784181101</t>
  </si>
  <si>
    <t>Penetrace podkladu jednonásobná základní akrylátová v místnostech výšky do 3,80 m</t>
  </si>
  <si>
    <t>1740986611</t>
  </si>
  <si>
    <t>https://podminky.urs.cz/item/CS_URS_2023_03/784181101</t>
  </si>
  <si>
    <t>(175,91+4,45*83,39)*1,1</t>
  </si>
  <si>
    <t>784221101</t>
  </si>
  <si>
    <t>Malby z malířských směsí otěruvzdorných za sucha dvojnásobné, bílé za sucha otěruvzdorné dobře v místnostech výšky do 3,80 m</t>
  </si>
  <si>
    <t>1378052334</t>
  </si>
  <si>
    <t>https://podminky.urs.cz/item/CS_URS_2023_03/784221101</t>
  </si>
  <si>
    <t>(175,91+4,45*83,39)*1,1*2</t>
  </si>
  <si>
    <t>VRN</t>
  </si>
  <si>
    <t>Vedlejší rozpočtové náklady</t>
  </si>
  <si>
    <t>010001000</t>
  </si>
  <si>
    <t>Průzkumné, geodetické a projektové práce</t>
  </si>
  <si>
    <t>kpl</t>
  </si>
  <si>
    <t>68311768</t>
  </si>
  <si>
    <t>https://podminky.urs.cz/item/CS_URS_2023_03/010001000</t>
  </si>
  <si>
    <t>020001000</t>
  </si>
  <si>
    <t>Příprava staveniště</t>
  </si>
  <si>
    <t>1605565729</t>
  </si>
  <si>
    <t>https://podminky.urs.cz/item/CS_URS_2023_03/020001000</t>
  </si>
  <si>
    <t>030001000</t>
  </si>
  <si>
    <t>Zařízení staveniště</t>
  </si>
  <si>
    <t>-16079476</t>
  </si>
  <si>
    <t>https://podminky.urs.cz/item/CS_URS_2023_03/030001000</t>
  </si>
  <si>
    <t>Poznámka k položce:_x000d_
staveništní buňka, předpokládaná doba výstavby 6 měsíců</t>
  </si>
  <si>
    <t>060001000</t>
  </si>
  <si>
    <t>Územní vlivy</t>
  </si>
  <si>
    <t>1185058262</t>
  </si>
  <si>
    <t>https://podminky.urs.cz/item/CS_URS_2023_03/060001000</t>
  </si>
  <si>
    <t>SO 90-90 - Likvidace odpadů včetně dopravy</t>
  </si>
  <si>
    <t>995 - Poplatky za skládky</t>
  </si>
  <si>
    <t>995</t>
  </si>
  <si>
    <t>Poplatky za skládky</t>
  </si>
  <si>
    <t>R015140</t>
  </si>
  <si>
    <t>POPLATKY ZA LIKVIDACI ODPADŮ NEKONTAMINOVANÝCH - 17 01 01 BETON Z DEMOLIC OBJEKTŮ, ZÁKLADŮ TV APOD. VČ. DOPRAVY NA SKLÁDKU A MANIPULACE (PROSTÝ A ARMOVANÝ BETON</t>
  </si>
  <si>
    <t>T</t>
  </si>
  <si>
    <t>-1919655176</t>
  </si>
  <si>
    <t>Poznámka k položce:_x000d_
Evidenční položka_x000d_
1. Položka obsahuje: - veškeré poplatky provozovateli skládky, recyklační linky nebo jiného zařízení na zpracování nebo likvidaci odpadů související s převzetím, uložením, zpracováním nebo likvidací odpadu. Separaci armovaného betonu na stavbě nebo na místě recyklační linky.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</si>
  <si>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R015190</t>
  </si>
  <si>
    <t>POPLATKY ZA LIKVIDACI ODPADŮ NEKONTAMINOVANÝCH - 17 02 03 PLASTY Z INTERIÉRŮ REKONSTRUOVANÝCH - OBJEKTŮ VČ. DOPRAVY NA SKLÁDKU A MANIPULACE</t>
  </si>
  <si>
    <t>1669850926</t>
  </si>
  <si>
    <t>R015240</t>
  </si>
  <si>
    <t>POPLATKY ZA LIKVIDACI ODPADŮ NEKONTAMINOVANÝCH - 20 03 99 ODPAD PODOBNÝ KOMUNÁLNÍMU ODPADU VČ. DOPRAVY NA SKLÁDKU A MANIPULACE</t>
  </si>
  <si>
    <t>853224018</t>
  </si>
  <si>
    <t>R015270</t>
  </si>
  <si>
    <t>POPLATKY ZA LIKVIDACI ODPADŮ NEKONTAMINOVANÝCH - 17 01 03 IZOLÁTORY PORCELÁNOVÉ VČ. DOPRAVY NA SKLÁDKU A MANIPULACE</t>
  </si>
  <si>
    <t>-1093718998</t>
  </si>
  <si>
    <t>R015310</t>
  </si>
  <si>
    <t>POPLATKY ZA LIKVIDACI ODPADŮ NEKONTAMINOVANÝCH - 16 02 14 ELEKTROŠROT (VYŘAZENÁ EL. ZAŘÍZENÍ A - PŘÍSTR. - AL, CU A VZ. KOVY) VČ. DOPRAVY NA SKLÁDKU A MANIPULAC</t>
  </si>
  <si>
    <t>2122388431</t>
  </si>
  <si>
    <t>R015380</t>
  </si>
  <si>
    <t>POPLATKY ZA LIKVIDACI ODPADŮ NEKONTAMINOVANÝCH - 16 02 14 ODPÍNAČE, ZKRATOVAČE S PORCELÁNOVÝMI - IZOLÁTORY VČ. DOPRAVY NA SKLÁDKU A MANIPULACE</t>
  </si>
  <si>
    <t>805523851</t>
  </si>
  <si>
    <t>R015420</t>
  </si>
  <si>
    <t>POPLATKY ZA LIKVIDACI ODPADŮ NEKONTAMINOVANÝCH - 17 06 04 ZBYTKY IZOLAČNÍCH MATERIÁLŮ VČ. DOPRAVY NA SKLÁDKU A MANIPULACE</t>
  </si>
  <si>
    <t>1214983611</t>
  </si>
  <si>
    <t>R015621</t>
  </si>
  <si>
    <t>POPLATKY ZA LIKVIDACI ODPADŮ NEBEZPEČNÝCH - KABELY S PLASTOVOU IZOLACÍ VČ. DOPRAVY NA SKLÁDKU A MANIPULACE</t>
  </si>
  <si>
    <t>-790783040</t>
  </si>
  <si>
    <t>SO 98-98 - Všeobecný objekt</t>
  </si>
  <si>
    <t>1 - Dokumentace stavby</t>
  </si>
  <si>
    <t>2 - Ostatní</t>
  </si>
  <si>
    <t>Dokumentace stavby</t>
  </si>
  <si>
    <t>VSEOB001</t>
  </si>
  <si>
    <t>Dokumentace skutečného provedení stavby, technická část</t>
  </si>
  <si>
    <t>KPL</t>
  </si>
  <si>
    <t>-26938069</t>
  </si>
  <si>
    <t xml:space="preserve">Poznámka k položce:_x000d_
Vypracování vybrané části dokumentace skutečného provedení (DSPS)_x000d_
v předepsaném rozsahu a počtu dle VTP a ZTP_x000d_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</si>
  <si>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VSEOB002</t>
  </si>
  <si>
    <t>Dokumentace skutečného provedení stavby, dokladová část</t>
  </si>
  <si>
    <t>447104883</t>
  </si>
  <si>
    <t xml:space="preserve">Poznámka k položce:_x000d_
Vypracování vybrané části dokumentace skutečného provedení (DSPS)_x000d_
v předepsaném rozsahu a počtu dle VTP a ZTP_x000d_
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</si>
  <si>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</si>
  <si>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VSEOB03</t>
  </si>
  <si>
    <t>Exkurze</t>
  </si>
  <si>
    <t>-1790220938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</si>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</sst>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3/213141111" TargetMode="External" /><Relationship Id="rId2" Type="http://schemas.openxmlformats.org/officeDocument/2006/relationships/hyperlink" Target="https://podminky.urs.cz/item/CS_URS_2023_03/69311143" TargetMode="External" /><Relationship Id="rId3" Type="http://schemas.openxmlformats.org/officeDocument/2006/relationships/hyperlink" Target="https://podminky.urs.cz/item/CS_URS_2023_03/273313711" TargetMode="External" /><Relationship Id="rId4" Type="http://schemas.openxmlformats.org/officeDocument/2006/relationships/hyperlink" Target="https://podminky.urs.cz/item/CS_URS_2023_03/273351121" TargetMode="External" /><Relationship Id="rId5" Type="http://schemas.openxmlformats.org/officeDocument/2006/relationships/hyperlink" Target="https://podminky.urs.cz/item/CS_URS_2023_03/273351122" TargetMode="External" /><Relationship Id="rId6" Type="http://schemas.openxmlformats.org/officeDocument/2006/relationships/hyperlink" Target="https://podminky.urs.cz/item/CS_URS_2023_03/273362021" TargetMode="External" /><Relationship Id="rId7" Type="http://schemas.openxmlformats.org/officeDocument/2006/relationships/hyperlink" Target="https://podminky.urs.cz/item/CS_URS_2023_03/279361821" TargetMode="External" /><Relationship Id="rId8" Type="http://schemas.openxmlformats.org/officeDocument/2006/relationships/hyperlink" Target="https://podminky.urs.cz/item/CS_URS_2023_03/952901111" TargetMode="External" /><Relationship Id="rId9" Type="http://schemas.openxmlformats.org/officeDocument/2006/relationships/hyperlink" Target="https://podminky.urs.cz/item/CS_URS_2023_03/965042141R00" TargetMode="External" /><Relationship Id="rId10" Type="http://schemas.openxmlformats.org/officeDocument/2006/relationships/hyperlink" Target="https://podminky.urs.cz/item/CS_URS_2023_03/711111001" TargetMode="External" /><Relationship Id="rId11" Type="http://schemas.openxmlformats.org/officeDocument/2006/relationships/hyperlink" Target="https://podminky.urs.cz/item/CS_URS_2023_03/111631500" TargetMode="External" /><Relationship Id="rId12" Type="http://schemas.openxmlformats.org/officeDocument/2006/relationships/hyperlink" Target="https://podminky.urs.cz/item/CS_URS_2023_03/711113115" TargetMode="External" /><Relationship Id="rId13" Type="http://schemas.openxmlformats.org/officeDocument/2006/relationships/hyperlink" Target="https://podminky.urs.cz/item/CS_URS_2023_03/713121121" TargetMode="External" /><Relationship Id="rId14" Type="http://schemas.openxmlformats.org/officeDocument/2006/relationships/hyperlink" Target="https://podminky.urs.cz/item/CS_URS_2023_03/28376416" TargetMode="External" /><Relationship Id="rId15" Type="http://schemas.openxmlformats.org/officeDocument/2006/relationships/hyperlink" Target="https://podminky.urs.cz/item/CS_URS_2023_03/632481213" TargetMode="External" /><Relationship Id="rId16" Type="http://schemas.openxmlformats.org/officeDocument/2006/relationships/hyperlink" Target="https://podminky.urs.cz/item/CS_URS_2023_03/784181101" TargetMode="External" /><Relationship Id="rId17" Type="http://schemas.openxmlformats.org/officeDocument/2006/relationships/hyperlink" Target="https://podminky.urs.cz/item/CS_URS_2023_03/784221101" TargetMode="External" /><Relationship Id="rId18" Type="http://schemas.openxmlformats.org/officeDocument/2006/relationships/hyperlink" Target="https://podminky.urs.cz/item/CS_URS_2023_03/010001000" TargetMode="External" /><Relationship Id="rId19" Type="http://schemas.openxmlformats.org/officeDocument/2006/relationships/hyperlink" Target="https://podminky.urs.cz/item/CS_URS_2023_03/020001000" TargetMode="External" /><Relationship Id="rId20" Type="http://schemas.openxmlformats.org/officeDocument/2006/relationships/hyperlink" Target="https://podminky.urs.cz/item/CS_URS_2023_03/030001000" TargetMode="External" /><Relationship Id="rId21" Type="http://schemas.openxmlformats.org/officeDocument/2006/relationships/hyperlink" Target="https://podminky.urs.cz/item/CS_URS_2023_03/060001000" TargetMode="External" /><Relationship Id="rId2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rozvaděče 3kV na TNS Dětmarovice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13. 10. 2023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>SB projekt s.r.o., Ing. Vladimír Čechák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24.7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'PS 19-03-11 - TNS Dětmaro...'!J30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'PS 19-03-11 - TNS Dětmaro...'!P84</f>
        <v>0</v>
      </c>
      <c r="AV55" s="120">
        <f>'PS 19-03-11 - TNS Dětmaro...'!J33</f>
        <v>0</v>
      </c>
      <c r="AW55" s="120">
        <f>'PS 19-03-11 - TNS Dětmaro...'!J34</f>
        <v>0</v>
      </c>
      <c r="AX55" s="120">
        <f>'PS 19-03-11 - TNS Dětmaro...'!J35</f>
        <v>0</v>
      </c>
      <c r="AY55" s="120">
        <f>'PS 19-03-11 - TNS Dětmaro...'!J36</f>
        <v>0</v>
      </c>
      <c r="AZ55" s="120">
        <f>'PS 19-03-11 - TNS Dětmaro...'!F33</f>
        <v>0</v>
      </c>
      <c r="BA55" s="120">
        <f>'PS 19-03-11 - TNS Dětmaro...'!F34</f>
        <v>0</v>
      </c>
      <c r="BB55" s="120">
        <f>'PS 19-03-11 - TNS Dětmaro...'!F35</f>
        <v>0</v>
      </c>
      <c r="BC55" s="120">
        <f>'PS 19-03-11 - TNS Dětmaro...'!F36</f>
        <v>0</v>
      </c>
      <c r="BD55" s="122">
        <f>'PS 19-03-11 - TNS Dětmaro...'!F37</f>
        <v>0</v>
      </c>
      <c r="BE55" s="7"/>
      <c r="BT55" s="123" t="s">
        <v>14</v>
      </c>
      <c r="BV55" s="123" t="s">
        <v>72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24.75" customHeight="1">
      <c r="A56" s="111" t="s">
        <v>74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'PS 19-03-12 - TNS Dětmaro...'!J30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'PS 19-03-12 - TNS Dětmaro...'!P80</f>
        <v>0</v>
      </c>
      <c r="AV56" s="120">
        <f>'PS 19-03-12 - TNS Dětmaro...'!J33</f>
        <v>0</v>
      </c>
      <c r="AW56" s="120">
        <f>'PS 19-03-12 - TNS Dětmaro...'!J34</f>
        <v>0</v>
      </c>
      <c r="AX56" s="120">
        <f>'PS 19-03-12 - TNS Dětmaro...'!J35</f>
        <v>0</v>
      </c>
      <c r="AY56" s="120">
        <f>'PS 19-03-12 - TNS Dětmaro...'!J36</f>
        <v>0</v>
      </c>
      <c r="AZ56" s="120">
        <f>'PS 19-03-12 - TNS Dětmaro...'!F33</f>
        <v>0</v>
      </c>
      <c r="BA56" s="120">
        <f>'PS 19-03-12 - TNS Dětmaro...'!F34</f>
        <v>0</v>
      </c>
      <c r="BB56" s="120">
        <f>'PS 19-03-12 - TNS Dětmaro...'!F35</f>
        <v>0</v>
      </c>
      <c r="BC56" s="120">
        <f>'PS 19-03-12 - TNS Dětmaro...'!F36</f>
        <v>0</v>
      </c>
      <c r="BD56" s="122">
        <f>'PS 19-03-12 - TNS Dětmaro...'!F37</f>
        <v>0</v>
      </c>
      <c r="BE56" s="7"/>
      <c r="BT56" s="123" t="s">
        <v>14</v>
      </c>
      <c r="BV56" s="123" t="s">
        <v>72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24.75" customHeight="1">
      <c r="A57" s="111" t="s">
        <v>74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'PS 19-03-31 - TNS Dětmaro...'!J30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'PS 19-03-31 - TNS Dětmaro...'!P87</f>
        <v>0</v>
      </c>
      <c r="AV57" s="120">
        <f>'PS 19-03-31 - TNS Dětmaro...'!J33</f>
        <v>0</v>
      </c>
      <c r="AW57" s="120">
        <f>'PS 19-03-31 - TNS Dětmaro...'!J34</f>
        <v>0</v>
      </c>
      <c r="AX57" s="120">
        <f>'PS 19-03-31 - TNS Dětmaro...'!J35</f>
        <v>0</v>
      </c>
      <c r="AY57" s="120">
        <f>'PS 19-03-31 - TNS Dětmaro...'!J36</f>
        <v>0</v>
      </c>
      <c r="AZ57" s="120">
        <f>'PS 19-03-31 - TNS Dětmaro...'!F33</f>
        <v>0</v>
      </c>
      <c r="BA57" s="120">
        <f>'PS 19-03-31 - TNS Dětmaro...'!F34</f>
        <v>0</v>
      </c>
      <c r="BB57" s="120">
        <f>'PS 19-03-31 - TNS Dětmaro...'!F35</f>
        <v>0</v>
      </c>
      <c r="BC57" s="120">
        <f>'PS 19-03-31 - TNS Dětmaro...'!F36</f>
        <v>0</v>
      </c>
      <c r="BD57" s="122">
        <f>'PS 19-03-31 - TNS Dětmaro...'!F37</f>
        <v>0</v>
      </c>
      <c r="BE57" s="7"/>
      <c r="BT57" s="123" t="s">
        <v>14</v>
      </c>
      <c r="BV57" s="123" t="s">
        <v>72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24.75" customHeight="1">
      <c r="A58" s="111" t="s">
        <v>74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19-82-01 - TNS Dětmaro...'!J30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'SO 19-82-01 - TNS Dětmaro...'!P88</f>
        <v>0</v>
      </c>
      <c r="AV58" s="120">
        <f>'SO 19-82-01 - TNS Dětmaro...'!J33</f>
        <v>0</v>
      </c>
      <c r="AW58" s="120">
        <f>'SO 19-82-01 - TNS Dětmaro...'!J34</f>
        <v>0</v>
      </c>
      <c r="AX58" s="120">
        <f>'SO 19-82-01 - TNS Dětmaro...'!J35</f>
        <v>0</v>
      </c>
      <c r="AY58" s="120">
        <f>'SO 19-82-01 - TNS Dětmaro...'!J36</f>
        <v>0</v>
      </c>
      <c r="AZ58" s="120">
        <f>'SO 19-82-01 - TNS Dětmaro...'!F33</f>
        <v>0</v>
      </c>
      <c r="BA58" s="120">
        <f>'SO 19-82-01 - TNS Dětmaro...'!F34</f>
        <v>0</v>
      </c>
      <c r="BB58" s="120">
        <f>'SO 19-82-01 - TNS Dětmaro...'!F35</f>
        <v>0</v>
      </c>
      <c r="BC58" s="120">
        <f>'SO 19-82-01 - TNS Dětmaro...'!F36</f>
        <v>0</v>
      </c>
      <c r="BD58" s="122">
        <f>'SO 19-82-01 - TNS Dětmaro...'!F37</f>
        <v>0</v>
      </c>
      <c r="BE58" s="7"/>
      <c r="BT58" s="123" t="s">
        <v>14</v>
      </c>
      <c r="BV58" s="123" t="s">
        <v>72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7" customFormat="1" ht="24.75" customHeight="1">
      <c r="A59" s="111" t="s">
        <v>74</v>
      </c>
      <c r="B59" s="112"/>
      <c r="C59" s="113"/>
      <c r="D59" s="114" t="s">
        <v>89</v>
      </c>
      <c r="E59" s="114"/>
      <c r="F59" s="114"/>
      <c r="G59" s="114"/>
      <c r="H59" s="114"/>
      <c r="I59" s="115"/>
      <c r="J59" s="114" t="s">
        <v>90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90-90 - Likvidace odpa...'!J30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'SO 90-90 - Likvidace odpa...'!P80</f>
        <v>0</v>
      </c>
      <c r="AV59" s="120">
        <f>'SO 90-90 - Likvidace odpa...'!J33</f>
        <v>0</v>
      </c>
      <c r="AW59" s="120">
        <f>'SO 90-90 - Likvidace odpa...'!J34</f>
        <v>0</v>
      </c>
      <c r="AX59" s="120">
        <f>'SO 90-90 - Likvidace odpa...'!J35</f>
        <v>0</v>
      </c>
      <c r="AY59" s="120">
        <f>'SO 90-90 - Likvidace odpa...'!J36</f>
        <v>0</v>
      </c>
      <c r="AZ59" s="120">
        <f>'SO 90-90 - Likvidace odpa...'!F33</f>
        <v>0</v>
      </c>
      <c r="BA59" s="120">
        <f>'SO 90-90 - Likvidace odpa...'!F34</f>
        <v>0</v>
      </c>
      <c r="BB59" s="120">
        <f>'SO 90-90 - Likvidace odpa...'!F35</f>
        <v>0</v>
      </c>
      <c r="BC59" s="120">
        <f>'SO 90-90 - Likvidace odpa...'!F36</f>
        <v>0</v>
      </c>
      <c r="BD59" s="122">
        <f>'SO 90-90 - Likvidace odpa...'!F37</f>
        <v>0</v>
      </c>
      <c r="BE59" s="7"/>
      <c r="BT59" s="123" t="s">
        <v>14</v>
      </c>
      <c r="BV59" s="123" t="s">
        <v>72</v>
      </c>
      <c r="BW59" s="123" t="s">
        <v>91</v>
      </c>
      <c r="BX59" s="123" t="s">
        <v>5</v>
      </c>
      <c r="CL59" s="123" t="s">
        <v>19</v>
      </c>
      <c r="CM59" s="123" t="s">
        <v>79</v>
      </c>
    </row>
    <row r="60" s="7" customFormat="1" ht="24.75" customHeight="1">
      <c r="A60" s="111" t="s">
        <v>74</v>
      </c>
      <c r="B60" s="112"/>
      <c r="C60" s="113"/>
      <c r="D60" s="114" t="s">
        <v>92</v>
      </c>
      <c r="E60" s="114"/>
      <c r="F60" s="114"/>
      <c r="G60" s="114"/>
      <c r="H60" s="114"/>
      <c r="I60" s="115"/>
      <c r="J60" s="114" t="s">
        <v>93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98-98 - Všeobecný objekt'!J30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24">
        <v>0</v>
      </c>
      <c r="AT60" s="125">
        <f>ROUND(SUM(AV60:AW60),2)</f>
        <v>0</v>
      </c>
      <c r="AU60" s="126">
        <f>'SO 98-98 - Všeobecný objekt'!P81</f>
        <v>0</v>
      </c>
      <c r="AV60" s="125">
        <f>'SO 98-98 - Všeobecný objekt'!J33</f>
        <v>0</v>
      </c>
      <c r="AW60" s="125">
        <f>'SO 98-98 - Všeobecný objekt'!J34</f>
        <v>0</v>
      </c>
      <c r="AX60" s="125">
        <f>'SO 98-98 - Všeobecný objekt'!J35</f>
        <v>0</v>
      </c>
      <c r="AY60" s="125">
        <f>'SO 98-98 - Všeobecný objekt'!J36</f>
        <v>0</v>
      </c>
      <c r="AZ60" s="125">
        <f>'SO 98-98 - Všeobecný objekt'!F33</f>
        <v>0</v>
      </c>
      <c r="BA60" s="125">
        <f>'SO 98-98 - Všeobecný objekt'!F34</f>
        <v>0</v>
      </c>
      <c r="BB60" s="125">
        <f>'SO 98-98 - Všeobecný objekt'!F35</f>
        <v>0</v>
      </c>
      <c r="BC60" s="125">
        <f>'SO 98-98 - Všeobecný objekt'!F36</f>
        <v>0</v>
      </c>
      <c r="BD60" s="127">
        <f>'SO 98-98 - Všeobecný objekt'!F37</f>
        <v>0</v>
      </c>
      <c r="BE60" s="7"/>
      <c r="BT60" s="123" t="s">
        <v>14</v>
      </c>
      <c r="BV60" s="123" t="s">
        <v>72</v>
      </c>
      <c r="BW60" s="123" t="s">
        <v>94</v>
      </c>
      <c r="BX60" s="123" t="s">
        <v>5</v>
      </c>
      <c r="CL60" s="123" t="s">
        <v>19</v>
      </c>
      <c r="CM60" s="123" t="s">
        <v>79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10oWUjxVCDSt24dBnoX14y/9nlp+X8yme6LjwsO6CPhQrQZ6/kZa62T8BNfZbA8T8LgGV+ZH8tIsxGWNyC8qdA==" hashValue="AN4NOxzsJN78IYuj76/U4ZB+UPUTGFkotTAsevEx/oSCDYt0wGx0XpcxltU6DRUMN5FIbrXa0GeRbuSJEjaF/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19-03-11 - TNS Dětmaro...'!C2" display="/"/>
    <hyperlink ref="A56" location="'PS 19-03-12 - TNS Dětmaro...'!C2" display="/"/>
    <hyperlink ref="A57" location="'PS 19-03-31 - TNS Dětmaro...'!C2" display="/"/>
    <hyperlink ref="A58" location="'SO 19-82-01 - TNS Dětmaro...'!C2" display="/"/>
    <hyperlink ref="A59" location="'SO 90-90 - Likvidace odpa...'!C2" display="/"/>
    <hyperlink ref="A60" location="'SO 98-98 - Všeobecný objek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rozvaděče 3kV na TNS Dětmarovice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22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22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ROUND((SUM(BE84:BE133)),  2)</f>
        <v>0</v>
      </c>
      <c r="G33" s="38"/>
      <c r="H33" s="38"/>
      <c r="I33" s="148">
        <v>0.20999999999999999</v>
      </c>
      <c r="J33" s="147">
        <f>ROUND(((SUM(BE84:BE133))*I33),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ROUND((SUM(BF84:BF133)),  2)</f>
        <v>0</v>
      </c>
      <c r="G34" s="38"/>
      <c r="H34" s="38"/>
      <c r="I34" s="148">
        <v>0.12</v>
      </c>
      <c r="J34" s="147">
        <f>ROUND(((SUM(BF84:BF133))*I34),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ROUND((SUM(BG84:BG133)),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ROUND((SUM(BH84:BH133)),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ROUND((SUM(BI84:BI133)),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rozvaděče 3kV na TNS Dětmarovice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 19-03-11 - TNS Dětmarovice, DŘT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13. 10. 2023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SB projekt s.r.o., Ing. Vladimír Čechák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102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103</v>
      </c>
      <c r="E61" s="168"/>
      <c r="F61" s="168"/>
      <c r="G61" s="168"/>
      <c r="H61" s="168"/>
      <c r="I61" s="168"/>
      <c r="J61" s="169">
        <f>J89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104</v>
      </c>
      <c r="E62" s="168"/>
      <c r="F62" s="168"/>
      <c r="G62" s="168"/>
      <c r="H62" s="168"/>
      <c r="I62" s="168"/>
      <c r="J62" s="169">
        <f>J99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105</v>
      </c>
      <c r="E63" s="168"/>
      <c r="F63" s="168"/>
      <c r="G63" s="168"/>
      <c r="H63" s="168"/>
      <c r="I63" s="168"/>
      <c r="J63" s="169">
        <f>J118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106</v>
      </c>
      <c r="E64" s="168"/>
      <c r="F64" s="168"/>
      <c r="G64" s="168"/>
      <c r="H64" s="168"/>
      <c r="I64" s="168"/>
      <c r="J64" s="169">
        <f>J131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Rekonstrukce rozvaděče 3kV na TNS Dětmarovice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PS 19-03-11 - TNS Dětmarovice, DŘT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13. 10. 2023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30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28</v>
      </c>
      <c r="D81" s="40"/>
      <c r="E81" s="40"/>
      <c r="F81" s="27" t="str">
        <f>IF(E18="","",E18)</f>
        <v>Vyplň údaj</v>
      </c>
      <c r="G81" s="40"/>
      <c r="H81" s="40"/>
      <c r="I81" s="32" t="s">
        <v>32</v>
      </c>
      <c r="J81" s="36" t="str">
        <f>E24</f>
        <v>SB projekt s.r.o., Ing. Vladimír Čechák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108</v>
      </c>
      <c r="D83" s="174" t="s">
        <v>55</v>
      </c>
      <c r="E83" s="174" t="s">
        <v>51</v>
      </c>
      <c r="F83" s="174" t="s">
        <v>52</v>
      </c>
      <c r="G83" s="174" t="s">
        <v>109</v>
      </c>
      <c r="H83" s="174" t="s">
        <v>110</v>
      </c>
      <c r="I83" s="174" t="s">
        <v>111</v>
      </c>
      <c r="J83" s="174" t="s">
        <v>100</v>
      </c>
      <c r="K83" s="175" t="s">
        <v>112</v>
      </c>
      <c r="L83" s="176"/>
      <c r="M83" s="92" t="s">
        <v>19</v>
      </c>
      <c r="N83" s="93" t="s">
        <v>40</v>
      </c>
      <c r="O83" s="93" t="s">
        <v>113</v>
      </c>
      <c r="P83" s="93" t="s">
        <v>114</v>
      </c>
      <c r="Q83" s="93" t="s">
        <v>115</v>
      </c>
      <c r="R83" s="93" t="s">
        <v>116</v>
      </c>
      <c r="S83" s="93" t="s">
        <v>117</v>
      </c>
      <c r="T83" s="94" t="s">
        <v>118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119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P85+P89+P99+P118+P131</f>
        <v>0</v>
      </c>
      <c r="Q84" s="96"/>
      <c r="R84" s="179">
        <f>R85+R89+R99+R118+R131</f>
        <v>0</v>
      </c>
      <c r="S84" s="96"/>
      <c r="T84" s="180">
        <f>T85+T89+T99+T118+T131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101</v>
      </c>
      <c r="BK84" s="181">
        <f>BK85+BK89+BK99+BK118+BK131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120</v>
      </c>
      <c r="F85" s="185" t="s">
        <v>121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SUM(P86:P88)</f>
        <v>0</v>
      </c>
      <c r="Q85" s="190"/>
      <c r="R85" s="191">
        <f>SUM(R86:R88)</f>
        <v>0</v>
      </c>
      <c r="S85" s="190"/>
      <c r="T85" s="192">
        <f>SUM(T86:T88)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14</v>
      </c>
      <c r="AT85" s="194" t="s">
        <v>69</v>
      </c>
      <c r="AU85" s="194" t="s">
        <v>70</v>
      </c>
      <c r="AY85" s="193" t="s">
        <v>122</v>
      </c>
      <c r="BK85" s="195">
        <f>SUM(BK86:BK88)</f>
        <v>0</v>
      </c>
    </row>
    <row r="86" s="2" customFormat="1" ht="24.15" customHeight="1">
      <c r="A86" s="38"/>
      <c r="B86" s="39"/>
      <c r="C86" s="196" t="s">
        <v>14</v>
      </c>
      <c r="D86" s="196" t="s">
        <v>123</v>
      </c>
      <c r="E86" s="197" t="s">
        <v>124</v>
      </c>
      <c r="F86" s="198" t="s">
        <v>125</v>
      </c>
      <c r="G86" s="199" t="s">
        <v>109</v>
      </c>
      <c r="H86" s="200">
        <v>70</v>
      </c>
      <c r="I86" s="201"/>
      <c r="J86" s="202">
        <f>ROUND(I86*H86,2)</f>
        <v>0</v>
      </c>
      <c r="K86" s="198" t="s">
        <v>19</v>
      </c>
      <c r="L86" s="44"/>
      <c r="M86" s="203" t="s">
        <v>19</v>
      </c>
      <c r="N86" s="204" t="s">
        <v>41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126</v>
      </c>
      <c r="AT86" s="207" t="s">
        <v>123</v>
      </c>
      <c r="AU86" s="207" t="s">
        <v>14</v>
      </c>
      <c r="AY86" s="17" t="s">
        <v>122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14</v>
      </c>
      <c r="BK86" s="208">
        <f>ROUND(I86*H86,2)</f>
        <v>0</v>
      </c>
      <c r="BL86" s="17" t="s">
        <v>126</v>
      </c>
      <c r="BM86" s="207" t="s">
        <v>127</v>
      </c>
    </row>
    <row r="87" s="2" customFormat="1">
      <c r="A87" s="38"/>
      <c r="B87" s="39"/>
      <c r="C87" s="40"/>
      <c r="D87" s="209" t="s">
        <v>128</v>
      </c>
      <c r="E87" s="40"/>
      <c r="F87" s="210" t="s">
        <v>125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128</v>
      </c>
      <c r="AU87" s="17" t="s">
        <v>14</v>
      </c>
    </row>
    <row r="88" s="2" customFormat="1">
      <c r="A88" s="38"/>
      <c r="B88" s="39"/>
      <c r="C88" s="40"/>
      <c r="D88" s="209" t="s">
        <v>129</v>
      </c>
      <c r="E88" s="40"/>
      <c r="F88" s="214" t="s">
        <v>130</v>
      </c>
      <c r="G88" s="40"/>
      <c r="H88" s="40"/>
      <c r="I88" s="211"/>
      <c r="J88" s="40"/>
      <c r="K88" s="40"/>
      <c r="L88" s="44"/>
      <c r="M88" s="212"/>
      <c r="N88" s="21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14</v>
      </c>
    </row>
    <row r="89" s="11" customFormat="1" ht="25.92" customHeight="1">
      <c r="A89" s="11"/>
      <c r="B89" s="182"/>
      <c r="C89" s="183"/>
      <c r="D89" s="184" t="s">
        <v>69</v>
      </c>
      <c r="E89" s="185" t="s">
        <v>131</v>
      </c>
      <c r="F89" s="185" t="s">
        <v>132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SUM(P90:P98)</f>
        <v>0</v>
      </c>
      <c r="Q89" s="190"/>
      <c r="R89" s="191">
        <f>SUM(R90:R98)</f>
        <v>0</v>
      </c>
      <c r="S89" s="190"/>
      <c r="T89" s="192">
        <f>SUM(T90:T98)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79</v>
      </c>
      <c r="AT89" s="194" t="s">
        <v>69</v>
      </c>
      <c r="AU89" s="194" t="s">
        <v>70</v>
      </c>
      <c r="AY89" s="193" t="s">
        <v>122</v>
      </c>
      <c r="BK89" s="195">
        <f>SUM(BK90:BK98)</f>
        <v>0</v>
      </c>
    </row>
    <row r="90" s="2" customFormat="1" ht="16.5" customHeight="1">
      <c r="A90" s="38"/>
      <c r="B90" s="39"/>
      <c r="C90" s="196" t="s">
        <v>79</v>
      </c>
      <c r="D90" s="196" t="s">
        <v>123</v>
      </c>
      <c r="E90" s="197" t="s">
        <v>133</v>
      </c>
      <c r="F90" s="198" t="s">
        <v>134</v>
      </c>
      <c r="G90" s="199" t="s">
        <v>109</v>
      </c>
      <c r="H90" s="200">
        <v>78</v>
      </c>
      <c r="I90" s="201"/>
      <c r="J90" s="202">
        <f>ROUND(I90*H90,2)</f>
        <v>0</v>
      </c>
      <c r="K90" s="198" t="s">
        <v>19</v>
      </c>
      <c r="L90" s="44"/>
      <c r="M90" s="203" t="s">
        <v>19</v>
      </c>
      <c r="N90" s="204" t="s">
        <v>41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135</v>
      </c>
      <c r="AT90" s="207" t="s">
        <v>123</v>
      </c>
      <c r="AU90" s="207" t="s">
        <v>14</v>
      </c>
      <c r="AY90" s="17" t="s">
        <v>122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14</v>
      </c>
      <c r="BK90" s="208">
        <f>ROUND(I90*H90,2)</f>
        <v>0</v>
      </c>
      <c r="BL90" s="17" t="s">
        <v>135</v>
      </c>
      <c r="BM90" s="207" t="s">
        <v>136</v>
      </c>
    </row>
    <row r="91" s="2" customFormat="1">
      <c r="A91" s="38"/>
      <c r="B91" s="39"/>
      <c r="C91" s="40"/>
      <c r="D91" s="209" t="s">
        <v>128</v>
      </c>
      <c r="E91" s="40"/>
      <c r="F91" s="210" t="s">
        <v>134</v>
      </c>
      <c r="G91" s="40"/>
      <c r="H91" s="40"/>
      <c r="I91" s="211"/>
      <c r="J91" s="40"/>
      <c r="K91" s="40"/>
      <c r="L91" s="44"/>
      <c r="M91" s="212"/>
      <c r="N91" s="21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14</v>
      </c>
    </row>
    <row r="92" s="2" customFormat="1">
      <c r="A92" s="38"/>
      <c r="B92" s="39"/>
      <c r="C92" s="40"/>
      <c r="D92" s="209" t="s">
        <v>129</v>
      </c>
      <c r="E92" s="40"/>
      <c r="F92" s="214" t="s">
        <v>137</v>
      </c>
      <c r="G92" s="40"/>
      <c r="H92" s="40"/>
      <c r="I92" s="211"/>
      <c r="J92" s="40"/>
      <c r="K92" s="40"/>
      <c r="L92" s="44"/>
      <c r="M92" s="212"/>
      <c r="N92" s="21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14</v>
      </c>
    </row>
    <row r="93" s="2" customFormat="1" ht="16.5" customHeight="1">
      <c r="A93" s="38"/>
      <c r="B93" s="39"/>
      <c r="C93" s="196" t="s">
        <v>138</v>
      </c>
      <c r="D93" s="196" t="s">
        <v>123</v>
      </c>
      <c r="E93" s="197" t="s">
        <v>139</v>
      </c>
      <c r="F93" s="198" t="s">
        <v>140</v>
      </c>
      <c r="G93" s="199" t="s">
        <v>141</v>
      </c>
      <c r="H93" s="200">
        <v>16</v>
      </c>
      <c r="I93" s="201"/>
      <c r="J93" s="202">
        <f>ROUND(I93*H93,2)</f>
        <v>0</v>
      </c>
      <c r="K93" s="198" t="s">
        <v>19</v>
      </c>
      <c r="L93" s="44"/>
      <c r="M93" s="203" t="s">
        <v>19</v>
      </c>
      <c r="N93" s="204" t="s">
        <v>41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135</v>
      </c>
      <c r="AT93" s="207" t="s">
        <v>123</v>
      </c>
      <c r="AU93" s="207" t="s">
        <v>14</v>
      </c>
      <c r="AY93" s="17" t="s">
        <v>122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14</v>
      </c>
      <c r="BK93" s="208">
        <f>ROUND(I93*H93,2)</f>
        <v>0</v>
      </c>
      <c r="BL93" s="17" t="s">
        <v>135</v>
      </c>
      <c r="BM93" s="207" t="s">
        <v>142</v>
      </c>
    </row>
    <row r="94" s="2" customFormat="1">
      <c r="A94" s="38"/>
      <c r="B94" s="39"/>
      <c r="C94" s="40"/>
      <c r="D94" s="209" t="s">
        <v>128</v>
      </c>
      <c r="E94" s="40"/>
      <c r="F94" s="210" t="s">
        <v>140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128</v>
      </c>
      <c r="AU94" s="17" t="s">
        <v>14</v>
      </c>
    </row>
    <row r="95" s="2" customFormat="1">
      <c r="A95" s="38"/>
      <c r="B95" s="39"/>
      <c r="C95" s="40"/>
      <c r="D95" s="209" t="s">
        <v>129</v>
      </c>
      <c r="E95" s="40"/>
      <c r="F95" s="214" t="s">
        <v>143</v>
      </c>
      <c r="G95" s="40"/>
      <c r="H95" s="40"/>
      <c r="I95" s="211"/>
      <c r="J95" s="40"/>
      <c r="K95" s="40"/>
      <c r="L95" s="44"/>
      <c r="M95" s="212"/>
      <c r="N95" s="21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14</v>
      </c>
    </row>
    <row r="96" s="2" customFormat="1" ht="16.5" customHeight="1">
      <c r="A96" s="38"/>
      <c r="B96" s="39"/>
      <c r="C96" s="196" t="s">
        <v>126</v>
      </c>
      <c r="D96" s="196" t="s">
        <v>123</v>
      </c>
      <c r="E96" s="197" t="s">
        <v>144</v>
      </c>
      <c r="F96" s="198" t="s">
        <v>145</v>
      </c>
      <c r="G96" s="199" t="s">
        <v>146</v>
      </c>
      <c r="H96" s="200">
        <v>40</v>
      </c>
      <c r="I96" s="201"/>
      <c r="J96" s="202">
        <f>ROUND(I96*H96,2)</f>
        <v>0</v>
      </c>
      <c r="K96" s="198" t="s">
        <v>147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135</v>
      </c>
      <c r="AT96" s="207" t="s">
        <v>123</v>
      </c>
      <c r="AU96" s="207" t="s">
        <v>14</v>
      </c>
      <c r="AY96" s="17" t="s">
        <v>122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14</v>
      </c>
      <c r="BK96" s="208">
        <f>ROUND(I96*H96,2)</f>
        <v>0</v>
      </c>
      <c r="BL96" s="17" t="s">
        <v>135</v>
      </c>
      <c r="BM96" s="207" t="s">
        <v>148</v>
      </c>
    </row>
    <row r="97" s="2" customFormat="1">
      <c r="A97" s="38"/>
      <c r="B97" s="39"/>
      <c r="C97" s="40"/>
      <c r="D97" s="209" t="s">
        <v>128</v>
      </c>
      <c r="E97" s="40"/>
      <c r="F97" s="210" t="s">
        <v>145</v>
      </c>
      <c r="G97" s="40"/>
      <c r="H97" s="40"/>
      <c r="I97" s="211"/>
      <c r="J97" s="40"/>
      <c r="K97" s="40"/>
      <c r="L97" s="44"/>
      <c r="M97" s="212"/>
      <c r="N97" s="21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128</v>
      </c>
      <c r="AU97" s="17" t="s">
        <v>14</v>
      </c>
    </row>
    <row r="98" s="2" customFormat="1">
      <c r="A98" s="38"/>
      <c r="B98" s="39"/>
      <c r="C98" s="40"/>
      <c r="D98" s="209" t="s">
        <v>129</v>
      </c>
      <c r="E98" s="40"/>
      <c r="F98" s="214" t="s">
        <v>149</v>
      </c>
      <c r="G98" s="40"/>
      <c r="H98" s="40"/>
      <c r="I98" s="211"/>
      <c r="J98" s="40"/>
      <c r="K98" s="40"/>
      <c r="L98" s="44"/>
      <c r="M98" s="212"/>
      <c r="N98" s="21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14</v>
      </c>
    </row>
    <row r="99" s="11" customFormat="1" ht="25.92" customHeight="1">
      <c r="A99" s="11"/>
      <c r="B99" s="182"/>
      <c r="C99" s="183"/>
      <c r="D99" s="184" t="s">
        <v>69</v>
      </c>
      <c r="E99" s="185" t="s">
        <v>150</v>
      </c>
      <c r="F99" s="185" t="s">
        <v>151</v>
      </c>
      <c r="G99" s="183"/>
      <c r="H99" s="183"/>
      <c r="I99" s="186"/>
      <c r="J99" s="187">
        <f>BK99</f>
        <v>0</v>
      </c>
      <c r="K99" s="183"/>
      <c r="L99" s="188"/>
      <c r="M99" s="189"/>
      <c r="N99" s="190"/>
      <c r="O99" s="190"/>
      <c r="P99" s="191">
        <f>SUM(P100:P117)</f>
        <v>0</v>
      </c>
      <c r="Q99" s="190"/>
      <c r="R99" s="191">
        <f>SUM(R100:R117)</f>
        <v>0</v>
      </c>
      <c r="S99" s="190"/>
      <c r="T99" s="192">
        <f>SUM(T100:T117)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3" t="s">
        <v>79</v>
      </c>
      <c r="AT99" s="194" t="s">
        <v>69</v>
      </c>
      <c r="AU99" s="194" t="s">
        <v>70</v>
      </c>
      <c r="AY99" s="193" t="s">
        <v>122</v>
      </c>
      <c r="BK99" s="195">
        <f>SUM(BK100:BK117)</f>
        <v>0</v>
      </c>
    </row>
    <row r="100" s="2" customFormat="1" ht="16.5" customHeight="1">
      <c r="A100" s="38"/>
      <c r="B100" s="39"/>
      <c r="C100" s="196" t="s">
        <v>152</v>
      </c>
      <c r="D100" s="196" t="s">
        <v>123</v>
      </c>
      <c r="E100" s="197" t="s">
        <v>153</v>
      </c>
      <c r="F100" s="198" t="s">
        <v>154</v>
      </c>
      <c r="G100" s="199" t="s">
        <v>141</v>
      </c>
      <c r="H100" s="200">
        <v>0.33000000000000002</v>
      </c>
      <c r="I100" s="201"/>
      <c r="J100" s="202">
        <f>ROUND(I100*H100,2)</f>
        <v>0</v>
      </c>
      <c r="K100" s="198" t="s">
        <v>19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135</v>
      </c>
      <c r="AT100" s="207" t="s">
        <v>123</v>
      </c>
      <c r="AU100" s="207" t="s">
        <v>14</v>
      </c>
      <c r="AY100" s="17" t="s">
        <v>122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14</v>
      </c>
      <c r="BK100" s="208">
        <f>ROUND(I100*H100,2)</f>
        <v>0</v>
      </c>
      <c r="BL100" s="17" t="s">
        <v>135</v>
      </c>
      <c r="BM100" s="207" t="s">
        <v>155</v>
      </c>
    </row>
    <row r="101" s="2" customFormat="1">
      <c r="A101" s="38"/>
      <c r="B101" s="39"/>
      <c r="C101" s="40"/>
      <c r="D101" s="209" t="s">
        <v>128</v>
      </c>
      <c r="E101" s="40"/>
      <c r="F101" s="210" t="s">
        <v>154</v>
      </c>
      <c r="G101" s="40"/>
      <c r="H101" s="40"/>
      <c r="I101" s="211"/>
      <c r="J101" s="40"/>
      <c r="K101" s="40"/>
      <c r="L101" s="44"/>
      <c r="M101" s="212"/>
      <c r="N101" s="21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14</v>
      </c>
    </row>
    <row r="102" s="2" customFormat="1">
      <c r="A102" s="38"/>
      <c r="B102" s="39"/>
      <c r="C102" s="40"/>
      <c r="D102" s="209" t="s">
        <v>129</v>
      </c>
      <c r="E102" s="40"/>
      <c r="F102" s="214" t="s">
        <v>156</v>
      </c>
      <c r="G102" s="40"/>
      <c r="H102" s="40"/>
      <c r="I102" s="211"/>
      <c r="J102" s="40"/>
      <c r="K102" s="40"/>
      <c r="L102" s="44"/>
      <c r="M102" s="212"/>
      <c r="N102" s="21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129</v>
      </c>
      <c r="AU102" s="17" t="s">
        <v>14</v>
      </c>
    </row>
    <row r="103" s="2" customFormat="1" ht="16.5" customHeight="1">
      <c r="A103" s="38"/>
      <c r="B103" s="39"/>
      <c r="C103" s="196" t="s">
        <v>157</v>
      </c>
      <c r="D103" s="196" t="s">
        <v>123</v>
      </c>
      <c r="E103" s="197" t="s">
        <v>158</v>
      </c>
      <c r="F103" s="198" t="s">
        <v>159</v>
      </c>
      <c r="G103" s="199" t="s">
        <v>141</v>
      </c>
      <c r="H103" s="200">
        <v>0.33000000000000002</v>
      </c>
      <c r="I103" s="201"/>
      <c r="J103" s="202">
        <f>ROUND(I103*H103,2)</f>
        <v>0</v>
      </c>
      <c r="K103" s="198" t="s">
        <v>19</v>
      </c>
      <c r="L103" s="44"/>
      <c r="M103" s="203" t="s">
        <v>19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135</v>
      </c>
      <c r="AT103" s="207" t="s">
        <v>123</v>
      </c>
      <c r="AU103" s="207" t="s">
        <v>14</v>
      </c>
      <c r="AY103" s="17" t="s">
        <v>122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14</v>
      </c>
      <c r="BK103" s="208">
        <f>ROUND(I103*H103,2)</f>
        <v>0</v>
      </c>
      <c r="BL103" s="17" t="s">
        <v>135</v>
      </c>
      <c r="BM103" s="207" t="s">
        <v>160</v>
      </c>
    </row>
    <row r="104" s="2" customFormat="1">
      <c r="A104" s="38"/>
      <c r="B104" s="39"/>
      <c r="C104" s="40"/>
      <c r="D104" s="209" t="s">
        <v>128</v>
      </c>
      <c r="E104" s="40"/>
      <c r="F104" s="210" t="s">
        <v>159</v>
      </c>
      <c r="G104" s="40"/>
      <c r="H104" s="40"/>
      <c r="I104" s="211"/>
      <c r="J104" s="40"/>
      <c r="K104" s="40"/>
      <c r="L104" s="44"/>
      <c r="M104" s="212"/>
      <c r="N104" s="21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128</v>
      </c>
      <c r="AU104" s="17" t="s">
        <v>14</v>
      </c>
    </row>
    <row r="105" s="2" customFormat="1">
      <c r="A105" s="38"/>
      <c r="B105" s="39"/>
      <c r="C105" s="40"/>
      <c r="D105" s="209" t="s">
        <v>129</v>
      </c>
      <c r="E105" s="40"/>
      <c r="F105" s="214" t="s">
        <v>161</v>
      </c>
      <c r="G105" s="40"/>
      <c r="H105" s="40"/>
      <c r="I105" s="211"/>
      <c r="J105" s="40"/>
      <c r="K105" s="40"/>
      <c r="L105" s="44"/>
      <c r="M105" s="212"/>
      <c r="N105" s="21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129</v>
      </c>
      <c r="AU105" s="17" t="s">
        <v>14</v>
      </c>
    </row>
    <row r="106" s="2" customFormat="1" ht="16.5" customHeight="1">
      <c r="A106" s="38"/>
      <c r="B106" s="39"/>
      <c r="C106" s="196" t="s">
        <v>162</v>
      </c>
      <c r="D106" s="196" t="s">
        <v>123</v>
      </c>
      <c r="E106" s="197" t="s">
        <v>163</v>
      </c>
      <c r="F106" s="198" t="s">
        <v>164</v>
      </c>
      <c r="G106" s="199" t="s">
        <v>141</v>
      </c>
      <c r="H106" s="200">
        <v>0.33000000000000002</v>
      </c>
      <c r="I106" s="201"/>
      <c r="J106" s="202">
        <f>ROUND(I106*H106,2)</f>
        <v>0</v>
      </c>
      <c r="K106" s="198" t="s">
        <v>19</v>
      </c>
      <c r="L106" s="44"/>
      <c r="M106" s="203" t="s">
        <v>19</v>
      </c>
      <c r="N106" s="204" t="s">
        <v>41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135</v>
      </c>
      <c r="AT106" s="207" t="s">
        <v>123</v>
      </c>
      <c r="AU106" s="207" t="s">
        <v>14</v>
      </c>
      <c r="AY106" s="17" t="s">
        <v>122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14</v>
      </c>
      <c r="BK106" s="208">
        <f>ROUND(I106*H106,2)</f>
        <v>0</v>
      </c>
      <c r="BL106" s="17" t="s">
        <v>135</v>
      </c>
      <c r="BM106" s="207" t="s">
        <v>165</v>
      </c>
    </row>
    <row r="107" s="2" customFormat="1">
      <c r="A107" s="38"/>
      <c r="B107" s="39"/>
      <c r="C107" s="40"/>
      <c r="D107" s="209" t="s">
        <v>128</v>
      </c>
      <c r="E107" s="40"/>
      <c r="F107" s="210" t="s">
        <v>164</v>
      </c>
      <c r="G107" s="40"/>
      <c r="H107" s="40"/>
      <c r="I107" s="211"/>
      <c r="J107" s="40"/>
      <c r="K107" s="40"/>
      <c r="L107" s="44"/>
      <c r="M107" s="212"/>
      <c r="N107" s="21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128</v>
      </c>
      <c r="AU107" s="17" t="s">
        <v>14</v>
      </c>
    </row>
    <row r="108" s="2" customFormat="1">
      <c r="A108" s="38"/>
      <c r="B108" s="39"/>
      <c r="C108" s="40"/>
      <c r="D108" s="209" t="s">
        <v>129</v>
      </c>
      <c r="E108" s="40"/>
      <c r="F108" s="214" t="s">
        <v>166</v>
      </c>
      <c r="G108" s="40"/>
      <c r="H108" s="40"/>
      <c r="I108" s="211"/>
      <c r="J108" s="40"/>
      <c r="K108" s="40"/>
      <c r="L108" s="44"/>
      <c r="M108" s="212"/>
      <c r="N108" s="21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14</v>
      </c>
    </row>
    <row r="109" s="2" customFormat="1" ht="16.5" customHeight="1">
      <c r="A109" s="38"/>
      <c r="B109" s="39"/>
      <c r="C109" s="196" t="s">
        <v>167</v>
      </c>
      <c r="D109" s="196" t="s">
        <v>123</v>
      </c>
      <c r="E109" s="197" t="s">
        <v>168</v>
      </c>
      <c r="F109" s="198" t="s">
        <v>169</v>
      </c>
      <c r="G109" s="199" t="s">
        <v>141</v>
      </c>
      <c r="H109" s="200">
        <v>1</v>
      </c>
      <c r="I109" s="201"/>
      <c r="J109" s="202">
        <f>ROUND(I109*H109,2)</f>
        <v>0</v>
      </c>
      <c r="K109" s="198" t="s">
        <v>19</v>
      </c>
      <c r="L109" s="44"/>
      <c r="M109" s="203" t="s">
        <v>19</v>
      </c>
      <c r="N109" s="204" t="s">
        <v>41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135</v>
      </c>
      <c r="AT109" s="207" t="s">
        <v>123</v>
      </c>
      <c r="AU109" s="207" t="s">
        <v>14</v>
      </c>
      <c r="AY109" s="17" t="s">
        <v>122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14</v>
      </c>
      <c r="BK109" s="208">
        <f>ROUND(I109*H109,2)</f>
        <v>0</v>
      </c>
      <c r="BL109" s="17" t="s">
        <v>135</v>
      </c>
      <c r="BM109" s="207" t="s">
        <v>170</v>
      </c>
    </row>
    <row r="110" s="2" customFormat="1">
      <c r="A110" s="38"/>
      <c r="B110" s="39"/>
      <c r="C110" s="40"/>
      <c r="D110" s="209" t="s">
        <v>128</v>
      </c>
      <c r="E110" s="40"/>
      <c r="F110" s="210" t="s">
        <v>169</v>
      </c>
      <c r="G110" s="40"/>
      <c r="H110" s="40"/>
      <c r="I110" s="211"/>
      <c r="J110" s="40"/>
      <c r="K110" s="40"/>
      <c r="L110" s="44"/>
      <c r="M110" s="212"/>
      <c r="N110" s="21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128</v>
      </c>
      <c r="AU110" s="17" t="s">
        <v>14</v>
      </c>
    </row>
    <row r="111" s="2" customFormat="1">
      <c r="A111" s="38"/>
      <c r="B111" s="39"/>
      <c r="C111" s="40"/>
      <c r="D111" s="209" t="s">
        <v>129</v>
      </c>
      <c r="E111" s="40"/>
      <c r="F111" s="214" t="s">
        <v>171</v>
      </c>
      <c r="G111" s="40"/>
      <c r="H111" s="40"/>
      <c r="I111" s="211"/>
      <c r="J111" s="40"/>
      <c r="K111" s="40"/>
      <c r="L111" s="44"/>
      <c r="M111" s="212"/>
      <c r="N111" s="21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14</v>
      </c>
    </row>
    <row r="112" s="2" customFormat="1" ht="24.15" customHeight="1">
      <c r="A112" s="38"/>
      <c r="B112" s="39"/>
      <c r="C112" s="196" t="s">
        <v>172</v>
      </c>
      <c r="D112" s="196" t="s">
        <v>123</v>
      </c>
      <c r="E112" s="197" t="s">
        <v>173</v>
      </c>
      <c r="F112" s="198" t="s">
        <v>174</v>
      </c>
      <c r="G112" s="199" t="s">
        <v>141</v>
      </c>
      <c r="H112" s="200">
        <v>0.33000000000000002</v>
      </c>
      <c r="I112" s="201"/>
      <c r="J112" s="202">
        <f>ROUND(I112*H112,2)</f>
        <v>0</v>
      </c>
      <c r="K112" s="198" t="s">
        <v>19</v>
      </c>
      <c r="L112" s="44"/>
      <c r="M112" s="203" t="s">
        <v>19</v>
      </c>
      <c r="N112" s="204" t="s">
        <v>41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135</v>
      </c>
      <c r="AT112" s="207" t="s">
        <v>123</v>
      </c>
      <c r="AU112" s="207" t="s">
        <v>14</v>
      </c>
      <c r="AY112" s="17" t="s">
        <v>122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14</v>
      </c>
      <c r="BK112" s="208">
        <f>ROUND(I112*H112,2)</f>
        <v>0</v>
      </c>
      <c r="BL112" s="17" t="s">
        <v>135</v>
      </c>
      <c r="BM112" s="207" t="s">
        <v>175</v>
      </c>
    </row>
    <row r="113" s="2" customFormat="1">
      <c r="A113" s="38"/>
      <c r="B113" s="39"/>
      <c r="C113" s="40"/>
      <c r="D113" s="209" t="s">
        <v>128</v>
      </c>
      <c r="E113" s="40"/>
      <c r="F113" s="210" t="s">
        <v>174</v>
      </c>
      <c r="G113" s="40"/>
      <c r="H113" s="40"/>
      <c r="I113" s="211"/>
      <c r="J113" s="40"/>
      <c r="K113" s="40"/>
      <c r="L113" s="44"/>
      <c r="M113" s="212"/>
      <c r="N113" s="21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128</v>
      </c>
      <c r="AU113" s="17" t="s">
        <v>14</v>
      </c>
    </row>
    <row r="114" s="2" customFormat="1">
      <c r="A114" s="38"/>
      <c r="B114" s="39"/>
      <c r="C114" s="40"/>
      <c r="D114" s="209" t="s">
        <v>129</v>
      </c>
      <c r="E114" s="40"/>
      <c r="F114" s="214" t="s">
        <v>171</v>
      </c>
      <c r="G114" s="40"/>
      <c r="H114" s="40"/>
      <c r="I114" s="211"/>
      <c r="J114" s="40"/>
      <c r="K114" s="40"/>
      <c r="L114" s="44"/>
      <c r="M114" s="212"/>
      <c r="N114" s="21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129</v>
      </c>
      <c r="AU114" s="17" t="s">
        <v>14</v>
      </c>
    </row>
    <row r="115" s="2" customFormat="1" ht="16.5" customHeight="1">
      <c r="A115" s="38"/>
      <c r="B115" s="39"/>
      <c r="C115" s="196" t="s">
        <v>176</v>
      </c>
      <c r="D115" s="196" t="s">
        <v>123</v>
      </c>
      <c r="E115" s="197" t="s">
        <v>177</v>
      </c>
      <c r="F115" s="198" t="s">
        <v>178</v>
      </c>
      <c r="G115" s="199" t="s">
        <v>141</v>
      </c>
      <c r="H115" s="200">
        <v>0.33000000000000002</v>
      </c>
      <c r="I115" s="201"/>
      <c r="J115" s="202">
        <f>ROUND(I115*H115,2)</f>
        <v>0</v>
      </c>
      <c r="K115" s="198" t="s">
        <v>19</v>
      </c>
      <c r="L115" s="44"/>
      <c r="M115" s="203" t="s">
        <v>19</v>
      </c>
      <c r="N115" s="204" t="s">
        <v>41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135</v>
      </c>
      <c r="AT115" s="207" t="s">
        <v>123</v>
      </c>
      <c r="AU115" s="207" t="s">
        <v>14</v>
      </c>
      <c r="AY115" s="17" t="s">
        <v>122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14</v>
      </c>
      <c r="BK115" s="208">
        <f>ROUND(I115*H115,2)</f>
        <v>0</v>
      </c>
      <c r="BL115" s="17" t="s">
        <v>135</v>
      </c>
      <c r="BM115" s="207" t="s">
        <v>179</v>
      </c>
    </row>
    <row r="116" s="2" customFormat="1">
      <c r="A116" s="38"/>
      <c r="B116" s="39"/>
      <c r="C116" s="40"/>
      <c r="D116" s="209" t="s">
        <v>128</v>
      </c>
      <c r="E116" s="40"/>
      <c r="F116" s="210" t="s">
        <v>178</v>
      </c>
      <c r="G116" s="40"/>
      <c r="H116" s="40"/>
      <c r="I116" s="211"/>
      <c r="J116" s="40"/>
      <c r="K116" s="40"/>
      <c r="L116" s="44"/>
      <c r="M116" s="212"/>
      <c r="N116" s="21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128</v>
      </c>
      <c r="AU116" s="17" t="s">
        <v>14</v>
      </c>
    </row>
    <row r="117" s="2" customFormat="1">
      <c r="A117" s="38"/>
      <c r="B117" s="39"/>
      <c r="C117" s="40"/>
      <c r="D117" s="209" t="s">
        <v>129</v>
      </c>
      <c r="E117" s="40"/>
      <c r="F117" s="214" t="s">
        <v>180</v>
      </c>
      <c r="G117" s="40"/>
      <c r="H117" s="40"/>
      <c r="I117" s="211"/>
      <c r="J117" s="40"/>
      <c r="K117" s="40"/>
      <c r="L117" s="44"/>
      <c r="M117" s="212"/>
      <c r="N117" s="21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129</v>
      </c>
      <c r="AU117" s="17" t="s">
        <v>14</v>
      </c>
    </row>
    <row r="118" s="11" customFormat="1" ht="25.92" customHeight="1">
      <c r="A118" s="11"/>
      <c r="B118" s="182"/>
      <c r="C118" s="183"/>
      <c r="D118" s="184" t="s">
        <v>69</v>
      </c>
      <c r="E118" s="185" t="s">
        <v>181</v>
      </c>
      <c r="F118" s="185" t="s">
        <v>182</v>
      </c>
      <c r="G118" s="183"/>
      <c r="H118" s="183"/>
      <c r="I118" s="186"/>
      <c r="J118" s="187">
        <f>BK118</f>
        <v>0</v>
      </c>
      <c r="K118" s="183"/>
      <c r="L118" s="188"/>
      <c r="M118" s="189"/>
      <c r="N118" s="190"/>
      <c r="O118" s="190"/>
      <c r="P118" s="191">
        <f>SUM(P119:P130)</f>
        <v>0</v>
      </c>
      <c r="Q118" s="190"/>
      <c r="R118" s="191">
        <f>SUM(R119:R130)</f>
        <v>0</v>
      </c>
      <c r="S118" s="190"/>
      <c r="T118" s="192">
        <f>SUM(T119:T130)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3" t="s">
        <v>79</v>
      </c>
      <c r="AT118" s="194" t="s">
        <v>69</v>
      </c>
      <c r="AU118" s="194" t="s">
        <v>70</v>
      </c>
      <c r="AY118" s="193" t="s">
        <v>122</v>
      </c>
      <c r="BK118" s="195">
        <f>SUM(BK119:BK130)</f>
        <v>0</v>
      </c>
    </row>
    <row r="119" s="2" customFormat="1" ht="16.5" customHeight="1">
      <c r="A119" s="38"/>
      <c r="B119" s="39"/>
      <c r="C119" s="196" t="s">
        <v>183</v>
      </c>
      <c r="D119" s="196" t="s">
        <v>123</v>
      </c>
      <c r="E119" s="197" t="s">
        <v>184</v>
      </c>
      <c r="F119" s="198" t="s">
        <v>185</v>
      </c>
      <c r="G119" s="199" t="s">
        <v>186</v>
      </c>
      <c r="H119" s="200">
        <v>8</v>
      </c>
      <c r="I119" s="201"/>
      <c r="J119" s="202">
        <f>ROUND(I119*H119,2)</f>
        <v>0</v>
      </c>
      <c r="K119" s="198" t="s">
        <v>147</v>
      </c>
      <c r="L119" s="44"/>
      <c r="M119" s="203" t="s">
        <v>19</v>
      </c>
      <c r="N119" s="204" t="s">
        <v>41</v>
      </c>
      <c r="O119" s="84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7" t="s">
        <v>135</v>
      </c>
      <c r="AT119" s="207" t="s">
        <v>123</v>
      </c>
      <c r="AU119" s="207" t="s">
        <v>14</v>
      </c>
      <c r="AY119" s="17" t="s">
        <v>122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7" t="s">
        <v>14</v>
      </c>
      <c r="BK119" s="208">
        <f>ROUND(I119*H119,2)</f>
        <v>0</v>
      </c>
      <c r="BL119" s="17" t="s">
        <v>135</v>
      </c>
      <c r="BM119" s="207" t="s">
        <v>187</v>
      </c>
    </row>
    <row r="120" s="2" customFormat="1">
      <c r="A120" s="38"/>
      <c r="B120" s="39"/>
      <c r="C120" s="40"/>
      <c r="D120" s="209" t="s">
        <v>128</v>
      </c>
      <c r="E120" s="40"/>
      <c r="F120" s="210" t="s">
        <v>185</v>
      </c>
      <c r="G120" s="40"/>
      <c r="H120" s="40"/>
      <c r="I120" s="211"/>
      <c r="J120" s="40"/>
      <c r="K120" s="40"/>
      <c r="L120" s="44"/>
      <c r="M120" s="212"/>
      <c r="N120" s="21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128</v>
      </c>
      <c r="AU120" s="17" t="s">
        <v>14</v>
      </c>
    </row>
    <row r="121" s="2" customFormat="1">
      <c r="A121" s="38"/>
      <c r="B121" s="39"/>
      <c r="C121" s="40"/>
      <c r="D121" s="209" t="s">
        <v>129</v>
      </c>
      <c r="E121" s="40"/>
      <c r="F121" s="214" t="s">
        <v>188</v>
      </c>
      <c r="G121" s="40"/>
      <c r="H121" s="40"/>
      <c r="I121" s="211"/>
      <c r="J121" s="40"/>
      <c r="K121" s="40"/>
      <c r="L121" s="44"/>
      <c r="M121" s="212"/>
      <c r="N121" s="21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129</v>
      </c>
      <c r="AU121" s="17" t="s">
        <v>14</v>
      </c>
    </row>
    <row r="122" s="2" customFormat="1" ht="16.5" customHeight="1">
      <c r="A122" s="38"/>
      <c r="B122" s="39"/>
      <c r="C122" s="196" t="s">
        <v>8</v>
      </c>
      <c r="D122" s="196" t="s">
        <v>123</v>
      </c>
      <c r="E122" s="197" t="s">
        <v>189</v>
      </c>
      <c r="F122" s="198" t="s">
        <v>190</v>
      </c>
      <c r="G122" s="199" t="s">
        <v>186</v>
      </c>
      <c r="H122" s="200">
        <v>8</v>
      </c>
      <c r="I122" s="201"/>
      <c r="J122" s="202">
        <f>ROUND(I122*H122,2)</f>
        <v>0</v>
      </c>
      <c r="K122" s="198" t="s">
        <v>147</v>
      </c>
      <c r="L122" s="44"/>
      <c r="M122" s="203" t="s">
        <v>19</v>
      </c>
      <c r="N122" s="204" t="s">
        <v>41</v>
      </c>
      <c r="O122" s="84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7" t="s">
        <v>135</v>
      </c>
      <c r="AT122" s="207" t="s">
        <v>123</v>
      </c>
      <c r="AU122" s="207" t="s">
        <v>14</v>
      </c>
      <c r="AY122" s="17" t="s">
        <v>122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7" t="s">
        <v>14</v>
      </c>
      <c r="BK122" s="208">
        <f>ROUND(I122*H122,2)</f>
        <v>0</v>
      </c>
      <c r="BL122" s="17" t="s">
        <v>135</v>
      </c>
      <c r="BM122" s="207" t="s">
        <v>191</v>
      </c>
    </row>
    <row r="123" s="2" customFormat="1">
      <c r="A123" s="38"/>
      <c r="B123" s="39"/>
      <c r="C123" s="40"/>
      <c r="D123" s="209" t="s">
        <v>128</v>
      </c>
      <c r="E123" s="40"/>
      <c r="F123" s="210" t="s">
        <v>190</v>
      </c>
      <c r="G123" s="40"/>
      <c r="H123" s="40"/>
      <c r="I123" s="211"/>
      <c r="J123" s="40"/>
      <c r="K123" s="40"/>
      <c r="L123" s="44"/>
      <c r="M123" s="212"/>
      <c r="N123" s="21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128</v>
      </c>
      <c r="AU123" s="17" t="s">
        <v>14</v>
      </c>
    </row>
    <row r="124" s="2" customFormat="1">
      <c r="A124" s="38"/>
      <c r="B124" s="39"/>
      <c r="C124" s="40"/>
      <c r="D124" s="209" t="s">
        <v>129</v>
      </c>
      <c r="E124" s="40"/>
      <c r="F124" s="214" t="s">
        <v>192</v>
      </c>
      <c r="G124" s="40"/>
      <c r="H124" s="40"/>
      <c r="I124" s="211"/>
      <c r="J124" s="40"/>
      <c r="K124" s="40"/>
      <c r="L124" s="44"/>
      <c r="M124" s="212"/>
      <c r="N124" s="21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129</v>
      </c>
      <c r="AU124" s="17" t="s">
        <v>14</v>
      </c>
    </row>
    <row r="125" s="2" customFormat="1" ht="16.5" customHeight="1">
      <c r="A125" s="38"/>
      <c r="B125" s="39"/>
      <c r="C125" s="196" t="s">
        <v>193</v>
      </c>
      <c r="D125" s="196" t="s">
        <v>123</v>
      </c>
      <c r="E125" s="197" t="s">
        <v>194</v>
      </c>
      <c r="F125" s="198" t="s">
        <v>195</v>
      </c>
      <c r="G125" s="199" t="s">
        <v>186</v>
      </c>
      <c r="H125" s="200">
        <v>16</v>
      </c>
      <c r="I125" s="201"/>
      <c r="J125" s="202">
        <f>ROUND(I125*H125,2)</f>
        <v>0</v>
      </c>
      <c r="K125" s="198" t="s">
        <v>147</v>
      </c>
      <c r="L125" s="44"/>
      <c r="M125" s="203" t="s">
        <v>19</v>
      </c>
      <c r="N125" s="204" t="s">
        <v>41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135</v>
      </c>
      <c r="AT125" s="207" t="s">
        <v>123</v>
      </c>
      <c r="AU125" s="207" t="s">
        <v>14</v>
      </c>
      <c r="AY125" s="17" t="s">
        <v>122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7" t="s">
        <v>14</v>
      </c>
      <c r="BK125" s="208">
        <f>ROUND(I125*H125,2)</f>
        <v>0</v>
      </c>
      <c r="BL125" s="17" t="s">
        <v>135</v>
      </c>
      <c r="BM125" s="207" t="s">
        <v>196</v>
      </c>
    </row>
    <row r="126" s="2" customFormat="1">
      <c r="A126" s="38"/>
      <c r="B126" s="39"/>
      <c r="C126" s="40"/>
      <c r="D126" s="209" t="s">
        <v>128</v>
      </c>
      <c r="E126" s="40"/>
      <c r="F126" s="210" t="s">
        <v>195</v>
      </c>
      <c r="G126" s="40"/>
      <c r="H126" s="40"/>
      <c r="I126" s="211"/>
      <c r="J126" s="40"/>
      <c r="K126" s="40"/>
      <c r="L126" s="44"/>
      <c r="M126" s="212"/>
      <c r="N126" s="21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128</v>
      </c>
      <c r="AU126" s="17" t="s">
        <v>14</v>
      </c>
    </row>
    <row r="127" s="2" customFormat="1">
      <c r="A127" s="38"/>
      <c r="B127" s="39"/>
      <c r="C127" s="40"/>
      <c r="D127" s="209" t="s">
        <v>129</v>
      </c>
      <c r="E127" s="40"/>
      <c r="F127" s="214" t="s">
        <v>197</v>
      </c>
      <c r="G127" s="40"/>
      <c r="H127" s="40"/>
      <c r="I127" s="211"/>
      <c r="J127" s="40"/>
      <c r="K127" s="40"/>
      <c r="L127" s="44"/>
      <c r="M127" s="212"/>
      <c r="N127" s="21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129</v>
      </c>
      <c r="AU127" s="17" t="s">
        <v>14</v>
      </c>
    </row>
    <row r="128" s="2" customFormat="1" ht="16.5" customHeight="1">
      <c r="A128" s="38"/>
      <c r="B128" s="39"/>
      <c r="C128" s="196" t="s">
        <v>198</v>
      </c>
      <c r="D128" s="196" t="s">
        <v>123</v>
      </c>
      <c r="E128" s="197" t="s">
        <v>199</v>
      </c>
      <c r="F128" s="198" t="s">
        <v>200</v>
      </c>
      <c r="G128" s="199" t="s">
        <v>186</v>
      </c>
      <c r="H128" s="200">
        <v>8</v>
      </c>
      <c r="I128" s="201"/>
      <c r="J128" s="202">
        <f>ROUND(I128*H128,2)</f>
        <v>0</v>
      </c>
      <c r="K128" s="198" t="s">
        <v>147</v>
      </c>
      <c r="L128" s="44"/>
      <c r="M128" s="203" t="s">
        <v>19</v>
      </c>
      <c r="N128" s="204" t="s">
        <v>41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135</v>
      </c>
      <c r="AT128" s="207" t="s">
        <v>123</v>
      </c>
      <c r="AU128" s="207" t="s">
        <v>14</v>
      </c>
      <c r="AY128" s="17" t="s">
        <v>122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14</v>
      </c>
      <c r="BK128" s="208">
        <f>ROUND(I128*H128,2)</f>
        <v>0</v>
      </c>
      <c r="BL128" s="17" t="s">
        <v>135</v>
      </c>
      <c r="BM128" s="207" t="s">
        <v>201</v>
      </c>
    </row>
    <row r="129" s="2" customFormat="1">
      <c r="A129" s="38"/>
      <c r="B129" s="39"/>
      <c r="C129" s="40"/>
      <c r="D129" s="209" t="s">
        <v>128</v>
      </c>
      <c r="E129" s="40"/>
      <c r="F129" s="210" t="s">
        <v>200</v>
      </c>
      <c r="G129" s="40"/>
      <c r="H129" s="40"/>
      <c r="I129" s="211"/>
      <c r="J129" s="40"/>
      <c r="K129" s="40"/>
      <c r="L129" s="44"/>
      <c r="M129" s="212"/>
      <c r="N129" s="21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128</v>
      </c>
      <c r="AU129" s="17" t="s">
        <v>14</v>
      </c>
    </row>
    <row r="130" s="2" customFormat="1">
      <c r="A130" s="38"/>
      <c r="B130" s="39"/>
      <c r="C130" s="40"/>
      <c r="D130" s="209" t="s">
        <v>129</v>
      </c>
      <c r="E130" s="40"/>
      <c r="F130" s="214" t="s">
        <v>202</v>
      </c>
      <c r="G130" s="40"/>
      <c r="H130" s="40"/>
      <c r="I130" s="211"/>
      <c r="J130" s="40"/>
      <c r="K130" s="40"/>
      <c r="L130" s="44"/>
      <c r="M130" s="212"/>
      <c r="N130" s="21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14</v>
      </c>
    </row>
    <row r="131" s="11" customFormat="1" ht="25.92" customHeight="1">
      <c r="A131" s="11"/>
      <c r="B131" s="182"/>
      <c r="C131" s="183"/>
      <c r="D131" s="184" t="s">
        <v>69</v>
      </c>
      <c r="E131" s="185" t="s">
        <v>79</v>
      </c>
      <c r="F131" s="185" t="s">
        <v>203</v>
      </c>
      <c r="G131" s="183"/>
      <c r="H131" s="183"/>
      <c r="I131" s="186"/>
      <c r="J131" s="187">
        <f>BK131</f>
        <v>0</v>
      </c>
      <c r="K131" s="183"/>
      <c r="L131" s="188"/>
      <c r="M131" s="189"/>
      <c r="N131" s="190"/>
      <c r="O131" s="190"/>
      <c r="P131" s="191">
        <f>SUM(P132:P133)</f>
        <v>0</v>
      </c>
      <c r="Q131" s="190"/>
      <c r="R131" s="191">
        <f>SUM(R132:R133)</f>
        <v>0</v>
      </c>
      <c r="S131" s="190"/>
      <c r="T131" s="192">
        <f>SUM(T132:T133)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93" t="s">
        <v>14</v>
      </c>
      <c r="AT131" s="194" t="s">
        <v>69</v>
      </c>
      <c r="AU131" s="194" t="s">
        <v>70</v>
      </c>
      <c r="AY131" s="193" t="s">
        <v>122</v>
      </c>
      <c r="BK131" s="195">
        <f>SUM(BK132:BK133)</f>
        <v>0</v>
      </c>
    </row>
    <row r="132" s="2" customFormat="1" ht="16.5" customHeight="1">
      <c r="A132" s="38"/>
      <c r="B132" s="39"/>
      <c r="C132" s="196" t="s">
        <v>204</v>
      </c>
      <c r="D132" s="196" t="s">
        <v>123</v>
      </c>
      <c r="E132" s="197" t="s">
        <v>205</v>
      </c>
      <c r="F132" s="198" t="s">
        <v>206</v>
      </c>
      <c r="G132" s="199" t="s">
        <v>141</v>
      </c>
      <c r="H132" s="200">
        <v>1</v>
      </c>
      <c r="I132" s="201"/>
      <c r="J132" s="202">
        <f>ROUND(I132*H132,2)</f>
        <v>0</v>
      </c>
      <c r="K132" s="198" t="s">
        <v>19</v>
      </c>
      <c r="L132" s="44"/>
      <c r="M132" s="203" t="s">
        <v>19</v>
      </c>
      <c r="N132" s="204" t="s">
        <v>41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126</v>
      </c>
      <c r="AT132" s="207" t="s">
        <v>123</v>
      </c>
      <c r="AU132" s="207" t="s">
        <v>14</v>
      </c>
      <c r="AY132" s="17" t="s">
        <v>122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14</v>
      </c>
      <c r="BK132" s="208">
        <f>ROUND(I132*H132,2)</f>
        <v>0</v>
      </c>
      <c r="BL132" s="17" t="s">
        <v>126</v>
      </c>
      <c r="BM132" s="207" t="s">
        <v>207</v>
      </c>
    </row>
    <row r="133" s="2" customFormat="1">
      <c r="A133" s="38"/>
      <c r="B133" s="39"/>
      <c r="C133" s="40"/>
      <c r="D133" s="209" t="s">
        <v>128</v>
      </c>
      <c r="E133" s="40"/>
      <c r="F133" s="210" t="s">
        <v>206</v>
      </c>
      <c r="G133" s="40"/>
      <c r="H133" s="40"/>
      <c r="I133" s="211"/>
      <c r="J133" s="40"/>
      <c r="K133" s="40"/>
      <c r="L133" s="44"/>
      <c r="M133" s="215"/>
      <c r="N133" s="216"/>
      <c r="O133" s="217"/>
      <c r="P133" s="217"/>
      <c r="Q133" s="217"/>
      <c r="R133" s="217"/>
      <c r="S133" s="217"/>
      <c r="T133" s="21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128</v>
      </c>
      <c r="AU133" s="17" t="s">
        <v>14</v>
      </c>
    </row>
    <row r="134" s="2" customFormat="1" ht="6.96" customHeight="1">
      <c r="A134" s="38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fRAvNX4xQDS/ingnHuKPeO0Q8NwQ1PZG5bBU9G0njmu4N3DE3ZKW7CKzfjjUXpZfeXmymx+e8yadk8fS4x4CRA==" hashValue="Z1jxg+dblVJanFJkHPpenalXq29Ei7as8ODO31r9lnte8Ufl83rRsMWGebha9ymEUc/CA0xdTx1bk/HFnFzaxA==" algorithmName="SHA-512" password="CC35"/>
  <autoFilter ref="C83:K13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rozvaděče 3kV na TNS Dětmarovice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208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22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22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ROUND((SUM(BE80:BE102)),  2)</f>
        <v>0</v>
      </c>
      <c r="G33" s="38"/>
      <c r="H33" s="38"/>
      <c r="I33" s="148">
        <v>0.20999999999999999</v>
      </c>
      <c r="J33" s="147">
        <f>ROUND(((SUM(BE80:BE102))*I33),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ROUND((SUM(BF80:BF102)),  2)</f>
        <v>0</v>
      </c>
      <c r="G34" s="38"/>
      <c r="H34" s="38"/>
      <c r="I34" s="148">
        <v>0.12</v>
      </c>
      <c r="J34" s="147">
        <f>ROUND(((SUM(BF80:BF102))*I34),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ROUND((SUM(BG80:BG102)),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ROUND((SUM(BH80:BH102)),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ROUND((SUM(BI80:BI102)),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rozvaděče 3kV na TNS Dětmarovice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 19-03-12 - TNS Dětmarovice, Doplnění WW ED Ostrava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13. 10. 2023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SB projekt s.r.o., Ing. Vladimír Čechák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104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107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Rekonstrukce rozvaděče 3kV na TNS Dětmarovice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 19-03-12 - TNS Dětmarovice, Doplnění WW ED Ostrava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13. 10. 2023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30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28</v>
      </c>
      <c r="D77" s="40"/>
      <c r="E77" s="40"/>
      <c r="F77" s="27" t="str">
        <f>IF(E18="","",E18)</f>
        <v>Vyplň údaj</v>
      </c>
      <c r="G77" s="40"/>
      <c r="H77" s="40"/>
      <c r="I77" s="32" t="s">
        <v>32</v>
      </c>
      <c r="J77" s="36" t="str">
        <f>E24</f>
        <v>SB projekt s.r.o., Ing. Vladimír Čechák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108</v>
      </c>
      <c r="D79" s="174" t="s">
        <v>55</v>
      </c>
      <c r="E79" s="174" t="s">
        <v>51</v>
      </c>
      <c r="F79" s="174" t="s">
        <v>52</v>
      </c>
      <c r="G79" s="174" t="s">
        <v>109</v>
      </c>
      <c r="H79" s="174" t="s">
        <v>110</v>
      </c>
      <c r="I79" s="174" t="s">
        <v>111</v>
      </c>
      <c r="J79" s="174" t="s">
        <v>100</v>
      </c>
      <c r="K79" s="175" t="s">
        <v>112</v>
      </c>
      <c r="L79" s="176"/>
      <c r="M79" s="92" t="s">
        <v>19</v>
      </c>
      <c r="N79" s="93" t="s">
        <v>40</v>
      </c>
      <c r="O79" s="93" t="s">
        <v>113</v>
      </c>
      <c r="P79" s="93" t="s">
        <v>114</v>
      </c>
      <c r="Q79" s="93" t="s">
        <v>115</v>
      </c>
      <c r="R79" s="93" t="s">
        <v>116</v>
      </c>
      <c r="S79" s="93" t="s">
        <v>117</v>
      </c>
      <c r="T79" s="94" t="s">
        <v>118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119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101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69</v>
      </c>
      <c r="E81" s="185" t="s">
        <v>150</v>
      </c>
      <c r="F81" s="185" t="s">
        <v>151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SUM(P82:P102)</f>
        <v>0</v>
      </c>
      <c r="Q81" s="190"/>
      <c r="R81" s="191">
        <f>SUM(R82:R102)</f>
        <v>0</v>
      </c>
      <c r="S81" s="190"/>
      <c r="T81" s="192">
        <f>SUM(T82:T102)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79</v>
      </c>
      <c r="AT81" s="194" t="s">
        <v>69</v>
      </c>
      <c r="AU81" s="194" t="s">
        <v>70</v>
      </c>
      <c r="AY81" s="193" t="s">
        <v>122</v>
      </c>
      <c r="BK81" s="195">
        <f>SUM(BK82:BK102)</f>
        <v>0</v>
      </c>
    </row>
    <row r="82" s="2" customFormat="1" ht="16.5" customHeight="1">
      <c r="A82" s="38"/>
      <c r="B82" s="39"/>
      <c r="C82" s="196" t="s">
        <v>14</v>
      </c>
      <c r="D82" s="196" t="s">
        <v>123</v>
      </c>
      <c r="E82" s="197" t="s">
        <v>209</v>
      </c>
      <c r="F82" s="198" t="s">
        <v>210</v>
      </c>
      <c r="G82" s="199" t="s">
        <v>141</v>
      </c>
      <c r="H82" s="200">
        <v>0.33000000000000002</v>
      </c>
      <c r="I82" s="201"/>
      <c r="J82" s="202">
        <f>ROUND(I82*H82,2)</f>
        <v>0</v>
      </c>
      <c r="K82" s="198" t="s">
        <v>147</v>
      </c>
      <c r="L82" s="44"/>
      <c r="M82" s="203" t="s">
        <v>19</v>
      </c>
      <c r="N82" s="204" t="s">
        <v>41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135</v>
      </c>
      <c r="AT82" s="207" t="s">
        <v>123</v>
      </c>
      <c r="AU82" s="207" t="s">
        <v>14</v>
      </c>
      <c r="AY82" s="17" t="s">
        <v>122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14</v>
      </c>
      <c r="BK82" s="208">
        <f>ROUND(I82*H82,2)</f>
        <v>0</v>
      </c>
      <c r="BL82" s="17" t="s">
        <v>135</v>
      </c>
      <c r="BM82" s="207" t="s">
        <v>211</v>
      </c>
    </row>
    <row r="83" s="2" customFormat="1">
      <c r="A83" s="38"/>
      <c r="B83" s="39"/>
      <c r="C83" s="40"/>
      <c r="D83" s="209" t="s">
        <v>128</v>
      </c>
      <c r="E83" s="40"/>
      <c r="F83" s="210" t="s">
        <v>210</v>
      </c>
      <c r="G83" s="40"/>
      <c r="H83" s="40"/>
      <c r="I83" s="211"/>
      <c r="J83" s="40"/>
      <c r="K83" s="40"/>
      <c r="L83" s="44"/>
      <c r="M83" s="212"/>
      <c r="N83" s="213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128</v>
      </c>
      <c r="AU83" s="17" t="s">
        <v>14</v>
      </c>
    </row>
    <row r="84" s="2" customFormat="1">
      <c r="A84" s="38"/>
      <c r="B84" s="39"/>
      <c r="C84" s="40"/>
      <c r="D84" s="209" t="s">
        <v>129</v>
      </c>
      <c r="E84" s="40"/>
      <c r="F84" s="214" t="s">
        <v>212</v>
      </c>
      <c r="G84" s="40"/>
      <c r="H84" s="40"/>
      <c r="I84" s="211"/>
      <c r="J84" s="40"/>
      <c r="K84" s="40"/>
      <c r="L84" s="44"/>
      <c r="M84" s="212"/>
      <c r="N84" s="213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129</v>
      </c>
      <c r="AU84" s="17" t="s">
        <v>14</v>
      </c>
    </row>
    <row r="85" s="2" customFormat="1" ht="16.5" customHeight="1">
      <c r="A85" s="38"/>
      <c r="B85" s="39"/>
      <c r="C85" s="196" t="s">
        <v>79</v>
      </c>
      <c r="D85" s="196" t="s">
        <v>123</v>
      </c>
      <c r="E85" s="197" t="s">
        <v>213</v>
      </c>
      <c r="F85" s="198" t="s">
        <v>214</v>
      </c>
      <c r="G85" s="199" t="s">
        <v>141</v>
      </c>
      <c r="H85" s="200">
        <v>0.33000000000000002</v>
      </c>
      <c r="I85" s="201"/>
      <c r="J85" s="202">
        <f>ROUND(I85*H85,2)</f>
        <v>0</v>
      </c>
      <c r="K85" s="198" t="s">
        <v>147</v>
      </c>
      <c r="L85" s="44"/>
      <c r="M85" s="203" t="s">
        <v>19</v>
      </c>
      <c r="N85" s="204" t="s">
        <v>41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135</v>
      </c>
      <c r="AT85" s="207" t="s">
        <v>123</v>
      </c>
      <c r="AU85" s="207" t="s">
        <v>14</v>
      </c>
      <c r="AY85" s="17" t="s">
        <v>122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7" t="s">
        <v>14</v>
      </c>
      <c r="BK85" s="208">
        <f>ROUND(I85*H85,2)</f>
        <v>0</v>
      </c>
      <c r="BL85" s="17" t="s">
        <v>135</v>
      </c>
      <c r="BM85" s="207" t="s">
        <v>215</v>
      </c>
    </row>
    <row r="86" s="2" customFormat="1">
      <c r="A86" s="38"/>
      <c r="B86" s="39"/>
      <c r="C86" s="40"/>
      <c r="D86" s="209" t="s">
        <v>128</v>
      </c>
      <c r="E86" s="40"/>
      <c r="F86" s="210" t="s">
        <v>214</v>
      </c>
      <c r="G86" s="40"/>
      <c r="H86" s="40"/>
      <c r="I86" s="211"/>
      <c r="J86" s="40"/>
      <c r="K86" s="40"/>
      <c r="L86" s="44"/>
      <c r="M86" s="212"/>
      <c r="N86" s="213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128</v>
      </c>
      <c r="AU86" s="17" t="s">
        <v>14</v>
      </c>
    </row>
    <row r="87" s="2" customFormat="1">
      <c r="A87" s="38"/>
      <c r="B87" s="39"/>
      <c r="C87" s="40"/>
      <c r="D87" s="209" t="s">
        <v>129</v>
      </c>
      <c r="E87" s="40"/>
      <c r="F87" s="214" t="s">
        <v>216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129</v>
      </c>
      <c r="AU87" s="17" t="s">
        <v>14</v>
      </c>
    </row>
    <row r="88" s="2" customFormat="1" ht="16.5" customHeight="1">
      <c r="A88" s="38"/>
      <c r="B88" s="39"/>
      <c r="C88" s="196" t="s">
        <v>138</v>
      </c>
      <c r="D88" s="196" t="s">
        <v>123</v>
      </c>
      <c r="E88" s="197" t="s">
        <v>217</v>
      </c>
      <c r="F88" s="198" t="s">
        <v>218</v>
      </c>
      <c r="G88" s="199" t="s">
        <v>141</v>
      </c>
      <c r="H88" s="200">
        <v>0.33000000000000002</v>
      </c>
      <c r="I88" s="201"/>
      <c r="J88" s="202">
        <f>ROUND(I88*H88,2)</f>
        <v>0</v>
      </c>
      <c r="K88" s="198" t="s">
        <v>147</v>
      </c>
      <c r="L88" s="44"/>
      <c r="M88" s="203" t="s">
        <v>19</v>
      </c>
      <c r="N88" s="204" t="s">
        <v>41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135</v>
      </c>
      <c r="AT88" s="207" t="s">
        <v>123</v>
      </c>
      <c r="AU88" s="207" t="s">
        <v>14</v>
      </c>
      <c r="AY88" s="17" t="s">
        <v>122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14</v>
      </c>
      <c r="BK88" s="208">
        <f>ROUND(I88*H88,2)</f>
        <v>0</v>
      </c>
      <c r="BL88" s="17" t="s">
        <v>135</v>
      </c>
      <c r="BM88" s="207" t="s">
        <v>219</v>
      </c>
    </row>
    <row r="89" s="2" customFormat="1">
      <c r="A89" s="38"/>
      <c r="B89" s="39"/>
      <c r="C89" s="40"/>
      <c r="D89" s="209" t="s">
        <v>128</v>
      </c>
      <c r="E89" s="40"/>
      <c r="F89" s="210" t="s">
        <v>218</v>
      </c>
      <c r="G89" s="40"/>
      <c r="H89" s="40"/>
      <c r="I89" s="211"/>
      <c r="J89" s="40"/>
      <c r="K89" s="40"/>
      <c r="L89" s="44"/>
      <c r="M89" s="212"/>
      <c r="N89" s="21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128</v>
      </c>
      <c r="AU89" s="17" t="s">
        <v>14</v>
      </c>
    </row>
    <row r="90" s="2" customFormat="1">
      <c r="A90" s="38"/>
      <c r="B90" s="39"/>
      <c r="C90" s="40"/>
      <c r="D90" s="209" t="s">
        <v>129</v>
      </c>
      <c r="E90" s="40"/>
      <c r="F90" s="214" t="s">
        <v>220</v>
      </c>
      <c r="G90" s="40"/>
      <c r="H90" s="40"/>
      <c r="I90" s="211"/>
      <c r="J90" s="40"/>
      <c r="K90" s="40"/>
      <c r="L90" s="44"/>
      <c r="M90" s="212"/>
      <c r="N90" s="21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129</v>
      </c>
      <c r="AU90" s="17" t="s">
        <v>14</v>
      </c>
    </row>
    <row r="91" s="2" customFormat="1" ht="16.5" customHeight="1">
      <c r="A91" s="38"/>
      <c r="B91" s="39"/>
      <c r="C91" s="196" t="s">
        <v>126</v>
      </c>
      <c r="D91" s="196" t="s">
        <v>123</v>
      </c>
      <c r="E91" s="197" t="s">
        <v>221</v>
      </c>
      <c r="F91" s="198" t="s">
        <v>222</v>
      </c>
      <c r="G91" s="199" t="s">
        <v>141</v>
      </c>
      <c r="H91" s="200">
        <v>1</v>
      </c>
      <c r="I91" s="201"/>
      <c r="J91" s="202">
        <f>ROUND(I91*H91,2)</f>
        <v>0</v>
      </c>
      <c r="K91" s="198" t="s">
        <v>147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135</v>
      </c>
      <c r="AT91" s="207" t="s">
        <v>123</v>
      </c>
      <c r="AU91" s="207" t="s">
        <v>14</v>
      </c>
      <c r="AY91" s="17" t="s">
        <v>122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14</v>
      </c>
      <c r="BK91" s="208">
        <f>ROUND(I91*H91,2)</f>
        <v>0</v>
      </c>
      <c r="BL91" s="17" t="s">
        <v>135</v>
      </c>
      <c r="BM91" s="207" t="s">
        <v>223</v>
      </c>
    </row>
    <row r="92" s="2" customFormat="1">
      <c r="A92" s="38"/>
      <c r="B92" s="39"/>
      <c r="C92" s="40"/>
      <c r="D92" s="209" t="s">
        <v>128</v>
      </c>
      <c r="E92" s="40"/>
      <c r="F92" s="210" t="s">
        <v>222</v>
      </c>
      <c r="G92" s="40"/>
      <c r="H92" s="40"/>
      <c r="I92" s="211"/>
      <c r="J92" s="40"/>
      <c r="K92" s="40"/>
      <c r="L92" s="44"/>
      <c r="M92" s="212"/>
      <c r="N92" s="21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128</v>
      </c>
      <c r="AU92" s="17" t="s">
        <v>14</v>
      </c>
    </row>
    <row r="93" s="2" customFormat="1">
      <c r="A93" s="38"/>
      <c r="B93" s="39"/>
      <c r="C93" s="40"/>
      <c r="D93" s="209" t="s">
        <v>129</v>
      </c>
      <c r="E93" s="40"/>
      <c r="F93" s="214" t="s">
        <v>224</v>
      </c>
      <c r="G93" s="40"/>
      <c r="H93" s="40"/>
      <c r="I93" s="211"/>
      <c r="J93" s="40"/>
      <c r="K93" s="40"/>
      <c r="L93" s="44"/>
      <c r="M93" s="212"/>
      <c r="N93" s="21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14</v>
      </c>
    </row>
    <row r="94" s="2" customFormat="1" ht="16.5" customHeight="1">
      <c r="A94" s="38"/>
      <c r="B94" s="39"/>
      <c r="C94" s="196" t="s">
        <v>152</v>
      </c>
      <c r="D94" s="196" t="s">
        <v>123</v>
      </c>
      <c r="E94" s="197" t="s">
        <v>225</v>
      </c>
      <c r="F94" s="198" t="s">
        <v>226</v>
      </c>
      <c r="G94" s="199" t="s">
        <v>141</v>
      </c>
      <c r="H94" s="200">
        <v>0.33000000000000002</v>
      </c>
      <c r="I94" s="201"/>
      <c r="J94" s="202">
        <f>ROUND(I94*H94,2)</f>
        <v>0</v>
      </c>
      <c r="K94" s="198" t="s">
        <v>19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135</v>
      </c>
      <c r="AT94" s="207" t="s">
        <v>123</v>
      </c>
      <c r="AU94" s="207" t="s">
        <v>14</v>
      </c>
      <c r="AY94" s="17" t="s">
        <v>122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14</v>
      </c>
      <c r="BK94" s="208">
        <f>ROUND(I94*H94,2)</f>
        <v>0</v>
      </c>
      <c r="BL94" s="17" t="s">
        <v>135</v>
      </c>
      <c r="BM94" s="207" t="s">
        <v>227</v>
      </c>
    </row>
    <row r="95" s="2" customFormat="1">
      <c r="A95" s="38"/>
      <c r="B95" s="39"/>
      <c r="C95" s="40"/>
      <c r="D95" s="209" t="s">
        <v>128</v>
      </c>
      <c r="E95" s="40"/>
      <c r="F95" s="210" t="s">
        <v>226</v>
      </c>
      <c r="G95" s="40"/>
      <c r="H95" s="40"/>
      <c r="I95" s="211"/>
      <c r="J95" s="40"/>
      <c r="K95" s="40"/>
      <c r="L95" s="44"/>
      <c r="M95" s="212"/>
      <c r="N95" s="21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14</v>
      </c>
    </row>
    <row r="96" s="2" customFormat="1">
      <c r="A96" s="38"/>
      <c r="B96" s="39"/>
      <c r="C96" s="40"/>
      <c r="D96" s="209" t="s">
        <v>129</v>
      </c>
      <c r="E96" s="40"/>
      <c r="F96" s="214" t="s">
        <v>228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129</v>
      </c>
      <c r="AU96" s="17" t="s">
        <v>14</v>
      </c>
    </row>
    <row r="97" s="2" customFormat="1" ht="16.5" customHeight="1">
      <c r="A97" s="38"/>
      <c r="B97" s="39"/>
      <c r="C97" s="196" t="s">
        <v>157</v>
      </c>
      <c r="D97" s="196" t="s">
        <v>123</v>
      </c>
      <c r="E97" s="197" t="s">
        <v>229</v>
      </c>
      <c r="F97" s="198" t="s">
        <v>230</v>
      </c>
      <c r="G97" s="199" t="s">
        <v>141</v>
      </c>
      <c r="H97" s="200">
        <v>1</v>
      </c>
      <c r="I97" s="201"/>
      <c r="J97" s="202">
        <f>ROUND(I97*H97,2)</f>
        <v>0</v>
      </c>
      <c r="K97" s="198" t="s">
        <v>19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135</v>
      </c>
      <c r="AT97" s="207" t="s">
        <v>123</v>
      </c>
      <c r="AU97" s="207" t="s">
        <v>14</v>
      </c>
      <c r="AY97" s="17" t="s">
        <v>122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14</v>
      </c>
      <c r="BK97" s="208">
        <f>ROUND(I97*H97,2)</f>
        <v>0</v>
      </c>
      <c r="BL97" s="17" t="s">
        <v>135</v>
      </c>
      <c r="BM97" s="207" t="s">
        <v>231</v>
      </c>
    </row>
    <row r="98" s="2" customFormat="1">
      <c r="A98" s="38"/>
      <c r="B98" s="39"/>
      <c r="C98" s="40"/>
      <c r="D98" s="209" t="s">
        <v>128</v>
      </c>
      <c r="E98" s="40"/>
      <c r="F98" s="210" t="s">
        <v>230</v>
      </c>
      <c r="G98" s="40"/>
      <c r="H98" s="40"/>
      <c r="I98" s="211"/>
      <c r="J98" s="40"/>
      <c r="K98" s="40"/>
      <c r="L98" s="44"/>
      <c r="M98" s="212"/>
      <c r="N98" s="21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128</v>
      </c>
      <c r="AU98" s="17" t="s">
        <v>14</v>
      </c>
    </row>
    <row r="99" s="2" customFormat="1">
      <c r="A99" s="38"/>
      <c r="B99" s="39"/>
      <c r="C99" s="40"/>
      <c r="D99" s="209" t="s">
        <v>129</v>
      </c>
      <c r="E99" s="40"/>
      <c r="F99" s="214" t="s">
        <v>232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14</v>
      </c>
    </row>
    <row r="100" s="2" customFormat="1" ht="16.5" customHeight="1">
      <c r="A100" s="38"/>
      <c r="B100" s="39"/>
      <c r="C100" s="196" t="s">
        <v>162</v>
      </c>
      <c r="D100" s="196" t="s">
        <v>123</v>
      </c>
      <c r="E100" s="197" t="s">
        <v>233</v>
      </c>
      <c r="F100" s="198" t="s">
        <v>234</v>
      </c>
      <c r="G100" s="199" t="s">
        <v>186</v>
      </c>
      <c r="H100" s="200">
        <v>8</v>
      </c>
      <c r="I100" s="201"/>
      <c r="J100" s="202">
        <f>ROUND(I100*H100,2)</f>
        <v>0</v>
      </c>
      <c r="K100" s="198" t="s">
        <v>147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135</v>
      </c>
      <c r="AT100" s="207" t="s">
        <v>123</v>
      </c>
      <c r="AU100" s="207" t="s">
        <v>14</v>
      </c>
      <c r="AY100" s="17" t="s">
        <v>122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14</v>
      </c>
      <c r="BK100" s="208">
        <f>ROUND(I100*H100,2)</f>
        <v>0</v>
      </c>
      <c r="BL100" s="17" t="s">
        <v>135</v>
      </c>
      <c r="BM100" s="207" t="s">
        <v>235</v>
      </c>
    </row>
    <row r="101" s="2" customFormat="1">
      <c r="A101" s="38"/>
      <c r="B101" s="39"/>
      <c r="C101" s="40"/>
      <c r="D101" s="209" t="s">
        <v>128</v>
      </c>
      <c r="E101" s="40"/>
      <c r="F101" s="210" t="s">
        <v>234</v>
      </c>
      <c r="G101" s="40"/>
      <c r="H101" s="40"/>
      <c r="I101" s="211"/>
      <c r="J101" s="40"/>
      <c r="K101" s="40"/>
      <c r="L101" s="44"/>
      <c r="M101" s="212"/>
      <c r="N101" s="21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14</v>
      </c>
    </row>
    <row r="102" s="2" customFormat="1">
      <c r="A102" s="38"/>
      <c r="B102" s="39"/>
      <c r="C102" s="40"/>
      <c r="D102" s="209" t="s">
        <v>129</v>
      </c>
      <c r="E102" s="40"/>
      <c r="F102" s="214" t="s">
        <v>236</v>
      </c>
      <c r="G102" s="40"/>
      <c r="H102" s="40"/>
      <c r="I102" s="211"/>
      <c r="J102" s="40"/>
      <c r="K102" s="40"/>
      <c r="L102" s="44"/>
      <c r="M102" s="215"/>
      <c r="N102" s="216"/>
      <c r="O102" s="217"/>
      <c r="P102" s="217"/>
      <c r="Q102" s="217"/>
      <c r="R102" s="217"/>
      <c r="S102" s="217"/>
      <c r="T102" s="21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129</v>
      </c>
      <c r="AU102" s="17" t="s">
        <v>14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Ce7bXz0X1ehILtYtrrNRSEDNqbq+WWlerKP6ctg9zojHnaEafFt1asgvShtAwStq2qS9z56BpR0gpwduZj2oRQ==" hashValue="IVYc1PKovFeAkmlecrv1t2dwVM2IvuD2bxqCmXE/1iL9XaG3ZrqOKvUjCjkyIGWl7diVrNGUiCfFfbkcKZ2IbQ==" algorithmName="SHA-512" password="CC35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rozvaděče 3kV na TNS Dětmarovice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237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22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22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ROUND((SUM(BE87:BE304)),  2)</f>
        <v>0</v>
      </c>
      <c r="G33" s="38"/>
      <c r="H33" s="38"/>
      <c r="I33" s="148">
        <v>0.20999999999999999</v>
      </c>
      <c r="J33" s="147">
        <f>ROUND(((SUM(BE87:BE304))*I33),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ROUND((SUM(BF87:BF304)),  2)</f>
        <v>0</v>
      </c>
      <c r="G34" s="38"/>
      <c r="H34" s="38"/>
      <c r="I34" s="148">
        <v>0.12</v>
      </c>
      <c r="J34" s="147">
        <f>ROUND(((SUM(BF87:BF304))*I34),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ROUND((SUM(BG87:BG304)),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ROUND((SUM(BH87:BH304)),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ROUND((SUM(BI87:BI304)),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rozvaděče 3kV na TNS Dětmarovice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 19-03-31 - TNS Dětmarovice, R3kV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13. 10. 2023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SB projekt s.r.o., Ing. Vladimír Čechák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102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238</v>
      </c>
      <c r="E61" s="168"/>
      <c r="F61" s="168"/>
      <c r="G61" s="168"/>
      <c r="H61" s="168"/>
      <c r="I61" s="168"/>
      <c r="J61" s="169">
        <f>J113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103</v>
      </c>
      <c r="E62" s="168"/>
      <c r="F62" s="168"/>
      <c r="G62" s="168"/>
      <c r="H62" s="168"/>
      <c r="I62" s="168"/>
      <c r="J62" s="169">
        <f>J122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239</v>
      </c>
      <c r="E63" s="168"/>
      <c r="F63" s="168"/>
      <c r="G63" s="168"/>
      <c r="H63" s="168"/>
      <c r="I63" s="168"/>
      <c r="J63" s="169">
        <f>J183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240</v>
      </c>
      <c r="E64" s="168"/>
      <c r="F64" s="168"/>
      <c r="G64" s="168"/>
      <c r="H64" s="168"/>
      <c r="I64" s="168"/>
      <c r="J64" s="169">
        <f>J193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5"/>
      <c r="C65" s="166"/>
      <c r="D65" s="167" t="s">
        <v>104</v>
      </c>
      <c r="E65" s="168"/>
      <c r="F65" s="168"/>
      <c r="G65" s="168"/>
      <c r="H65" s="168"/>
      <c r="I65" s="168"/>
      <c r="J65" s="169">
        <f>J197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5"/>
      <c r="C66" s="166"/>
      <c r="D66" s="167" t="s">
        <v>105</v>
      </c>
      <c r="E66" s="168"/>
      <c r="F66" s="168"/>
      <c r="G66" s="168"/>
      <c r="H66" s="168"/>
      <c r="I66" s="168"/>
      <c r="J66" s="169">
        <f>J234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5"/>
      <c r="C67" s="166"/>
      <c r="D67" s="167" t="s">
        <v>106</v>
      </c>
      <c r="E67" s="168"/>
      <c r="F67" s="168"/>
      <c r="G67" s="168"/>
      <c r="H67" s="168"/>
      <c r="I67" s="168"/>
      <c r="J67" s="169">
        <f>J301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107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Rekonstrukce rozvaděče 3kV na TNS Dětmarovice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PS 19-03-31 - TNS Dětmarovice, R3kV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13. 10. 2023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 xml:space="preserve"> </v>
      </c>
      <c r="G83" s="40"/>
      <c r="H83" s="40"/>
      <c r="I83" s="32" t="s">
        <v>30</v>
      </c>
      <c r="J83" s="36" t="str">
        <f>E21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28</v>
      </c>
      <c r="D84" s="40"/>
      <c r="E84" s="40"/>
      <c r="F84" s="27" t="str">
        <f>IF(E18="","",E18)</f>
        <v>Vyplň údaj</v>
      </c>
      <c r="G84" s="40"/>
      <c r="H84" s="40"/>
      <c r="I84" s="32" t="s">
        <v>32</v>
      </c>
      <c r="J84" s="36" t="str">
        <f>E24</f>
        <v>SB projekt s.r.o., Ing. Vladimír Čechák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71"/>
      <c r="B86" s="172"/>
      <c r="C86" s="173" t="s">
        <v>108</v>
      </c>
      <c r="D86" s="174" t="s">
        <v>55</v>
      </c>
      <c r="E86" s="174" t="s">
        <v>51</v>
      </c>
      <c r="F86" s="174" t="s">
        <v>52</v>
      </c>
      <c r="G86" s="174" t="s">
        <v>109</v>
      </c>
      <c r="H86" s="174" t="s">
        <v>110</v>
      </c>
      <c r="I86" s="174" t="s">
        <v>111</v>
      </c>
      <c r="J86" s="174" t="s">
        <v>100</v>
      </c>
      <c r="K86" s="175" t="s">
        <v>112</v>
      </c>
      <c r="L86" s="176"/>
      <c r="M86" s="92" t="s">
        <v>19</v>
      </c>
      <c r="N86" s="93" t="s">
        <v>40</v>
      </c>
      <c r="O86" s="93" t="s">
        <v>113</v>
      </c>
      <c r="P86" s="93" t="s">
        <v>114</v>
      </c>
      <c r="Q86" s="93" t="s">
        <v>115</v>
      </c>
      <c r="R86" s="93" t="s">
        <v>116</v>
      </c>
      <c r="S86" s="93" t="s">
        <v>117</v>
      </c>
      <c r="T86" s="94" t="s">
        <v>118</v>
      </c>
      <c r="U86" s="171"/>
      <c r="V86" s="171"/>
      <c r="W86" s="171"/>
      <c r="X86" s="171"/>
      <c r="Y86" s="171"/>
      <c r="Z86" s="171"/>
      <c r="AA86" s="171"/>
      <c r="AB86" s="171"/>
      <c r="AC86" s="171"/>
      <c r="AD86" s="171"/>
      <c r="AE86" s="171"/>
    </row>
    <row r="87" s="2" customFormat="1" ht="22.8" customHeight="1">
      <c r="A87" s="38"/>
      <c r="B87" s="39"/>
      <c r="C87" s="99" t="s">
        <v>119</v>
      </c>
      <c r="D87" s="40"/>
      <c r="E87" s="40"/>
      <c r="F87" s="40"/>
      <c r="G87" s="40"/>
      <c r="H87" s="40"/>
      <c r="I87" s="40"/>
      <c r="J87" s="177">
        <f>BK87</f>
        <v>0</v>
      </c>
      <c r="K87" s="40"/>
      <c r="L87" s="44"/>
      <c r="M87" s="95"/>
      <c r="N87" s="178"/>
      <c r="O87" s="96"/>
      <c r="P87" s="179">
        <f>P88+P113+P122+P183+P193+P197+P234+P301</f>
        <v>0</v>
      </c>
      <c r="Q87" s="96"/>
      <c r="R87" s="179">
        <f>R88+R113+R122+R183+R193+R197+R234+R301</f>
        <v>0</v>
      </c>
      <c r="S87" s="96"/>
      <c r="T87" s="180">
        <f>T88+T113+T122+T183+T193+T197+T234+T301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69</v>
      </c>
      <c r="AU87" s="17" t="s">
        <v>101</v>
      </c>
      <c r="BK87" s="181">
        <f>BK88+BK113+BK122+BK183+BK193+BK197+BK234+BK301</f>
        <v>0</v>
      </c>
    </row>
    <row r="88" s="11" customFormat="1" ht="25.92" customHeight="1">
      <c r="A88" s="11"/>
      <c r="B88" s="182"/>
      <c r="C88" s="183"/>
      <c r="D88" s="184" t="s">
        <v>69</v>
      </c>
      <c r="E88" s="185" t="s">
        <v>120</v>
      </c>
      <c r="F88" s="185" t="s">
        <v>121</v>
      </c>
      <c r="G88" s="183"/>
      <c r="H88" s="183"/>
      <c r="I88" s="186"/>
      <c r="J88" s="187">
        <f>BK88</f>
        <v>0</v>
      </c>
      <c r="K88" s="183"/>
      <c r="L88" s="188"/>
      <c r="M88" s="189"/>
      <c r="N88" s="190"/>
      <c r="O88" s="190"/>
      <c r="P88" s="191">
        <f>SUM(P89:P112)</f>
        <v>0</v>
      </c>
      <c r="Q88" s="190"/>
      <c r="R88" s="191">
        <f>SUM(R89:R112)</f>
        <v>0</v>
      </c>
      <c r="S88" s="190"/>
      <c r="T88" s="192">
        <f>SUM(T89:T112)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3" t="s">
        <v>14</v>
      </c>
      <c r="AT88" s="194" t="s">
        <v>69</v>
      </c>
      <c r="AU88" s="194" t="s">
        <v>70</v>
      </c>
      <c r="AY88" s="193" t="s">
        <v>122</v>
      </c>
      <c r="BK88" s="195">
        <f>SUM(BK89:BK112)</f>
        <v>0</v>
      </c>
    </row>
    <row r="89" s="2" customFormat="1" ht="24.15" customHeight="1">
      <c r="A89" s="38"/>
      <c r="B89" s="39"/>
      <c r="C89" s="196" t="s">
        <v>14</v>
      </c>
      <c r="D89" s="196" t="s">
        <v>123</v>
      </c>
      <c r="E89" s="197" t="s">
        <v>241</v>
      </c>
      <c r="F89" s="198" t="s">
        <v>242</v>
      </c>
      <c r="G89" s="199" t="s">
        <v>146</v>
      </c>
      <c r="H89" s="200">
        <v>27</v>
      </c>
      <c r="I89" s="201"/>
      <c r="J89" s="202">
        <f>ROUND(I89*H89,2)</f>
        <v>0</v>
      </c>
      <c r="K89" s="198" t="s">
        <v>147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126</v>
      </c>
      <c r="AT89" s="207" t="s">
        <v>123</v>
      </c>
      <c r="AU89" s="207" t="s">
        <v>14</v>
      </c>
      <c r="AY89" s="17" t="s">
        <v>122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14</v>
      </c>
      <c r="BK89" s="208">
        <f>ROUND(I89*H89,2)</f>
        <v>0</v>
      </c>
      <c r="BL89" s="17" t="s">
        <v>126</v>
      </c>
      <c r="BM89" s="207" t="s">
        <v>243</v>
      </c>
    </row>
    <row r="90" s="2" customFormat="1">
      <c r="A90" s="38"/>
      <c r="B90" s="39"/>
      <c r="C90" s="40"/>
      <c r="D90" s="209" t="s">
        <v>128</v>
      </c>
      <c r="E90" s="40"/>
      <c r="F90" s="210" t="s">
        <v>242</v>
      </c>
      <c r="G90" s="40"/>
      <c r="H90" s="40"/>
      <c r="I90" s="211"/>
      <c r="J90" s="40"/>
      <c r="K90" s="40"/>
      <c r="L90" s="44"/>
      <c r="M90" s="212"/>
      <c r="N90" s="21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128</v>
      </c>
      <c r="AU90" s="17" t="s">
        <v>14</v>
      </c>
    </row>
    <row r="91" s="2" customFormat="1">
      <c r="A91" s="38"/>
      <c r="B91" s="39"/>
      <c r="C91" s="40"/>
      <c r="D91" s="209" t="s">
        <v>129</v>
      </c>
      <c r="E91" s="40"/>
      <c r="F91" s="214" t="s">
        <v>244</v>
      </c>
      <c r="G91" s="40"/>
      <c r="H91" s="40"/>
      <c r="I91" s="211"/>
      <c r="J91" s="40"/>
      <c r="K91" s="40"/>
      <c r="L91" s="44"/>
      <c r="M91" s="212"/>
      <c r="N91" s="21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129</v>
      </c>
      <c r="AU91" s="17" t="s">
        <v>14</v>
      </c>
    </row>
    <row r="92" s="2" customFormat="1" ht="16.5" customHeight="1">
      <c r="A92" s="38"/>
      <c r="B92" s="39"/>
      <c r="C92" s="196" t="s">
        <v>79</v>
      </c>
      <c r="D92" s="196" t="s">
        <v>123</v>
      </c>
      <c r="E92" s="197" t="s">
        <v>245</v>
      </c>
      <c r="F92" s="198" t="s">
        <v>246</v>
      </c>
      <c r="G92" s="199" t="s">
        <v>247</v>
      </c>
      <c r="H92" s="200">
        <v>3</v>
      </c>
      <c r="I92" s="201"/>
      <c r="J92" s="202">
        <f>ROUND(I92*H92,2)</f>
        <v>0</v>
      </c>
      <c r="K92" s="198" t="s">
        <v>147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126</v>
      </c>
      <c r="AT92" s="207" t="s">
        <v>123</v>
      </c>
      <c r="AU92" s="207" t="s">
        <v>14</v>
      </c>
      <c r="AY92" s="17" t="s">
        <v>122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14</v>
      </c>
      <c r="BK92" s="208">
        <f>ROUND(I92*H92,2)</f>
        <v>0</v>
      </c>
      <c r="BL92" s="17" t="s">
        <v>126</v>
      </c>
      <c r="BM92" s="207" t="s">
        <v>248</v>
      </c>
    </row>
    <row r="93" s="2" customFormat="1">
      <c r="A93" s="38"/>
      <c r="B93" s="39"/>
      <c r="C93" s="40"/>
      <c r="D93" s="209" t="s">
        <v>128</v>
      </c>
      <c r="E93" s="40"/>
      <c r="F93" s="210" t="s">
        <v>246</v>
      </c>
      <c r="G93" s="40"/>
      <c r="H93" s="40"/>
      <c r="I93" s="211"/>
      <c r="J93" s="40"/>
      <c r="K93" s="40"/>
      <c r="L93" s="44"/>
      <c r="M93" s="212"/>
      <c r="N93" s="21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128</v>
      </c>
      <c r="AU93" s="17" t="s">
        <v>14</v>
      </c>
    </row>
    <row r="94" s="2" customFormat="1">
      <c r="A94" s="38"/>
      <c r="B94" s="39"/>
      <c r="C94" s="40"/>
      <c r="D94" s="209" t="s">
        <v>129</v>
      </c>
      <c r="E94" s="40"/>
      <c r="F94" s="214" t="s">
        <v>249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14</v>
      </c>
    </row>
    <row r="95" s="2" customFormat="1" ht="16.5" customHeight="1">
      <c r="A95" s="38"/>
      <c r="B95" s="39"/>
      <c r="C95" s="196" t="s">
        <v>138</v>
      </c>
      <c r="D95" s="196" t="s">
        <v>123</v>
      </c>
      <c r="E95" s="197" t="s">
        <v>250</v>
      </c>
      <c r="F95" s="198" t="s">
        <v>251</v>
      </c>
      <c r="G95" s="199" t="s">
        <v>141</v>
      </c>
      <c r="H95" s="200">
        <v>2</v>
      </c>
      <c r="I95" s="201"/>
      <c r="J95" s="202">
        <f>ROUND(I95*H95,2)</f>
        <v>0</v>
      </c>
      <c r="K95" s="198" t="s">
        <v>147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126</v>
      </c>
      <c r="AT95" s="207" t="s">
        <v>123</v>
      </c>
      <c r="AU95" s="207" t="s">
        <v>14</v>
      </c>
      <c r="AY95" s="17" t="s">
        <v>122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14</v>
      </c>
      <c r="BK95" s="208">
        <f>ROUND(I95*H95,2)</f>
        <v>0</v>
      </c>
      <c r="BL95" s="17" t="s">
        <v>126</v>
      </c>
      <c r="BM95" s="207" t="s">
        <v>252</v>
      </c>
    </row>
    <row r="96" s="2" customFormat="1">
      <c r="A96" s="38"/>
      <c r="B96" s="39"/>
      <c r="C96" s="40"/>
      <c r="D96" s="209" t="s">
        <v>128</v>
      </c>
      <c r="E96" s="40"/>
      <c r="F96" s="210" t="s">
        <v>251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128</v>
      </c>
      <c r="AU96" s="17" t="s">
        <v>14</v>
      </c>
    </row>
    <row r="97" s="2" customFormat="1">
      <c r="A97" s="38"/>
      <c r="B97" s="39"/>
      <c r="C97" s="40"/>
      <c r="D97" s="209" t="s">
        <v>129</v>
      </c>
      <c r="E97" s="40"/>
      <c r="F97" s="214" t="s">
        <v>249</v>
      </c>
      <c r="G97" s="40"/>
      <c r="H97" s="40"/>
      <c r="I97" s="211"/>
      <c r="J97" s="40"/>
      <c r="K97" s="40"/>
      <c r="L97" s="44"/>
      <c r="M97" s="212"/>
      <c r="N97" s="21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14</v>
      </c>
    </row>
    <row r="98" s="2" customFormat="1" ht="16.5" customHeight="1">
      <c r="A98" s="38"/>
      <c r="B98" s="39"/>
      <c r="C98" s="196" t="s">
        <v>126</v>
      </c>
      <c r="D98" s="196" t="s">
        <v>123</v>
      </c>
      <c r="E98" s="197" t="s">
        <v>253</v>
      </c>
      <c r="F98" s="198" t="s">
        <v>254</v>
      </c>
      <c r="G98" s="199" t="s">
        <v>141</v>
      </c>
      <c r="H98" s="200">
        <v>6</v>
      </c>
      <c r="I98" s="201"/>
      <c r="J98" s="202">
        <f>ROUND(I98*H98,2)</f>
        <v>0</v>
      </c>
      <c r="K98" s="198" t="s">
        <v>147</v>
      </c>
      <c r="L98" s="44"/>
      <c r="M98" s="203" t="s">
        <v>19</v>
      </c>
      <c r="N98" s="204" t="s">
        <v>41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126</v>
      </c>
      <c r="AT98" s="207" t="s">
        <v>123</v>
      </c>
      <c r="AU98" s="207" t="s">
        <v>14</v>
      </c>
      <c r="AY98" s="17" t="s">
        <v>122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14</v>
      </c>
      <c r="BK98" s="208">
        <f>ROUND(I98*H98,2)</f>
        <v>0</v>
      </c>
      <c r="BL98" s="17" t="s">
        <v>126</v>
      </c>
      <c r="BM98" s="207" t="s">
        <v>255</v>
      </c>
    </row>
    <row r="99" s="2" customFormat="1">
      <c r="A99" s="38"/>
      <c r="B99" s="39"/>
      <c r="C99" s="40"/>
      <c r="D99" s="209" t="s">
        <v>128</v>
      </c>
      <c r="E99" s="40"/>
      <c r="F99" s="210" t="s">
        <v>254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14</v>
      </c>
    </row>
    <row r="100" s="2" customFormat="1">
      <c r="A100" s="38"/>
      <c r="B100" s="39"/>
      <c r="C100" s="40"/>
      <c r="D100" s="209" t="s">
        <v>129</v>
      </c>
      <c r="E100" s="40"/>
      <c r="F100" s="214" t="s">
        <v>249</v>
      </c>
      <c r="G100" s="40"/>
      <c r="H100" s="40"/>
      <c r="I100" s="211"/>
      <c r="J100" s="40"/>
      <c r="K100" s="40"/>
      <c r="L100" s="44"/>
      <c r="M100" s="212"/>
      <c r="N100" s="21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14</v>
      </c>
    </row>
    <row r="101" s="2" customFormat="1" ht="24.15" customHeight="1">
      <c r="A101" s="38"/>
      <c r="B101" s="39"/>
      <c r="C101" s="196" t="s">
        <v>152</v>
      </c>
      <c r="D101" s="196" t="s">
        <v>123</v>
      </c>
      <c r="E101" s="197" t="s">
        <v>256</v>
      </c>
      <c r="F101" s="198" t="s">
        <v>257</v>
      </c>
      <c r="G101" s="199" t="s">
        <v>247</v>
      </c>
      <c r="H101" s="200">
        <v>42</v>
      </c>
      <c r="I101" s="201"/>
      <c r="J101" s="202">
        <f>ROUND(I101*H101,2)</f>
        <v>0</v>
      </c>
      <c r="K101" s="198" t="s">
        <v>147</v>
      </c>
      <c r="L101" s="44"/>
      <c r="M101" s="203" t="s">
        <v>19</v>
      </c>
      <c r="N101" s="204" t="s">
        <v>41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126</v>
      </c>
      <c r="AT101" s="207" t="s">
        <v>123</v>
      </c>
      <c r="AU101" s="207" t="s">
        <v>14</v>
      </c>
      <c r="AY101" s="17" t="s">
        <v>122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14</v>
      </c>
      <c r="BK101" s="208">
        <f>ROUND(I101*H101,2)</f>
        <v>0</v>
      </c>
      <c r="BL101" s="17" t="s">
        <v>126</v>
      </c>
      <c r="BM101" s="207" t="s">
        <v>258</v>
      </c>
    </row>
    <row r="102" s="2" customFormat="1">
      <c r="A102" s="38"/>
      <c r="B102" s="39"/>
      <c r="C102" s="40"/>
      <c r="D102" s="209" t="s">
        <v>128</v>
      </c>
      <c r="E102" s="40"/>
      <c r="F102" s="210" t="s">
        <v>257</v>
      </c>
      <c r="G102" s="40"/>
      <c r="H102" s="40"/>
      <c r="I102" s="211"/>
      <c r="J102" s="40"/>
      <c r="K102" s="40"/>
      <c r="L102" s="44"/>
      <c r="M102" s="212"/>
      <c r="N102" s="21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128</v>
      </c>
      <c r="AU102" s="17" t="s">
        <v>14</v>
      </c>
    </row>
    <row r="103" s="2" customFormat="1">
      <c r="A103" s="38"/>
      <c r="B103" s="39"/>
      <c r="C103" s="40"/>
      <c r="D103" s="209" t="s">
        <v>129</v>
      </c>
      <c r="E103" s="40"/>
      <c r="F103" s="214" t="s">
        <v>259</v>
      </c>
      <c r="G103" s="40"/>
      <c r="H103" s="40"/>
      <c r="I103" s="211"/>
      <c r="J103" s="40"/>
      <c r="K103" s="40"/>
      <c r="L103" s="44"/>
      <c r="M103" s="212"/>
      <c r="N103" s="21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129</v>
      </c>
      <c r="AU103" s="17" t="s">
        <v>14</v>
      </c>
    </row>
    <row r="104" s="2" customFormat="1" ht="16.5" customHeight="1">
      <c r="A104" s="38"/>
      <c r="B104" s="39"/>
      <c r="C104" s="196" t="s">
        <v>157</v>
      </c>
      <c r="D104" s="196" t="s">
        <v>123</v>
      </c>
      <c r="E104" s="197" t="s">
        <v>260</v>
      </c>
      <c r="F104" s="198" t="s">
        <v>261</v>
      </c>
      <c r="G104" s="199" t="s">
        <v>146</v>
      </c>
      <c r="H104" s="200">
        <v>18</v>
      </c>
      <c r="I104" s="201"/>
      <c r="J104" s="202">
        <f>ROUND(I104*H104,2)</f>
        <v>0</v>
      </c>
      <c r="K104" s="198" t="s">
        <v>147</v>
      </c>
      <c r="L104" s="44"/>
      <c r="M104" s="203" t="s">
        <v>19</v>
      </c>
      <c r="N104" s="204" t="s">
        <v>41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126</v>
      </c>
      <c r="AT104" s="207" t="s">
        <v>123</v>
      </c>
      <c r="AU104" s="207" t="s">
        <v>14</v>
      </c>
      <c r="AY104" s="17" t="s">
        <v>122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14</v>
      </c>
      <c r="BK104" s="208">
        <f>ROUND(I104*H104,2)</f>
        <v>0</v>
      </c>
      <c r="BL104" s="17" t="s">
        <v>126</v>
      </c>
      <c r="BM104" s="207" t="s">
        <v>262</v>
      </c>
    </row>
    <row r="105" s="2" customFormat="1">
      <c r="A105" s="38"/>
      <c r="B105" s="39"/>
      <c r="C105" s="40"/>
      <c r="D105" s="209" t="s">
        <v>128</v>
      </c>
      <c r="E105" s="40"/>
      <c r="F105" s="210" t="s">
        <v>261</v>
      </c>
      <c r="G105" s="40"/>
      <c r="H105" s="40"/>
      <c r="I105" s="211"/>
      <c r="J105" s="40"/>
      <c r="K105" s="40"/>
      <c r="L105" s="44"/>
      <c r="M105" s="212"/>
      <c r="N105" s="21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128</v>
      </c>
      <c r="AU105" s="17" t="s">
        <v>14</v>
      </c>
    </row>
    <row r="106" s="2" customFormat="1">
      <c r="A106" s="38"/>
      <c r="B106" s="39"/>
      <c r="C106" s="40"/>
      <c r="D106" s="209" t="s">
        <v>129</v>
      </c>
      <c r="E106" s="40"/>
      <c r="F106" s="214" t="s">
        <v>263</v>
      </c>
      <c r="G106" s="40"/>
      <c r="H106" s="40"/>
      <c r="I106" s="211"/>
      <c r="J106" s="40"/>
      <c r="K106" s="40"/>
      <c r="L106" s="44"/>
      <c r="M106" s="212"/>
      <c r="N106" s="21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129</v>
      </c>
      <c r="AU106" s="17" t="s">
        <v>14</v>
      </c>
    </row>
    <row r="107" s="2" customFormat="1" ht="16.5" customHeight="1">
      <c r="A107" s="38"/>
      <c r="B107" s="39"/>
      <c r="C107" s="196" t="s">
        <v>162</v>
      </c>
      <c r="D107" s="196" t="s">
        <v>123</v>
      </c>
      <c r="E107" s="197" t="s">
        <v>264</v>
      </c>
      <c r="F107" s="198" t="s">
        <v>265</v>
      </c>
      <c r="G107" s="199" t="s">
        <v>247</v>
      </c>
      <c r="H107" s="200">
        <v>3</v>
      </c>
      <c r="I107" s="201"/>
      <c r="J107" s="202">
        <f>ROUND(I107*H107,2)</f>
        <v>0</v>
      </c>
      <c r="K107" s="198" t="s">
        <v>147</v>
      </c>
      <c r="L107" s="44"/>
      <c r="M107" s="203" t="s">
        <v>19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126</v>
      </c>
      <c r="AT107" s="207" t="s">
        <v>123</v>
      </c>
      <c r="AU107" s="207" t="s">
        <v>14</v>
      </c>
      <c r="AY107" s="17" t="s">
        <v>122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14</v>
      </c>
      <c r="BK107" s="208">
        <f>ROUND(I107*H107,2)</f>
        <v>0</v>
      </c>
      <c r="BL107" s="17" t="s">
        <v>126</v>
      </c>
      <c r="BM107" s="207" t="s">
        <v>266</v>
      </c>
    </row>
    <row r="108" s="2" customFormat="1">
      <c r="A108" s="38"/>
      <c r="B108" s="39"/>
      <c r="C108" s="40"/>
      <c r="D108" s="209" t="s">
        <v>128</v>
      </c>
      <c r="E108" s="40"/>
      <c r="F108" s="210" t="s">
        <v>265</v>
      </c>
      <c r="G108" s="40"/>
      <c r="H108" s="40"/>
      <c r="I108" s="211"/>
      <c r="J108" s="40"/>
      <c r="K108" s="40"/>
      <c r="L108" s="44"/>
      <c r="M108" s="212"/>
      <c r="N108" s="21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128</v>
      </c>
      <c r="AU108" s="17" t="s">
        <v>14</v>
      </c>
    </row>
    <row r="109" s="2" customFormat="1">
      <c r="A109" s="38"/>
      <c r="B109" s="39"/>
      <c r="C109" s="40"/>
      <c r="D109" s="209" t="s">
        <v>129</v>
      </c>
      <c r="E109" s="40"/>
      <c r="F109" s="214" t="s">
        <v>267</v>
      </c>
      <c r="G109" s="40"/>
      <c r="H109" s="40"/>
      <c r="I109" s="211"/>
      <c r="J109" s="40"/>
      <c r="K109" s="40"/>
      <c r="L109" s="44"/>
      <c r="M109" s="212"/>
      <c r="N109" s="21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129</v>
      </c>
      <c r="AU109" s="17" t="s">
        <v>14</v>
      </c>
    </row>
    <row r="110" s="2" customFormat="1" ht="21.75" customHeight="1">
      <c r="A110" s="38"/>
      <c r="B110" s="39"/>
      <c r="C110" s="196" t="s">
        <v>167</v>
      </c>
      <c r="D110" s="196" t="s">
        <v>123</v>
      </c>
      <c r="E110" s="197" t="s">
        <v>268</v>
      </c>
      <c r="F110" s="198" t="s">
        <v>269</v>
      </c>
      <c r="G110" s="199" t="s">
        <v>141</v>
      </c>
      <c r="H110" s="200">
        <v>6</v>
      </c>
      <c r="I110" s="201"/>
      <c r="J110" s="202">
        <f>ROUND(I110*H110,2)</f>
        <v>0</v>
      </c>
      <c r="K110" s="198" t="s">
        <v>147</v>
      </c>
      <c r="L110" s="44"/>
      <c r="M110" s="203" t="s">
        <v>19</v>
      </c>
      <c r="N110" s="204" t="s">
        <v>41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126</v>
      </c>
      <c r="AT110" s="207" t="s">
        <v>123</v>
      </c>
      <c r="AU110" s="207" t="s">
        <v>14</v>
      </c>
      <c r="AY110" s="17" t="s">
        <v>122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14</v>
      </c>
      <c r="BK110" s="208">
        <f>ROUND(I110*H110,2)</f>
        <v>0</v>
      </c>
      <c r="BL110" s="17" t="s">
        <v>126</v>
      </c>
      <c r="BM110" s="207" t="s">
        <v>270</v>
      </c>
    </row>
    <row r="111" s="2" customFormat="1">
      <c r="A111" s="38"/>
      <c r="B111" s="39"/>
      <c r="C111" s="40"/>
      <c r="D111" s="209" t="s">
        <v>128</v>
      </c>
      <c r="E111" s="40"/>
      <c r="F111" s="210" t="s">
        <v>269</v>
      </c>
      <c r="G111" s="40"/>
      <c r="H111" s="40"/>
      <c r="I111" s="211"/>
      <c r="J111" s="40"/>
      <c r="K111" s="40"/>
      <c r="L111" s="44"/>
      <c r="M111" s="212"/>
      <c r="N111" s="21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128</v>
      </c>
      <c r="AU111" s="17" t="s">
        <v>14</v>
      </c>
    </row>
    <row r="112" s="2" customFormat="1">
      <c r="A112" s="38"/>
      <c r="B112" s="39"/>
      <c r="C112" s="40"/>
      <c r="D112" s="209" t="s">
        <v>129</v>
      </c>
      <c r="E112" s="40"/>
      <c r="F112" s="214" t="s">
        <v>271</v>
      </c>
      <c r="G112" s="40"/>
      <c r="H112" s="40"/>
      <c r="I112" s="211"/>
      <c r="J112" s="40"/>
      <c r="K112" s="40"/>
      <c r="L112" s="44"/>
      <c r="M112" s="212"/>
      <c r="N112" s="21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14</v>
      </c>
    </row>
    <row r="113" s="11" customFormat="1" ht="25.92" customHeight="1">
      <c r="A113" s="11"/>
      <c r="B113" s="182"/>
      <c r="C113" s="183"/>
      <c r="D113" s="184" t="s">
        <v>69</v>
      </c>
      <c r="E113" s="185" t="s">
        <v>272</v>
      </c>
      <c r="F113" s="185" t="s">
        <v>273</v>
      </c>
      <c r="G113" s="183"/>
      <c r="H113" s="183"/>
      <c r="I113" s="186"/>
      <c r="J113" s="187">
        <f>BK113</f>
        <v>0</v>
      </c>
      <c r="K113" s="183"/>
      <c r="L113" s="188"/>
      <c r="M113" s="189"/>
      <c r="N113" s="190"/>
      <c r="O113" s="190"/>
      <c r="P113" s="191">
        <f>SUM(P114:P121)</f>
        <v>0</v>
      </c>
      <c r="Q113" s="190"/>
      <c r="R113" s="191">
        <f>SUM(R114:R121)</f>
        <v>0</v>
      </c>
      <c r="S113" s="190"/>
      <c r="T113" s="192">
        <f>SUM(T114:T121)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193" t="s">
        <v>79</v>
      </c>
      <c r="AT113" s="194" t="s">
        <v>69</v>
      </c>
      <c r="AU113" s="194" t="s">
        <v>70</v>
      </c>
      <c r="AY113" s="193" t="s">
        <v>122</v>
      </c>
      <c r="BK113" s="195">
        <f>SUM(BK114:BK121)</f>
        <v>0</v>
      </c>
    </row>
    <row r="114" s="2" customFormat="1" ht="16.5" customHeight="1">
      <c r="A114" s="38"/>
      <c r="B114" s="39"/>
      <c r="C114" s="196" t="s">
        <v>172</v>
      </c>
      <c r="D114" s="196" t="s">
        <v>123</v>
      </c>
      <c r="E114" s="197" t="s">
        <v>274</v>
      </c>
      <c r="F114" s="198" t="s">
        <v>275</v>
      </c>
      <c r="G114" s="199" t="s">
        <v>146</v>
      </c>
      <c r="H114" s="200">
        <v>150</v>
      </c>
      <c r="I114" s="201"/>
      <c r="J114" s="202">
        <f>ROUND(I114*H114,2)</f>
        <v>0</v>
      </c>
      <c r="K114" s="198" t="s">
        <v>147</v>
      </c>
      <c r="L114" s="44"/>
      <c r="M114" s="203" t="s">
        <v>19</v>
      </c>
      <c r="N114" s="204" t="s">
        <v>41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135</v>
      </c>
      <c r="AT114" s="207" t="s">
        <v>123</v>
      </c>
      <c r="AU114" s="207" t="s">
        <v>14</v>
      </c>
      <c r="AY114" s="17" t="s">
        <v>122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14</v>
      </c>
      <c r="BK114" s="208">
        <f>ROUND(I114*H114,2)</f>
        <v>0</v>
      </c>
      <c r="BL114" s="17" t="s">
        <v>135</v>
      </c>
      <c r="BM114" s="207" t="s">
        <v>276</v>
      </c>
    </row>
    <row r="115" s="2" customFormat="1">
      <c r="A115" s="38"/>
      <c r="B115" s="39"/>
      <c r="C115" s="40"/>
      <c r="D115" s="209" t="s">
        <v>128</v>
      </c>
      <c r="E115" s="40"/>
      <c r="F115" s="210" t="s">
        <v>275</v>
      </c>
      <c r="G115" s="40"/>
      <c r="H115" s="40"/>
      <c r="I115" s="211"/>
      <c r="J115" s="40"/>
      <c r="K115" s="40"/>
      <c r="L115" s="44"/>
      <c r="M115" s="212"/>
      <c r="N115" s="21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128</v>
      </c>
      <c r="AU115" s="17" t="s">
        <v>14</v>
      </c>
    </row>
    <row r="116" s="2" customFormat="1">
      <c r="A116" s="38"/>
      <c r="B116" s="39"/>
      <c r="C116" s="40"/>
      <c r="D116" s="209" t="s">
        <v>129</v>
      </c>
      <c r="E116" s="40"/>
      <c r="F116" s="214" t="s">
        <v>277</v>
      </c>
      <c r="G116" s="40"/>
      <c r="H116" s="40"/>
      <c r="I116" s="211"/>
      <c r="J116" s="40"/>
      <c r="K116" s="40"/>
      <c r="L116" s="44"/>
      <c r="M116" s="212"/>
      <c r="N116" s="21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129</v>
      </c>
      <c r="AU116" s="17" t="s">
        <v>14</v>
      </c>
    </row>
    <row r="117" s="2" customFormat="1" ht="16.5" customHeight="1">
      <c r="A117" s="38"/>
      <c r="B117" s="39"/>
      <c r="C117" s="196" t="s">
        <v>176</v>
      </c>
      <c r="D117" s="196" t="s">
        <v>123</v>
      </c>
      <c r="E117" s="197" t="s">
        <v>278</v>
      </c>
      <c r="F117" s="198" t="s">
        <v>279</v>
      </c>
      <c r="G117" s="199" t="s">
        <v>141</v>
      </c>
      <c r="H117" s="200">
        <v>10</v>
      </c>
      <c r="I117" s="201"/>
      <c r="J117" s="202">
        <f>ROUND(I117*H117,2)</f>
        <v>0</v>
      </c>
      <c r="K117" s="198" t="s">
        <v>147</v>
      </c>
      <c r="L117" s="44"/>
      <c r="M117" s="203" t="s">
        <v>19</v>
      </c>
      <c r="N117" s="204" t="s">
        <v>41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135</v>
      </c>
      <c r="AT117" s="207" t="s">
        <v>123</v>
      </c>
      <c r="AU117" s="207" t="s">
        <v>14</v>
      </c>
      <c r="AY117" s="17" t="s">
        <v>122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14</v>
      </c>
      <c r="BK117" s="208">
        <f>ROUND(I117*H117,2)</f>
        <v>0</v>
      </c>
      <c r="BL117" s="17" t="s">
        <v>135</v>
      </c>
      <c r="BM117" s="207" t="s">
        <v>280</v>
      </c>
    </row>
    <row r="118" s="2" customFormat="1">
      <c r="A118" s="38"/>
      <c r="B118" s="39"/>
      <c r="C118" s="40"/>
      <c r="D118" s="209" t="s">
        <v>128</v>
      </c>
      <c r="E118" s="40"/>
      <c r="F118" s="210" t="s">
        <v>279</v>
      </c>
      <c r="G118" s="40"/>
      <c r="H118" s="40"/>
      <c r="I118" s="211"/>
      <c r="J118" s="40"/>
      <c r="K118" s="40"/>
      <c r="L118" s="44"/>
      <c r="M118" s="212"/>
      <c r="N118" s="21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128</v>
      </c>
      <c r="AU118" s="17" t="s">
        <v>14</v>
      </c>
    </row>
    <row r="119" s="2" customFormat="1">
      <c r="A119" s="38"/>
      <c r="B119" s="39"/>
      <c r="C119" s="40"/>
      <c r="D119" s="209" t="s">
        <v>129</v>
      </c>
      <c r="E119" s="40"/>
      <c r="F119" s="214" t="s">
        <v>281</v>
      </c>
      <c r="G119" s="40"/>
      <c r="H119" s="40"/>
      <c r="I119" s="211"/>
      <c r="J119" s="40"/>
      <c r="K119" s="40"/>
      <c r="L119" s="44"/>
      <c r="M119" s="212"/>
      <c r="N119" s="21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14</v>
      </c>
    </row>
    <row r="120" s="2" customFormat="1" ht="16.5" customHeight="1">
      <c r="A120" s="38"/>
      <c r="B120" s="39"/>
      <c r="C120" s="196" t="s">
        <v>183</v>
      </c>
      <c r="D120" s="196" t="s">
        <v>123</v>
      </c>
      <c r="E120" s="197" t="s">
        <v>282</v>
      </c>
      <c r="F120" s="198" t="s">
        <v>283</v>
      </c>
      <c r="G120" s="199" t="s">
        <v>146</v>
      </c>
      <c r="H120" s="200">
        <v>100</v>
      </c>
      <c r="I120" s="201"/>
      <c r="J120" s="202">
        <f>ROUND(I120*H120,2)</f>
        <v>0</v>
      </c>
      <c r="K120" s="198" t="s">
        <v>147</v>
      </c>
      <c r="L120" s="44"/>
      <c r="M120" s="203" t="s">
        <v>19</v>
      </c>
      <c r="N120" s="204" t="s">
        <v>41</v>
      </c>
      <c r="O120" s="84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135</v>
      </c>
      <c r="AT120" s="207" t="s">
        <v>123</v>
      </c>
      <c r="AU120" s="207" t="s">
        <v>14</v>
      </c>
      <c r="AY120" s="17" t="s">
        <v>122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14</v>
      </c>
      <c r="BK120" s="208">
        <f>ROUND(I120*H120,2)</f>
        <v>0</v>
      </c>
      <c r="BL120" s="17" t="s">
        <v>135</v>
      </c>
      <c r="BM120" s="207" t="s">
        <v>284</v>
      </c>
    </row>
    <row r="121" s="2" customFormat="1">
      <c r="A121" s="38"/>
      <c r="B121" s="39"/>
      <c r="C121" s="40"/>
      <c r="D121" s="209" t="s">
        <v>128</v>
      </c>
      <c r="E121" s="40"/>
      <c r="F121" s="210" t="s">
        <v>283</v>
      </c>
      <c r="G121" s="40"/>
      <c r="H121" s="40"/>
      <c r="I121" s="211"/>
      <c r="J121" s="40"/>
      <c r="K121" s="40"/>
      <c r="L121" s="44"/>
      <c r="M121" s="212"/>
      <c r="N121" s="21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128</v>
      </c>
      <c r="AU121" s="17" t="s">
        <v>14</v>
      </c>
    </row>
    <row r="122" s="11" customFormat="1" ht="25.92" customHeight="1">
      <c r="A122" s="11"/>
      <c r="B122" s="182"/>
      <c r="C122" s="183"/>
      <c r="D122" s="184" t="s">
        <v>69</v>
      </c>
      <c r="E122" s="185" t="s">
        <v>131</v>
      </c>
      <c r="F122" s="185" t="s">
        <v>132</v>
      </c>
      <c r="G122" s="183"/>
      <c r="H122" s="183"/>
      <c r="I122" s="186"/>
      <c r="J122" s="187">
        <f>BK122</f>
        <v>0</v>
      </c>
      <c r="K122" s="183"/>
      <c r="L122" s="188"/>
      <c r="M122" s="189"/>
      <c r="N122" s="190"/>
      <c r="O122" s="190"/>
      <c r="P122" s="191">
        <f>SUM(P123:P182)</f>
        <v>0</v>
      </c>
      <c r="Q122" s="190"/>
      <c r="R122" s="191">
        <f>SUM(R123:R182)</f>
        <v>0</v>
      </c>
      <c r="S122" s="190"/>
      <c r="T122" s="192">
        <f>SUM(T123:T182)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3" t="s">
        <v>79</v>
      </c>
      <c r="AT122" s="194" t="s">
        <v>69</v>
      </c>
      <c r="AU122" s="194" t="s">
        <v>70</v>
      </c>
      <c r="AY122" s="193" t="s">
        <v>122</v>
      </c>
      <c r="BK122" s="195">
        <f>SUM(BK123:BK182)</f>
        <v>0</v>
      </c>
    </row>
    <row r="123" s="2" customFormat="1" ht="16.5" customHeight="1">
      <c r="A123" s="38"/>
      <c r="B123" s="39"/>
      <c r="C123" s="196" t="s">
        <v>8</v>
      </c>
      <c r="D123" s="196" t="s">
        <v>123</v>
      </c>
      <c r="E123" s="197" t="s">
        <v>285</v>
      </c>
      <c r="F123" s="198" t="s">
        <v>286</v>
      </c>
      <c r="G123" s="199" t="s">
        <v>146</v>
      </c>
      <c r="H123" s="200">
        <v>50</v>
      </c>
      <c r="I123" s="201"/>
      <c r="J123" s="202">
        <f>ROUND(I123*H123,2)</f>
        <v>0</v>
      </c>
      <c r="K123" s="198" t="s">
        <v>147</v>
      </c>
      <c r="L123" s="44"/>
      <c r="M123" s="203" t="s">
        <v>19</v>
      </c>
      <c r="N123" s="204" t="s">
        <v>41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135</v>
      </c>
      <c r="AT123" s="207" t="s">
        <v>123</v>
      </c>
      <c r="AU123" s="207" t="s">
        <v>14</v>
      </c>
      <c r="AY123" s="17" t="s">
        <v>122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14</v>
      </c>
      <c r="BK123" s="208">
        <f>ROUND(I123*H123,2)</f>
        <v>0</v>
      </c>
      <c r="BL123" s="17" t="s">
        <v>135</v>
      </c>
      <c r="BM123" s="207" t="s">
        <v>287</v>
      </c>
    </row>
    <row r="124" s="2" customFormat="1">
      <c r="A124" s="38"/>
      <c r="B124" s="39"/>
      <c r="C124" s="40"/>
      <c r="D124" s="209" t="s">
        <v>128</v>
      </c>
      <c r="E124" s="40"/>
      <c r="F124" s="210" t="s">
        <v>286</v>
      </c>
      <c r="G124" s="40"/>
      <c r="H124" s="40"/>
      <c r="I124" s="211"/>
      <c r="J124" s="40"/>
      <c r="K124" s="40"/>
      <c r="L124" s="44"/>
      <c r="M124" s="212"/>
      <c r="N124" s="21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14</v>
      </c>
    </row>
    <row r="125" s="2" customFormat="1">
      <c r="A125" s="38"/>
      <c r="B125" s="39"/>
      <c r="C125" s="40"/>
      <c r="D125" s="209" t="s">
        <v>129</v>
      </c>
      <c r="E125" s="40"/>
      <c r="F125" s="214" t="s">
        <v>288</v>
      </c>
      <c r="G125" s="40"/>
      <c r="H125" s="40"/>
      <c r="I125" s="211"/>
      <c r="J125" s="40"/>
      <c r="K125" s="40"/>
      <c r="L125" s="44"/>
      <c r="M125" s="212"/>
      <c r="N125" s="21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129</v>
      </c>
      <c r="AU125" s="17" t="s">
        <v>14</v>
      </c>
    </row>
    <row r="126" s="2" customFormat="1" ht="16.5" customHeight="1">
      <c r="A126" s="38"/>
      <c r="B126" s="39"/>
      <c r="C126" s="196" t="s">
        <v>193</v>
      </c>
      <c r="D126" s="196" t="s">
        <v>123</v>
      </c>
      <c r="E126" s="197" t="s">
        <v>289</v>
      </c>
      <c r="F126" s="198" t="s">
        <v>290</v>
      </c>
      <c r="G126" s="199" t="s">
        <v>146</v>
      </c>
      <c r="H126" s="200">
        <v>80</v>
      </c>
      <c r="I126" s="201"/>
      <c r="J126" s="202">
        <f>ROUND(I126*H126,2)</f>
        <v>0</v>
      </c>
      <c r="K126" s="198" t="s">
        <v>147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135</v>
      </c>
      <c r="AT126" s="207" t="s">
        <v>123</v>
      </c>
      <c r="AU126" s="207" t="s">
        <v>14</v>
      </c>
      <c r="AY126" s="17" t="s">
        <v>122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14</v>
      </c>
      <c r="BK126" s="208">
        <f>ROUND(I126*H126,2)</f>
        <v>0</v>
      </c>
      <c r="BL126" s="17" t="s">
        <v>135</v>
      </c>
      <c r="BM126" s="207" t="s">
        <v>291</v>
      </c>
    </row>
    <row r="127" s="2" customFormat="1">
      <c r="A127" s="38"/>
      <c r="B127" s="39"/>
      <c r="C127" s="40"/>
      <c r="D127" s="209" t="s">
        <v>128</v>
      </c>
      <c r="E127" s="40"/>
      <c r="F127" s="210" t="s">
        <v>290</v>
      </c>
      <c r="G127" s="40"/>
      <c r="H127" s="40"/>
      <c r="I127" s="211"/>
      <c r="J127" s="40"/>
      <c r="K127" s="40"/>
      <c r="L127" s="44"/>
      <c r="M127" s="212"/>
      <c r="N127" s="21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14</v>
      </c>
    </row>
    <row r="128" s="2" customFormat="1">
      <c r="A128" s="38"/>
      <c r="B128" s="39"/>
      <c r="C128" s="40"/>
      <c r="D128" s="209" t="s">
        <v>129</v>
      </c>
      <c r="E128" s="40"/>
      <c r="F128" s="214" t="s">
        <v>288</v>
      </c>
      <c r="G128" s="40"/>
      <c r="H128" s="40"/>
      <c r="I128" s="211"/>
      <c r="J128" s="40"/>
      <c r="K128" s="40"/>
      <c r="L128" s="44"/>
      <c r="M128" s="212"/>
      <c r="N128" s="21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14</v>
      </c>
    </row>
    <row r="129" s="2" customFormat="1" ht="24.15" customHeight="1">
      <c r="A129" s="38"/>
      <c r="B129" s="39"/>
      <c r="C129" s="196" t="s">
        <v>198</v>
      </c>
      <c r="D129" s="196" t="s">
        <v>123</v>
      </c>
      <c r="E129" s="197" t="s">
        <v>292</v>
      </c>
      <c r="F129" s="198" t="s">
        <v>293</v>
      </c>
      <c r="G129" s="199" t="s">
        <v>146</v>
      </c>
      <c r="H129" s="200">
        <v>370</v>
      </c>
      <c r="I129" s="201"/>
      <c r="J129" s="202">
        <f>ROUND(I129*H129,2)</f>
        <v>0</v>
      </c>
      <c r="K129" s="198" t="s">
        <v>147</v>
      </c>
      <c r="L129" s="44"/>
      <c r="M129" s="203" t="s">
        <v>19</v>
      </c>
      <c r="N129" s="204" t="s">
        <v>41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135</v>
      </c>
      <c r="AT129" s="207" t="s">
        <v>123</v>
      </c>
      <c r="AU129" s="207" t="s">
        <v>14</v>
      </c>
      <c r="AY129" s="17" t="s">
        <v>122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14</v>
      </c>
      <c r="BK129" s="208">
        <f>ROUND(I129*H129,2)</f>
        <v>0</v>
      </c>
      <c r="BL129" s="17" t="s">
        <v>135</v>
      </c>
      <c r="BM129" s="207" t="s">
        <v>294</v>
      </c>
    </row>
    <row r="130" s="2" customFormat="1">
      <c r="A130" s="38"/>
      <c r="B130" s="39"/>
      <c r="C130" s="40"/>
      <c r="D130" s="209" t="s">
        <v>128</v>
      </c>
      <c r="E130" s="40"/>
      <c r="F130" s="210" t="s">
        <v>293</v>
      </c>
      <c r="G130" s="40"/>
      <c r="H130" s="40"/>
      <c r="I130" s="211"/>
      <c r="J130" s="40"/>
      <c r="K130" s="40"/>
      <c r="L130" s="44"/>
      <c r="M130" s="212"/>
      <c r="N130" s="21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128</v>
      </c>
      <c r="AU130" s="17" t="s">
        <v>14</v>
      </c>
    </row>
    <row r="131" s="2" customFormat="1">
      <c r="A131" s="38"/>
      <c r="B131" s="39"/>
      <c r="C131" s="40"/>
      <c r="D131" s="209" t="s">
        <v>129</v>
      </c>
      <c r="E131" s="40"/>
      <c r="F131" s="214" t="s">
        <v>288</v>
      </c>
      <c r="G131" s="40"/>
      <c r="H131" s="40"/>
      <c r="I131" s="211"/>
      <c r="J131" s="40"/>
      <c r="K131" s="40"/>
      <c r="L131" s="44"/>
      <c r="M131" s="212"/>
      <c r="N131" s="21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129</v>
      </c>
      <c r="AU131" s="17" t="s">
        <v>14</v>
      </c>
    </row>
    <row r="132" s="2" customFormat="1" ht="24.15" customHeight="1">
      <c r="A132" s="38"/>
      <c r="B132" s="39"/>
      <c r="C132" s="196" t="s">
        <v>204</v>
      </c>
      <c r="D132" s="196" t="s">
        <v>123</v>
      </c>
      <c r="E132" s="197" t="s">
        <v>295</v>
      </c>
      <c r="F132" s="198" t="s">
        <v>296</v>
      </c>
      <c r="G132" s="199" t="s">
        <v>141</v>
      </c>
      <c r="H132" s="200">
        <v>52</v>
      </c>
      <c r="I132" s="201"/>
      <c r="J132" s="202">
        <f>ROUND(I132*H132,2)</f>
        <v>0</v>
      </c>
      <c r="K132" s="198" t="s">
        <v>147</v>
      </c>
      <c r="L132" s="44"/>
      <c r="M132" s="203" t="s">
        <v>19</v>
      </c>
      <c r="N132" s="204" t="s">
        <v>41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135</v>
      </c>
      <c r="AT132" s="207" t="s">
        <v>123</v>
      </c>
      <c r="AU132" s="207" t="s">
        <v>14</v>
      </c>
      <c r="AY132" s="17" t="s">
        <v>122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14</v>
      </c>
      <c r="BK132" s="208">
        <f>ROUND(I132*H132,2)</f>
        <v>0</v>
      </c>
      <c r="BL132" s="17" t="s">
        <v>135</v>
      </c>
      <c r="BM132" s="207" t="s">
        <v>297</v>
      </c>
    </row>
    <row r="133" s="2" customFormat="1">
      <c r="A133" s="38"/>
      <c r="B133" s="39"/>
      <c r="C133" s="40"/>
      <c r="D133" s="209" t="s">
        <v>128</v>
      </c>
      <c r="E133" s="40"/>
      <c r="F133" s="210" t="s">
        <v>296</v>
      </c>
      <c r="G133" s="40"/>
      <c r="H133" s="40"/>
      <c r="I133" s="211"/>
      <c r="J133" s="40"/>
      <c r="K133" s="40"/>
      <c r="L133" s="44"/>
      <c r="M133" s="212"/>
      <c r="N133" s="21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128</v>
      </c>
      <c r="AU133" s="17" t="s">
        <v>14</v>
      </c>
    </row>
    <row r="134" s="2" customFormat="1">
      <c r="A134" s="38"/>
      <c r="B134" s="39"/>
      <c r="C134" s="40"/>
      <c r="D134" s="209" t="s">
        <v>129</v>
      </c>
      <c r="E134" s="40"/>
      <c r="F134" s="214" t="s">
        <v>298</v>
      </c>
      <c r="G134" s="40"/>
      <c r="H134" s="40"/>
      <c r="I134" s="211"/>
      <c r="J134" s="40"/>
      <c r="K134" s="40"/>
      <c r="L134" s="44"/>
      <c r="M134" s="212"/>
      <c r="N134" s="21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14</v>
      </c>
    </row>
    <row r="135" s="2" customFormat="1" ht="24.15" customHeight="1">
      <c r="A135" s="38"/>
      <c r="B135" s="39"/>
      <c r="C135" s="196" t="s">
        <v>135</v>
      </c>
      <c r="D135" s="196" t="s">
        <v>123</v>
      </c>
      <c r="E135" s="197" t="s">
        <v>299</v>
      </c>
      <c r="F135" s="198" t="s">
        <v>300</v>
      </c>
      <c r="G135" s="199" t="s">
        <v>141</v>
      </c>
      <c r="H135" s="200">
        <v>4</v>
      </c>
      <c r="I135" s="201"/>
      <c r="J135" s="202">
        <f>ROUND(I135*H135,2)</f>
        <v>0</v>
      </c>
      <c r="K135" s="198" t="s">
        <v>147</v>
      </c>
      <c r="L135" s="44"/>
      <c r="M135" s="203" t="s">
        <v>19</v>
      </c>
      <c r="N135" s="204" t="s">
        <v>41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135</v>
      </c>
      <c r="AT135" s="207" t="s">
        <v>123</v>
      </c>
      <c r="AU135" s="207" t="s">
        <v>14</v>
      </c>
      <c r="AY135" s="17" t="s">
        <v>122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14</v>
      </c>
      <c r="BK135" s="208">
        <f>ROUND(I135*H135,2)</f>
        <v>0</v>
      </c>
      <c r="BL135" s="17" t="s">
        <v>135</v>
      </c>
      <c r="BM135" s="207" t="s">
        <v>301</v>
      </c>
    </row>
    <row r="136" s="2" customFormat="1">
      <c r="A136" s="38"/>
      <c r="B136" s="39"/>
      <c r="C136" s="40"/>
      <c r="D136" s="209" t="s">
        <v>128</v>
      </c>
      <c r="E136" s="40"/>
      <c r="F136" s="210" t="s">
        <v>300</v>
      </c>
      <c r="G136" s="40"/>
      <c r="H136" s="40"/>
      <c r="I136" s="211"/>
      <c r="J136" s="40"/>
      <c r="K136" s="40"/>
      <c r="L136" s="44"/>
      <c r="M136" s="212"/>
      <c r="N136" s="21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128</v>
      </c>
      <c r="AU136" s="17" t="s">
        <v>14</v>
      </c>
    </row>
    <row r="137" s="2" customFormat="1">
      <c r="A137" s="38"/>
      <c r="B137" s="39"/>
      <c r="C137" s="40"/>
      <c r="D137" s="209" t="s">
        <v>129</v>
      </c>
      <c r="E137" s="40"/>
      <c r="F137" s="214" t="s">
        <v>298</v>
      </c>
      <c r="G137" s="40"/>
      <c r="H137" s="40"/>
      <c r="I137" s="211"/>
      <c r="J137" s="40"/>
      <c r="K137" s="40"/>
      <c r="L137" s="44"/>
      <c r="M137" s="212"/>
      <c r="N137" s="21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14</v>
      </c>
    </row>
    <row r="138" s="2" customFormat="1" ht="21.75" customHeight="1">
      <c r="A138" s="38"/>
      <c r="B138" s="39"/>
      <c r="C138" s="196" t="s">
        <v>302</v>
      </c>
      <c r="D138" s="196" t="s">
        <v>123</v>
      </c>
      <c r="E138" s="197" t="s">
        <v>303</v>
      </c>
      <c r="F138" s="198" t="s">
        <v>304</v>
      </c>
      <c r="G138" s="199" t="s">
        <v>146</v>
      </c>
      <c r="H138" s="200">
        <v>25</v>
      </c>
      <c r="I138" s="201"/>
      <c r="J138" s="202">
        <f>ROUND(I138*H138,2)</f>
        <v>0</v>
      </c>
      <c r="K138" s="198" t="s">
        <v>147</v>
      </c>
      <c r="L138" s="44"/>
      <c r="M138" s="203" t="s">
        <v>19</v>
      </c>
      <c r="N138" s="204" t="s">
        <v>41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135</v>
      </c>
      <c r="AT138" s="207" t="s">
        <v>123</v>
      </c>
      <c r="AU138" s="207" t="s">
        <v>14</v>
      </c>
      <c r="AY138" s="17" t="s">
        <v>122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14</v>
      </c>
      <c r="BK138" s="208">
        <f>ROUND(I138*H138,2)</f>
        <v>0</v>
      </c>
      <c r="BL138" s="17" t="s">
        <v>135</v>
      </c>
      <c r="BM138" s="207" t="s">
        <v>305</v>
      </c>
    </row>
    <row r="139" s="2" customFormat="1">
      <c r="A139" s="38"/>
      <c r="B139" s="39"/>
      <c r="C139" s="40"/>
      <c r="D139" s="209" t="s">
        <v>128</v>
      </c>
      <c r="E139" s="40"/>
      <c r="F139" s="210" t="s">
        <v>304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14</v>
      </c>
    </row>
    <row r="140" s="2" customFormat="1">
      <c r="A140" s="38"/>
      <c r="B140" s="39"/>
      <c r="C140" s="40"/>
      <c r="D140" s="209" t="s">
        <v>129</v>
      </c>
      <c r="E140" s="40"/>
      <c r="F140" s="214" t="s">
        <v>288</v>
      </c>
      <c r="G140" s="40"/>
      <c r="H140" s="40"/>
      <c r="I140" s="211"/>
      <c r="J140" s="40"/>
      <c r="K140" s="40"/>
      <c r="L140" s="44"/>
      <c r="M140" s="212"/>
      <c r="N140" s="21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14</v>
      </c>
    </row>
    <row r="141" s="2" customFormat="1" ht="16.5" customHeight="1">
      <c r="A141" s="38"/>
      <c r="B141" s="39"/>
      <c r="C141" s="196" t="s">
        <v>306</v>
      </c>
      <c r="D141" s="196" t="s">
        <v>123</v>
      </c>
      <c r="E141" s="197" t="s">
        <v>307</v>
      </c>
      <c r="F141" s="198" t="s">
        <v>308</v>
      </c>
      <c r="G141" s="199" t="s">
        <v>146</v>
      </c>
      <c r="H141" s="200">
        <v>331</v>
      </c>
      <c r="I141" s="201"/>
      <c r="J141" s="202">
        <f>ROUND(I141*H141,2)</f>
        <v>0</v>
      </c>
      <c r="K141" s="198" t="s">
        <v>147</v>
      </c>
      <c r="L141" s="44"/>
      <c r="M141" s="203" t="s">
        <v>19</v>
      </c>
      <c r="N141" s="204" t="s">
        <v>41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135</v>
      </c>
      <c r="AT141" s="207" t="s">
        <v>123</v>
      </c>
      <c r="AU141" s="207" t="s">
        <v>14</v>
      </c>
      <c r="AY141" s="17" t="s">
        <v>122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14</v>
      </c>
      <c r="BK141" s="208">
        <f>ROUND(I141*H141,2)</f>
        <v>0</v>
      </c>
      <c r="BL141" s="17" t="s">
        <v>135</v>
      </c>
      <c r="BM141" s="207" t="s">
        <v>309</v>
      </c>
    </row>
    <row r="142" s="2" customFormat="1">
      <c r="A142" s="38"/>
      <c r="B142" s="39"/>
      <c r="C142" s="40"/>
      <c r="D142" s="209" t="s">
        <v>128</v>
      </c>
      <c r="E142" s="40"/>
      <c r="F142" s="210" t="s">
        <v>308</v>
      </c>
      <c r="G142" s="40"/>
      <c r="H142" s="40"/>
      <c r="I142" s="211"/>
      <c r="J142" s="40"/>
      <c r="K142" s="40"/>
      <c r="L142" s="44"/>
      <c r="M142" s="212"/>
      <c r="N142" s="21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128</v>
      </c>
      <c r="AU142" s="17" t="s">
        <v>14</v>
      </c>
    </row>
    <row r="143" s="2" customFormat="1">
      <c r="A143" s="38"/>
      <c r="B143" s="39"/>
      <c r="C143" s="40"/>
      <c r="D143" s="209" t="s">
        <v>129</v>
      </c>
      <c r="E143" s="40"/>
      <c r="F143" s="214" t="s">
        <v>288</v>
      </c>
      <c r="G143" s="40"/>
      <c r="H143" s="40"/>
      <c r="I143" s="211"/>
      <c r="J143" s="40"/>
      <c r="K143" s="40"/>
      <c r="L143" s="44"/>
      <c r="M143" s="212"/>
      <c r="N143" s="21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14</v>
      </c>
    </row>
    <row r="144" s="2" customFormat="1" ht="16.5" customHeight="1">
      <c r="A144" s="38"/>
      <c r="B144" s="39"/>
      <c r="C144" s="196" t="s">
        <v>310</v>
      </c>
      <c r="D144" s="196" t="s">
        <v>123</v>
      </c>
      <c r="E144" s="197" t="s">
        <v>311</v>
      </c>
      <c r="F144" s="198" t="s">
        <v>312</v>
      </c>
      <c r="G144" s="199" t="s">
        <v>146</v>
      </c>
      <c r="H144" s="200">
        <v>228</v>
      </c>
      <c r="I144" s="201"/>
      <c r="J144" s="202">
        <f>ROUND(I144*H144,2)</f>
        <v>0</v>
      </c>
      <c r="K144" s="198" t="s">
        <v>147</v>
      </c>
      <c r="L144" s="44"/>
      <c r="M144" s="203" t="s">
        <v>19</v>
      </c>
      <c r="N144" s="204" t="s">
        <v>41</v>
      </c>
      <c r="O144" s="84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135</v>
      </c>
      <c r="AT144" s="207" t="s">
        <v>123</v>
      </c>
      <c r="AU144" s="207" t="s">
        <v>14</v>
      </c>
      <c r="AY144" s="17" t="s">
        <v>122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14</v>
      </c>
      <c r="BK144" s="208">
        <f>ROUND(I144*H144,2)</f>
        <v>0</v>
      </c>
      <c r="BL144" s="17" t="s">
        <v>135</v>
      </c>
      <c r="BM144" s="207" t="s">
        <v>313</v>
      </c>
    </row>
    <row r="145" s="2" customFormat="1">
      <c r="A145" s="38"/>
      <c r="B145" s="39"/>
      <c r="C145" s="40"/>
      <c r="D145" s="209" t="s">
        <v>128</v>
      </c>
      <c r="E145" s="40"/>
      <c r="F145" s="210" t="s">
        <v>312</v>
      </c>
      <c r="G145" s="40"/>
      <c r="H145" s="40"/>
      <c r="I145" s="211"/>
      <c r="J145" s="40"/>
      <c r="K145" s="40"/>
      <c r="L145" s="44"/>
      <c r="M145" s="212"/>
      <c r="N145" s="21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128</v>
      </c>
      <c r="AU145" s="17" t="s">
        <v>14</v>
      </c>
    </row>
    <row r="146" s="2" customFormat="1">
      <c r="A146" s="38"/>
      <c r="B146" s="39"/>
      <c r="C146" s="40"/>
      <c r="D146" s="209" t="s">
        <v>129</v>
      </c>
      <c r="E146" s="40"/>
      <c r="F146" s="214" t="s">
        <v>288</v>
      </c>
      <c r="G146" s="40"/>
      <c r="H146" s="40"/>
      <c r="I146" s="211"/>
      <c r="J146" s="40"/>
      <c r="K146" s="40"/>
      <c r="L146" s="44"/>
      <c r="M146" s="212"/>
      <c r="N146" s="21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14</v>
      </c>
    </row>
    <row r="147" s="2" customFormat="1" ht="16.5" customHeight="1">
      <c r="A147" s="38"/>
      <c r="B147" s="39"/>
      <c r="C147" s="196" t="s">
        <v>314</v>
      </c>
      <c r="D147" s="196" t="s">
        <v>123</v>
      </c>
      <c r="E147" s="197" t="s">
        <v>315</v>
      </c>
      <c r="F147" s="198" t="s">
        <v>316</v>
      </c>
      <c r="G147" s="199" t="s">
        <v>146</v>
      </c>
      <c r="H147" s="200">
        <v>75</v>
      </c>
      <c r="I147" s="201"/>
      <c r="J147" s="202">
        <f>ROUND(I147*H147,2)</f>
        <v>0</v>
      </c>
      <c r="K147" s="198" t="s">
        <v>147</v>
      </c>
      <c r="L147" s="44"/>
      <c r="M147" s="203" t="s">
        <v>19</v>
      </c>
      <c r="N147" s="204" t="s">
        <v>41</v>
      </c>
      <c r="O147" s="84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135</v>
      </c>
      <c r="AT147" s="207" t="s">
        <v>123</v>
      </c>
      <c r="AU147" s="207" t="s">
        <v>14</v>
      </c>
      <c r="AY147" s="17" t="s">
        <v>122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14</v>
      </c>
      <c r="BK147" s="208">
        <f>ROUND(I147*H147,2)</f>
        <v>0</v>
      </c>
      <c r="BL147" s="17" t="s">
        <v>135</v>
      </c>
      <c r="BM147" s="207" t="s">
        <v>317</v>
      </c>
    </row>
    <row r="148" s="2" customFormat="1">
      <c r="A148" s="38"/>
      <c r="B148" s="39"/>
      <c r="C148" s="40"/>
      <c r="D148" s="209" t="s">
        <v>128</v>
      </c>
      <c r="E148" s="40"/>
      <c r="F148" s="210" t="s">
        <v>316</v>
      </c>
      <c r="G148" s="40"/>
      <c r="H148" s="40"/>
      <c r="I148" s="211"/>
      <c r="J148" s="40"/>
      <c r="K148" s="40"/>
      <c r="L148" s="44"/>
      <c r="M148" s="212"/>
      <c r="N148" s="21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128</v>
      </c>
      <c r="AU148" s="17" t="s">
        <v>14</v>
      </c>
    </row>
    <row r="149" s="2" customFormat="1">
      <c r="A149" s="38"/>
      <c r="B149" s="39"/>
      <c r="C149" s="40"/>
      <c r="D149" s="209" t="s">
        <v>129</v>
      </c>
      <c r="E149" s="40"/>
      <c r="F149" s="214" t="s">
        <v>288</v>
      </c>
      <c r="G149" s="40"/>
      <c r="H149" s="40"/>
      <c r="I149" s="211"/>
      <c r="J149" s="40"/>
      <c r="K149" s="40"/>
      <c r="L149" s="44"/>
      <c r="M149" s="212"/>
      <c r="N149" s="21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14</v>
      </c>
    </row>
    <row r="150" s="2" customFormat="1" ht="16.5" customHeight="1">
      <c r="A150" s="38"/>
      <c r="B150" s="39"/>
      <c r="C150" s="196" t="s">
        <v>7</v>
      </c>
      <c r="D150" s="196" t="s">
        <v>123</v>
      </c>
      <c r="E150" s="197" t="s">
        <v>318</v>
      </c>
      <c r="F150" s="198" t="s">
        <v>319</v>
      </c>
      <c r="G150" s="199" t="s">
        <v>146</v>
      </c>
      <c r="H150" s="200">
        <v>272</v>
      </c>
      <c r="I150" s="201"/>
      <c r="J150" s="202">
        <f>ROUND(I150*H150,2)</f>
        <v>0</v>
      </c>
      <c r="K150" s="198" t="s">
        <v>147</v>
      </c>
      <c r="L150" s="44"/>
      <c r="M150" s="203" t="s">
        <v>19</v>
      </c>
      <c r="N150" s="204" t="s">
        <v>41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135</v>
      </c>
      <c r="AT150" s="207" t="s">
        <v>123</v>
      </c>
      <c r="AU150" s="207" t="s">
        <v>14</v>
      </c>
      <c r="AY150" s="17" t="s">
        <v>122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14</v>
      </c>
      <c r="BK150" s="208">
        <f>ROUND(I150*H150,2)</f>
        <v>0</v>
      </c>
      <c r="BL150" s="17" t="s">
        <v>135</v>
      </c>
      <c r="BM150" s="207" t="s">
        <v>320</v>
      </c>
    </row>
    <row r="151" s="2" customFormat="1">
      <c r="A151" s="38"/>
      <c r="B151" s="39"/>
      <c r="C151" s="40"/>
      <c r="D151" s="209" t="s">
        <v>128</v>
      </c>
      <c r="E151" s="40"/>
      <c r="F151" s="210" t="s">
        <v>319</v>
      </c>
      <c r="G151" s="40"/>
      <c r="H151" s="40"/>
      <c r="I151" s="211"/>
      <c r="J151" s="40"/>
      <c r="K151" s="40"/>
      <c r="L151" s="44"/>
      <c r="M151" s="212"/>
      <c r="N151" s="21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128</v>
      </c>
      <c r="AU151" s="17" t="s">
        <v>14</v>
      </c>
    </row>
    <row r="152" s="2" customFormat="1">
      <c r="A152" s="38"/>
      <c r="B152" s="39"/>
      <c r="C152" s="40"/>
      <c r="D152" s="209" t="s">
        <v>129</v>
      </c>
      <c r="E152" s="40"/>
      <c r="F152" s="214" t="s">
        <v>288</v>
      </c>
      <c r="G152" s="40"/>
      <c r="H152" s="40"/>
      <c r="I152" s="211"/>
      <c r="J152" s="40"/>
      <c r="K152" s="40"/>
      <c r="L152" s="44"/>
      <c r="M152" s="212"/>
      <c r="N152" s="21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14</v>
      </c>
    </row>
    <row r="153" s="2" customFormat="1" ht="16.5" customHeight="1">
      <c r="A153" s="38"/>
      <c r="B153" s="39"/>
      <c r="C153" s="196" t="s">
        <v>321</v>
      </c>
      <c r="D153" s="196" t="s">
        <v>123</v>
      </c>
      <c r="E153" s="197" t="s">
        <v>322</v>
      </c>
      <c r="F153" s="198" t="s">
        <v>323</v>
      </c>
      <c r="G153" s="199" t="s">
        <v>146</v>
      </c>
      <c r="H153" s="200">
        <v>72</v>
      </c>
      <c r="I153" s="201"/>
      <c r="J153" s="202">
        <f>ROUND(I153*H153,2)</f>
        <v>0</v>
      </c>
      <c r="K153" s="198" t="s">
        <v>147</v>
      </c>
      <c r="L153" s="44"/>
      <c r="M153" s="203" t="s">
        <v>19</v>
      </c>
      <c r="N153" s="204" t="s">
        <v>41</v>
      </c>
      <c r="O153" s="84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7" t="s">
        <v>135</v>
      </c>
      <c r="AT153" s="207" t="s">
        <v>123</v>
      </c>
      <c r="AU153" s="207" t="s">
        <v>14</v>
      </c>
      <c r="AY153" s="17" t="s">
        <v>122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14</v>
      </c>
      <c r="BK153" s="208">
        <f>ROUND(I153*H153,2)</f>
        <v>0</v>
      </c>
      <c r="BL153" s="17" t="s">
        <v>135</v>
      </c>
      <c r="BM153" s="207" t="s">
        <v>324</v>
      </c>
    </row>
    <row r="154" s="2" customFormat="1">
      <c r="A154" s="38"/>
      <c r="B154" s="39"/>
      <c r="C154" s="40"/>
      <c r="D154" s="209" t="s">
        <v>128</v>
      </c>
      <c r="E154" s="40"/>
      <c r="F154" s="210" t="s">
        <v>323</v>
      </c>
      <c r="G154" s="40"/>
      <c r="H154" s="40"/>
      <c r="I154" s="211"/>
      <c r="J154" s="40"/>
      <c r="K154" s="40"/>
      <c r="L154" s="44"/>
      <c r="M154" s="212"/>
      <c r="N154" s="21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128</v>
      </c>
      <c r="AU154" s="17" t="s">
        <v>14</v>
      </c>
    </row>
    <row r="155" s="2" customFormat="1">
      <c r="A155" s="38"/>
      <c r="B155" s="39"/>
      <c r="C155" s="40"/>
      <c r="D155" s="209" t="s">
        <v>129</v>
      </c>
      <c r="E155" s="40"/>
      <c r="F155" s="214" t="s">
        <v>288</v>
      </c>
      <c r="G155" s="40"/>
      <c r="H155" s="40"/>
      <c r="I155" s="211"/>
      <c r="J155" s="40"/>
      <c r="K155" s="40"/>
      <c r="L155" s="44"/>
      <c r="M155" s="212"/>
      <c r="N155" s="21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14</v>
      </c>
    </row>
    <row r="156" s="2" customFormat="1" ht="16.5" customHeight="1">
      <c r="A156" s="38"/>
      <c r="B156" s="39"/>
      <c r="C156" s="196" t="s">
        <v>325</v>
      </c>
      <c r="D156" s="196" t="s">
        <v>123</v>
      </c>
      <c r="E156" s="197" t="s">
        <v>326</v>
      </c>
      <c r="F156" s="198" t="s">
        <v>327</v>
      </c>
      <c r="G156" s="199" t="s">
        <v>146</v>
      </c>
      <c r="H156" s="200">
        <v>121</v>
      </c>
      <c r="I156" s="201"/>
      <c r="J156" s="202">
        <f>ROUND(I156*H156,2)</f>
        <v>0</v>
      </c>
      <c r="K156" s="198" t="s">
        <v>147</v>
      </c>
      <c r="L156" s="44"/>
      <c r="M156" s="203" t="s">
        <v>19</v>
      </c>
      <c r="N156" s="204" t="s">
        <v>41</v>
      </c>
      <c r="O156" s="84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135</v>
      </c>
      <c r="AT156" s="207" t="s">
        <v>123</v>
      </c>
      <c r="AU156" s="207" t="s">
        <v>14</v>
      </c>
      <c r="AY156" s="17" t="s">
        <v>122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14</v>
      </c>
      <c r="BK156" s="208">
        <f>ROUND(I156*H156,2)</f>
        <v>0</v>
      </c>
      <c r="BL156" s="17" t="s">
        <v>135</v>
      </c>
      <c r="BM156" s="207" t="s">
        <v>328</v>
      </c>
    </row>
    <row r="157" s="2" customFormat="1">
      <c r="A157" s="38"/>
      <c r="B157" s="39"/>
      <c r="C157" s="40"/>
      <c r="D157" s="209" t="s">
        <v>128</v>
      </c>
      <c r="E157" s="40"/>
      <c r="F157" s="210" t="s">
        <v>327</v>
      </c>
      <c r="G157" s="40"/>
      <c r="H157" s="40"/>
      <c r="I157" s="211"/>
      <c r="J157" s="40"/>
      <c r="K157" s="40"/>
      <c r="L157" s="44"/>
      <c r="M157" s="212"/>
      <c r="N157" s="21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128</v>
      </c>
      <c r="AU157" s="17" t="s">
        <v>14</v>
      </c>
    </row>
    <row r="158" s="2" customFormat="1">
      <c r="A158" s="38"/>
      <c r="B158" s="39"/>
      <c r="C158" s="40"/>
      <c r="D158" s="209" t="s">
        <v>129</v>
      </c>
      <c r="E158" s="40"/>
      <c r="F158" s="214" t="s">
        <v>329</v>
      </c>
      <c r="G158" s="40"/>
      <c r="H158" s="40"/>
      <c r="I158" s="211"/>
      <c r="J158" s="40"/>
      <c r="K158" s="40"/>
      <c r="L158" s="44"/>
      <c r="M158" s="212"/>
      <c r="N158" s="21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14</v>
      </c>
    </row>
    <row r="159" s="2" customFormat="1" ht="16.5" customHeight="1">
      <c r="A159" s="38"/>
      <c r="B159" s="39"/>
      <c r="C159" s="196" t="s">
        <v>330</v>
      </c>
      <c r="D159" s="196" t="s">
        <v>123</v>
      </c>
      <c r="E159" s="197" t="s">
        <v>331</v>
      </c>
      <c r="F159" s="198" t="s">
        <v>332</v>
      </c>
      <c r="G159" s="199" t="s">
        <v>141</v>
      </c>
      <c r="H159" s="200">
        <v>1</v>
      </c>
      <c r="I159" s="201"/>
      <c r="J159" s="202">
        <f>ROUND(I159*H159,2)</f>
        <v>0</v>
      </c>
      <c r="K159" s="198" t="s">
        <v>147</v>
      </c>
      <c r="L159" s="44"/>
      <c r="M159" s="203" t="s">
        <v>19</v>
      </c>
      <c r="N159" s="204" t="s">
        <v>41</v>
      </c>
      <c r="O159" s="84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7" t="s">
        <v>135</v>
      </c>
      <c r="AT159" s="207" t="s">
        <v>123</v>
      </c>
      <c r="AU159" s="207" t="s">
        <v>14</v>
      </c>
      <c r="AY159" s="17" t="s">
        <v>122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7" t="s">
        <v>14</v>
      </c>
      <c r="BK159" s="208">
        <f>ROUND(I159*H159,2)</f>
        <v>0</v>
      </c>
      <c r="BL159" s="17" t="s">
        <v>135</v>
      </c>
      <c r="BM159" s="207" t="s">
        <v>333</v>
      </c>
    </row>
    <row r="160" s="2" customFormat="1">
      <c r="A160" s="38"/>
      <c r="B160" s="39"/>
      <c r="C160" s="40"/>
      <c r="D160" s="209" t="s">
        <v>128</v>
      </c>
      <c r="E160" s="40"/>
      <c r="F160" s="210" t="s">
        <v>332</v>
      </c>
      <c r="G160" s="40"/>
      <c r="H160" s="40"/>
      <c r="I160" s="211"/>
      <c r="J160" s="40"/>
      <c r="K160" s="40"/>
      <c r="L160" s="44"/>
      <c r="M160" s="212"/>
      <c r="N160" s="21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128</v>
      </c>
      <c r="AU160" s="17" t="s">
        <v>14</v>
      </c>
    </row>
    <row r="161" s="2" customFormat="1">
      <c r="A161" s="38"/>
      <c r="B161" s="39"/>
      <c r="C161" s="40"/>
      <c r="D161" s="209" t="s">
        <v>129</v>
      </c>
      <c r="E161" s="40"/>
      <c r="F161" s="214" t="s">
        <v>334</v>
      </c>
      <c r="G161" s="40"/>
      <c r="H161" s="40"/>
      <c r="I161" s="211"/>
      <c r="J161" s="40"/>
      <c r="K161" s="40"/>
      <c r="L161" s="44"/>
      <c r="M161" s="212"/>
      <c r="N161" s="21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129</v>
      </c>
      <c r="AU161" s="17" t="s">
        <v>14</v>
      </c>
    </row>
    <row r="162" s="2" customFormat="1" ht="16.5" customHeight="1">
      <c r="A162" s="38"/>
      <c r="B162" s="39"/>
      <c r="C162" s="196" t="s">
        <v>335</v>
      </c>
      <c r="D162" s="196" t="s">
        <v>123</v>
      </c>
      <c r="E162" s="197" t="s">
        <v>336</v>
      </c>
      <c r="F162" s="198" t="s">
        <v>337</v>
      </c>
      <c r="G162" s="199" t="s">
        <v>141</v>
      </c>
      <c r="H162" s="200">
        <v>1</v>
      </c>
      <c r="I162" s="201"/>
      <c r="J162" s="202">
        <f>ROUND(I162*H162,2)</f>
        <v>0</v>
      </c>
      <c r="K162" s="198" t="s">
        <v>147</v>
      </c>
      <c r="L162" s="44"/>
      <c r="M162" s="203" t="s">
        <v>19</v>
      </c>
      <c r="N162" s="204" t="s">
        <v>41</v>
      </c>
      <c r="O162" s="84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7" t="s">
        <v>135</v>
      </c>
      <c r="AT162" s="207" t="s">
        <v>123</v>
      </c>
      <c r="AU162" s="207" t="s">
        <v>14</v>
      </c>
      <c r="AY162" s="17" t="s">
        <v>122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14</v>
      </c>
      <c r="BK162" s="208">
        <f>ROUND(I162*H162,2)</f>
        <v>0</v>
      </c>
      <c r="BL162" s="17" t="s">
        <v>135</v>
      </c>
      <c r="BM162" s="207" t="s">
        <v>338</v>
      </c>
    </row>
    <row r="163" s="2" customFormat="1">
      <c r="A163" s="38"/>
      <c r="B163" s="39"/>
      <c r="C163" s="40"/>
      <c r="D163" s="209" t="s">
        <v>128</v>
      </c>
      <c r="E163" s="40"/>
      <c r="F163" s="210" t="s">
        <v>337</v>
      </c>
      <c r="G163" s="40"/>
      <c r="H163" s="40"/>
      <c r="I163" s="211"/>
      <c r="J163" s="40"/>
      <c r="K163" s="40"/>
      <c r="L163" s="44"/>
      <c r="M163" s="212"/>
      <c r="N163" s="21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128</v>
      </c>
      <c r="AU163" s="17" t="s">
        <v>14</v>
      </c>
    </row>
    <row r="164" s="2" customFormat="1">
      <c r="A164" s="38"/>
      <c r="B164" s="39"/>
      <c r="C164" s="40"/>
      <c r="D164" s="209" t="s">
        <v>129</v>
      </c>
      <c r="E164" s="40"/>
      <c r="F164" s="214" t="s">
        <v>334</v>
      </c>
      <c r="G164" s="40"/>
      <c r="H164" s="40"/>
      <c r="I164" s="211"/>
      <c r="J164" s="40"/>
      <c r="K164" s="40"/>
      <c r="L164" s="44"/>
      <c r="M164" s="212"/>
      <c r="N164" s="21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14</v>
      </c>
    </row>
    <row r="165" s="2" customFormat="1" ht="16.5" customHeight="1">
      <c r="A165" s="38"/>
      <c r="B165" s="39"/>
      <c r="C165" s="196" t="s">
        <v>339</v>
      </c>
      <c r="D165" s="196" t="s">
        <v>123</v>
      </c>
      <c r="E165" s="197" t="s">
        <v>340</v>
      </c>
      <c r="F165" s="198" t="s">
        <v>341</v>
      </c>
      <c r="G165" s="199" t="s">
        <v>141</v>
      </c>
      <c r="H165" s="200">
        <v>58</v>
      </c>
      <c r="I165" s="201"/>
      <c r="J165" s="202">
        <f>ROUND(I165*H165,2)</f>
        <v>0</v>
      </c>
      <c r="K165" s="198" t="s">
        <v>147</v>
      </c>
      <c r="L165" s="44"/>
      <c r="M165" s="203" t="s">
        <v>19</v>
      </c>
      <c r="N165" s="204" t="s">
        <v>41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135</v>
      </c>
      <c r="AT165" s="207" t="s">
        <v>123</v>
      </c>
      <c r="AU165" s="207" t="s">
        <v>14</v>
      </c>
      <c r="AY165" s="17" t="s">
        <v>122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14</v>
      </c>
      <c r="BK165" s="208">
        <f>ROUND(I165*H165,2)</f>
        <v>0</v>
      </c>
      <c r="BL165" s="17" t="s">
        <v>135</v>
      </c>
      <c r="BM165" s="207" t="s">
        <v>342</v>
      </c>
    </row>
    <row r="166" s="2" customFormat="1">
      <c r="A166" s="38"/>
      <c r="B166" s="39"/>
      <c r="C166" s="40"/>
      <c r="D166" s="209" t="s">
        <v>128</v>
      </c>
      <c r="E166" s="40"/>
      <c r="F166" s="210" t="s">
        <v>341</v>
      </c>
      <c r="G166" s="40"/>
      <c r="H166" s="40"/>
      <c r="I166" s="211"/>
      <c r="J166" s="40"/>
      <c r="K166" s="40"/>
      <c r="L166" s="44"/>
      <c r="M166" s="212"/>
      <c r="N166" s="21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128</v>
      </c>
      <c r="AU166" s="17" t="s">
        <v>14</v>
      </c>
    </row>
    <row r="167" s="2" customFormat="1">
      <c r="A167" s="38"/>
      <c r="B167" s="39"/>
      <c r="C167" s="40"/>
      <c r="D167" s="209" t="s">
        <v>129</v>
      </c>
      <c r="E167" s="40"/>
      <c r="F167" s="214" t="s">
        <v>334</v>
      </c>
      <c r="G167" s="40"/>
      <c r="H167" s="40"/>
      <c r="I167" s="211"/>
      <c r="J167" s="40"/>
      <c r="K167" s="40"/>
      <c r="L167" s="44"/>
      <c r="M167" s="212"/>
      <c r="N167" s="21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14</v>
      </c>
    </row>
    <row r="168" s="2" customFormat="1" ht="21.75" customHeight="1">
      <c r="A168" s="38"/>
      <c r="B168" s="39"/>
      <c r="C168" s="196" t="s">
        <v>343</v>
      </c>
      <c r="D168" s="196" t="s">
        <v>123</v>
      </c>
      <c r="E168" s="197" t="s">
        <v>344</v>
      </c>
      <c r="F168" s="198" t="s">
        <v>345</v>
      </c>
      <c r="G168" s="199" t="s">
        <v>141</v>
      </c>
      <c r="H168" s="200">
        <v>34</v>
      </c>
      <c r="I168" s="201"/>
      <c r="J168" s="202">
        <f>ROUND(I168*H168,2)</f>
        <v>0</v>
      </c>
      <c r="K168" s="198" t="s">
        <v>147</v>
      </c>
      <c r="L168" s="44"/>
      <c r="M168" s="203" t="s">
        <v>19</v>
      </c>
      <c r="N168" s="204" t="s">
        <v>41</v>
      </c>
      <c r="O168" s="84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135</v>
      </c>
      <c r="AT168" s="207" t="s">
        <v>123</v>
      </c>
      <c r="AU168" s="207" t="s">
        <v>14</v>
      </c>
      <c r="AY168" s="17" t="s">
        <v>122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14</v>
      </c>
      <c r="BK168" s="208">
        <f>ROUND(I168*H168,2)</f>
        <v>0</v>
      </c>
      <c r="BL168" s="17" t="s">
        <v>135</v>
      </c>
      <c r="BM168" s="207" t="s">
        <v>346</v>
      </c>
    </row>
    <row r="169" s="2" customFormat="1">
      <c r="A169" s="38"/>
      <c r="B169" s="39"/>
      <c r="C169" s="40"/>
      <c r="D169" s="209" t="s">
        <v>128</v>
      </c>
      <c r="E169" s="40"/>
      <c r="F169" s="210" t="s">
        <v>345</v>
      </c>
      <c r="G169" s="40"/>
      <c r="H169" s="40"/>
      <c r="I169" s="211"/>
      <c r="J169" s="40"/>
      <c r="K169" s="40"/>
      <c r="L169" s="44"/>
      <c r="M169" s="212"/>
      <c r="N169" s="21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128</v>
      </c>
      <c r="AU169" s="17" t="s">
        <v>14</v>
      </c>
    </row>
    <row r="170" s="2" customFormat="1">
      <c r="A170" s="38"/>
      <c r="B170" s="39"/>
      <c r="C170" s="40"/>
      <c r="D170" s="209" t="s">
        <v>129</v>
      </c>
      <c r="E170" s="40"/>
      <c r="F170" s="214" t="s">
        <v>334</v>
      </c>
      <c r="G170" s="40"/>
      <c r="H170" s="40"/>
      <c r="I170" s="211"/>
      <c r="J170" s="40"/>
      <c r="K170" s="40"/>
      <c r="L170" s="44"/>
      <c r="M170" s="212"/>
      <c r="N170" s="21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14</v>
      </c>
    </row>
    <row r="171" s="2" customFormat="1" ht="16.5" customHeight="1">
      <c r="A171" s="38"/>
      <c r="B171" s="39"/>
      <c r="C171" s="196" t="s">
        <v>347</v>
      </c>
      <c r="D171" s="196" t="s">
        <v>123</v>
      </c>
      <c r="E171" s="197" t="s">
        <v>348</v>
      </c>
      <c r="F171" s="198" t="s">
        <v>349</v>
      </c>
      <c r="G171" s="199" t="s">
        <v>141</v>
      </c>
      <c r="H171" s="200">
        <v>24</v>
      </c>
      <c r="I171" s="201"/>
      <c r="J171" s="202">
        <f>ROUND(I171*H171,2)</f>
        <v>0</v>
      </c>
      <c r="K171" s="198" t="s">
        <v>147</v>
      </c>
      <c r="L171" s="44"/>
      <c r="M171" s="203" t="s">
        <v>19</v>
      </c>
      <c r="N171" s="204" t="s">
        <v>41</v>
      </c>
      <c r="O171" s="84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7" t="s">
        <v>135</v>
      </c>
      <c r="AT171" s="207" t="s">
        <v>123</v>
      </c>
      <c r="AU171" s="207" t="s">
        <v>14</v>
      </c>
      <c r="AY171" s="17" t="s">
        <v>122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14</v>
      </c>
      <c r="BK171" s="208">
        <f>ROUND(I171*H171,2)</f>
        <v>0</v>
      </c>
      <c r="BL171" s="17" t="s">
        <v>135</v>
      </c>
      <c r="BM171" s="207" t="s">
        <v>350</v>
      </c>
    </row>
    <row r="172" s="2" customFormat="1">
      <c r="A172" s="38"/>
      <c r="B172" s="39"/>
      <c r="C172" s="40"/>
      <c r="D172" s="209" t="s">
        <v>128</v>
      </c>
      <c r="E172" s="40"/>
      <c r="F172" s="210" t="s">
        <v>349</v>
      </c>
      <c r="G172" s="40"/>
      <c r="H172" s="40"/>
      <c r="I172" s="211"/>
      <c r="J172" s="40"/>
      <c r="K172" s="40"/>
      <c r="L172" s="44"/>
      <c r="M172" s="212"/>
      <c r="N172" s="21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128</v>
      </c>
      <c r="AU172" s="17" t="s">
        <v>14</v>
      </c>
    </row>
    <row r="173" s="2" customFormat="1">
      <c r="A173" s="38"/>
      <c r="B173" s="39"/>
      <c r="C173" s="40"/>
      <c r="D173" s="209" t="s">
        <v>129</v>
      </c>
      <c r="E173" s="40"/>
      <c r="F173" s="214" t="s">
        <v>334</v>
      </c>
      <c r="G173" s="40"/>
      <c r="H173" s="40"/>
      <c r="I173" s="211"/>
      <c r="J173" s="40"/>
      <c r="K173" s="40"/>
      <c r="L173" s="44"/>
      <c r="M173" s="212"/>
      <c r="N173" s="21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14</v>
      </c>
    </row>
    <row r="174" s="2" customFormat="1" ht="16.5" customHeight="1">
      <c r="A174" s="38"/>
      <c r="B174" s="39"/>
      <c r="C174" s="196" t="s">
        <v>351</v>
      </c>
      <c r="D174" s="196" t="s">
        <v>123</v>
      </c>
      <c r="E174" s="197" t="s">
        <v>352</v>
      </c>
      <c r="F174" s="198" t="s">
        <v>353</v>
      </c>
      <c r="G174" s="199" t="s">
        <v>141</v>
      </c>
      <c r="H174" s="200">
        <v>36</v>
      </c>
      <c r="I174" s="201"/>
      <c r="J174" s="202">
        <f>ROUND(I174*H174,2)</f>
        <v>0</v>
      </c>
      <c r="K174" s="198" t="s">
        <v>147</v>
      </c>
      <c r="L174" s="44"/>
      <c r="M174" s="203" t="s">
        <v>19</v>
      </c>
      <c r="N174" s="204" t="s">
        <v>41</v>
      </c>
      <c r="O174" s="84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7" t="s">
        <v>135</v>
      </c>
      <c r="AT174" s="207" t="s">
        <v>123</v>
      </c>
      <c r="AU174" s="207" t="s">
        <v>14</v>
      </c>
      <c r="AY174" s="17" t="s">
        <v>122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14</v>
      </c>
      <c r="BK174" s="208">
        <f>ROUND(I174*H174,2)</f>
        <v>0</v>
      </c>
      <c r="BL174" s="17" t="s">
        <v>135</v>
      </c>
      <c r="BM174" s="207" t="s">
        <v>354</v>
      </c>
    </row>
    <row r="175" s="2" customFormat="1">
      <c r="A175" s="38"/>
      <c r="B175" s="39"/>
      <c r="C175" s="40"/>
      <c r="D175" s="209" t="s">
        <v>128</v>
      </c>
      <c r="E175" s="40"/>
      <c r="F175" s="210" t="s">
        <v>353</v>
      </c>
      <c r="G175" s="40"/>
      <c r="H175" s="40"/>
      <c r="I175" s="211"/>
      <c r="J175" s="40"/>
      <c r="K175" s="40"/>
      <c r="L175" s="44"/>
      <c r="M175" s="212"/>
      <c r="N175" s="21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128</v>
      </c>
      <c r="AU175" s="17" t="s">
        <v>14</v>
      </c>
    </row>
    <row r="176" s="2" customFormat="1">
      <c r="A176" s="38"/>
      <c r="B176" s="39"/>
      <c r="C176" s="40"/>
      <c r="D176" s="209" t="s">
        <v>129</v>
      </c>
      <c r="E176" s="40"/>
      <c r="F176" s="214" t="s">
        <v>334</v>
      </c>
      <c r="G176" s="40"/>
      <c r="H176" s="40"/>
      <c r="I176" s="211"/>
      <c r="J176" s="40"/>
      <c r="K176" s="40"/>
      <c r="L176" s="44"/>
      <c r="M176" s="212"/>
      <c r="N176" s="21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14</v>
      </c>
    </row>
    <row r="177" s="2" customFormat="1" ht="16.5" customHeight="1">
      <c r="A177" s="38"/>
      <c r="B177" s="39"/>
      <c r="C177" s="196" t="s">
        <v>355</v>
      </c>
      <c r="D177" s="196" t="s">
        <v>123</v>
      </c>
      <c r="E177" s="197" t="s">
        <v>356</v>
      </c>
      <c r="F177" s="198" t="s">
        <v>357</v>
      </c>
      <c r="G177" s="199" t="s">
        <v>146</v>
      </c>
      <c r="H177" s="200">
        <v>1301</v>
      </c>
      <c r="I177" s="201"/>
      <c r="J177" s="202">
        <f>ROUND(I177*H177,2)</f>
        <v>0</v>
      </c>
      <c r="K177" s="198" t="s">
        <v>147</v>
      </c>
      <c r="L177" s="44"/>
      <c r="M177" s="203" t="s">
        <v>19</v>
      </c>
      <c r="N177" s="204" t="s">
        <v>41</v>
      </c>
      <c r="O177" s="84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7" t="s">
        <v>135</v>
      </c>
      <c r="AT177" s="207" t="s">
        <v>123</v>
      </c>
      <c r="AU177" s="207" t="s">
        <v>14</v>
      </c>
      <c r="AY177" s="17" t="s">
        <v>122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7" t="s">
        <v>14</v>
      </c>
      <c r="BK177" s="208">
        <f>ROUND(I177*H177,2)</f>
        <v>0</v>
      </c>
      <c r="BL177" s="17" t="s">
        <v>135</v>
      </c>
      <c r="BM177" s="207" t="s">
        <v>358</v>
      </c>
    </row>
    <row r="178" s="2" customFormat="1">
      <c r="A178" s="38"/>
      <c r="B178" s="39"/>
      <c r="C178" s="40"/>
      <c r="D178" s="209" t="s">
        <v>128</v>
      </c>
      <c r="E178" s="40"/>
      <c r="F178" s="210" t="s">
        <v>357</v>
      </c>
      <c r="G178" s="40"/>
      <c r="H178" s="40"/>
      <c r="I178" s="211"/>
      <c r="J178" s="40"/>
      <c r="K178" s="40"/>
      <c r="L178" s="44"/>
      <c r="M178" s="212"/>
      <c r="N178" s="21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128</v>
      </c>
      <c r="AU178" s="17" t="s">
        <v>14</v>
      </c>
    </row>
    <row r="179" s="2" customFormat="1">
      <c r="A179" s="38"/>
      <c r="B179" s="39"/>
      <c r="C179" s="40"/>
      <c r="D179" s="209" t="s">
        <v>129</v>
      </c>
      <c r="E179" s="40"/>
      <c r="F179" s="214" t="s">
        <v>149</v>
      </c>
      <c r="G179" s="40"/>
      <c r="H179" s="40"/>
      <c r="I179" s="211"/>
      <c r="J179" s="40"/>
      <c r="K179" s="40"/>
      <c r="L179" s="44"/>
      <c r="M179" s="212"/>
      <c r="N179" s="21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129</v>
      </c>
      <c r="AU179" s="17" t="s">
        <v>14</v>
      </c>
    </row>
    <row r="180" s="2" customFormat="1" ht="16.5" customHeight="1">
      <c r="A180" s="38"/>
      <c r="B180" s="39"/>
      <c r="C180" s="196" t="s">
        <v>359</v>
      </c>
      <c r="D180" s="196" t="s">
        <v>123</v>
      </c>
      <c r="E180" s="197" t="s">
        <v>360</v>
      </c>
      <c r="F180" s="198" t="s">
        <v>361</v>
      </c>
      <c r="G180" s="199" t="s">
        <v>146</v>
      </c>
      <c r="H180" s="200">
        <v>320</v>
      </c>
      <c r="I180" s="201"/>
      <c r="J180" s="202">
        <f>ROUND(I180*H180,2)</f>
        <v>0</v>
      </c>
      <c r="K180" s="198" t="s">
        <v>147</v>
      </c>
      <c r="L180" s="44"/>
      <c r="M180" s="203" t="s">
        <v>19</v>
      </c>
      <c r="N180" s="204" t="s">
        <v>41</v>
      </c>
      <c r="O180" s="84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7" t="s">
        <v>135</v>
      </c>
      <c r="AT180" s="207" t="s">
        <v>123</v>
      </c>
      <c r="AU180" s="207" t="s">
        <v>14</v>
      </c>
      <c r="AY180" s="17" t="s">
        <v>122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7" t="s">
        <v>14</v>
      </c>
      <c r="BK180" s="208">
        <f>ROUND(I180*H180,2)</f>
        <v>0</v>
      </c>
      <c r="BL180" s="17" t="s">
        <v>135</v>
      </c>
      <c r="BM180" s="207" t="s">
        <v>362</v>
      </c>
    </row>
    <row r="181" s="2" customFormat="1">
      <c r="A181" s="38"/>
      <c r="B181" s="39"/>
      <c r="C181" s="40"/>
      <c r="D181" s="209" t="s">
        <v>128</v>
      </c>
      <c r="E181" s="40"/>
      <c r="F181" s="210" t="s">
        <v>361</v>
      </c>
      <c r="G181" s="40"/>
      <c r="H181" s="40"/>
      <c r="I181" s="211"/>
      <c r="J181" s="40"/>
      <c r="K181" s="40"/>
      <c r="L181" s="44"/>
      <c r="M181" s="212"/>
      <c r="N181" s="21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128</v>
      </c>
      <c r="AU181" s="17" t="s">
        <v>14</v>
      </c>
    </row>
    <row r="182" s="2" customFormat="1">
      <c r="A182" s="38"/>
      <c r="B182" s="39"/>
      <c r="C182" s="40"/>
      <c r="D182" s="209" t="s">
        <v>129</v>
      </c>
      <c r="E182" s="40"/>
      <c r="F182" s="214" t="s">
        <v>149</v>
      </c>
      <c r="G182" s="40"/>
      <c r="H182" s="40"/>
      <c r="I182" s="211"/>
      <c r="J182" s="40"/>
      <c r="K182" s="40"/>
      <c r="L182" s="44"/>
      <c r="M182" s="212"/>
      <c r="N182" s="21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14</v>
      </c>
    </row>
    <row r="183" s="11" customFormat="1" ht="25.92" customHeight="1">
      <c r="A183" s="11"/>
      <c r="B183" s="182"/>
      <c r="C183" s="183"/>
      <c r="D183" s="184" t="s">
        <v>69</v>
      </c>
      <c r="E183" s="185" t="s">
        <v>363</v>
      </c>
      <c r="F183" s="185" t="s">
        <v>364</v>
      </c>
      <c r="G183" s="183"/>
      <c r="H183" s="183"/>
      <c r="I183" s="186"/>
      <c r="J183" s="187">
        <f>BK183</f>
        <v>0</v>
      </c>
      <c r="K183" s="183"/>
      <c r="L183" s="188"/>
      <c r="M183" s="189"/>
      <c r="N183" s="190"/>
      <c r="O183" s="190"/>
      <c r="P183" s="191">
        <f>SUM(P184:P192)</f>
        <v>0</v>
      </c>
      <c r="Q183" s="190"/>
      <c r="R183" s="191">
        <f>SUM(R184:R192)</f>
        <v>0</v>
      </c>
      <c r="S183" s="190"/>
      <c r="T183" s="192">
        <f>SUM(T184:T192)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193" t="s">
        <v>79</v>
      </c>
      <c r="AT183" s="194" t="s">
        <v>69</v>
      </c>
      <c r="AU183" s="194" t="s">
        <v>70</v>
      </c>
      <c r="AY183" s="193" t="s">
        <v>122</v>
      </c>
      <c r="BK183" s="195">
        <f>SUM(BK184:BK192)</f>
        <v>0</v>
      </c>
    </row>
    <row r="184" s="2" customFormat="1" ht="16.5" customHeight="1">
      <c r="A184" s="38"/>
      <c r="B184" s="39"/>
      <c r="C184" s="196" t="s">
        <v>365</v>
      </c>
      <c r="D184" s="196" t="s">
        <v>123</v>
      </c>
      <c r="E184" s="197" t="s">
        <v>366</v>
      </c>
      <c r="F184" s="198" t="s">
        <v>367</v>
      </c>
      <c r="G184" s="199" t="s">
        <v>141</v>
      </c>
      <c r="H184" s="200">
        <v>10</v>
      </c>
      <c r="I184" s="201"/>
      <c r="J184" s="202">
        <f>ROUND(I184*H184,2)</f>
        <v>0</v>
      </c>
      <c r="K184" s="198" t="s">
        <v>147</v>
      </c>
      <c r="L184" s="44"/>
      <c r="M184" s="203" t="s">
        <v>19</v>
      </c>
      <c r="N184" s="204" t="s">
        <v>41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135</v>
      </c>
      <c r="AT184" s="207" t="s">
        <v>123</v>
      </c>
      <c r="AU184" s="207" t="s">
        <v>14</v>
      </c>
      <c r="AY184" s="17" t="s">
        <v>122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14</v>
      </c>
      <c r="BK184" s="208">
        <f>ROUND(I184*H184,2)</f>
        <v>0</v>
      </c>
      <c r="BL184" s="17" t="s">
        <v>135</v>
      </c>
      <c r="BM184" s="207" t="s">
        <v>368</v>
      </c>
    </row>
    <row r="185" s="2" customFormat="1">
      <c r="A185" s="38"/>
      <c r="B185" s="39"/>
      <c r="C185" s="40"/>
      <c r="D185" s="209" t="s">
        <v>128</v>
      </c>
      <c r="E185" s="40"/>
      <c r="F185" s="210" t="s">
        <v>367</v>
      </c>
      <c r="G185" s="40"/>
      <c r="H185" s="40"/>
      <c r="I185" s="211"/>
      <c r="J185" s="40"/>
      <c r="K185" s="40"/>
      <c r="L185" s="44"/>
      <c r="M185" s="212"/>
      <c r="N185" s="21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128</v>
      </c>
      <c r="AU185" s="17" t="s">
        <v>14</v>
      </c>
    </row>
    <row r="186" s="2" customFormat="1">
      <c r="A186" s="38"/>
      <c r="B186" s="39"/>
      <c r="C186" s="40"/>
      <c r="D186" s="209" t="s">
        <v>129</v>
      </c>
      <c r="E186" s="40"/>
      <c r="F186" s="214" t="s">
        <v>369</v>
      </c>
      <c r="G186" s="40"/>
      <c r="H186" s="40"/>
      <c r="I186" s="211"/>
      <c r="J186" s="40"/>
      <c r="K186" s="40"/>
      <c r="L186" s="44"/>
      <c r="M186" s="212"/>
      <c r="N186" s="21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14</v>
      </c>
    </row>
    <row r="187" s="2" customFormat="1" ht="16.5" customHeight="1">
      <c r="A187" s="38"/>
      <c r="B187" s="39"/>
      <c r="C187" s="196" t="s">
        <v>370</v>
      </c>
      <c r="D187" s="196" t="s">
        <v>123</v>
      </c>
      <c r="E187" s="197" t="s">
        <v>371</v>
      </c>
      <c r="F187" s="198" t="s">
        <v>372</v>
      </c>
      <c r="G187" s="199" t="s">
        <v>141</v>
      </c>
      <c r="H187" s="200">
        <v>9</v>
      </c>
      <c r="I187" s="201"/>
      <c r="J187" s="202">
        <f>ROUND(I187*H187,2)</f>
        <v>0</v>
      </c>
      <c r="K187" s="198" t="s">
        <v>147</v>
      </c>
      <c r="L187" s="44"/>
      <c r="M187" s="203" t="s">
        <v>19</v>
      </c>
      <c r="N187" s="204" t="s">
        <v>41</v>
      </c>
      <c r="O187" s="84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7" t="s">
        <v>135</v>
      </c>
      <c r="AT187" s="207" t="s">
        <v>123</v>
      </c>
      <c r="AU187" s="207" t="s">
        <v>14</v>
      </c>
      <c r="AY187" s="17" t="s">
        <v>122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7" t="s">
        <v>14</v>
      </c>
      <c r="BK187" s="208">
        <f>ROUND(I187*H187,2)</f>
        <v>0</v>
      </c>
      <c r="BL187" s="17" t="s">
        <v>135</v>
      </c>
      <c r="BM187" s="207" t="s">
        <v>373</v>
      </c>
    </row>
    <row r="188" s="2" customFormat="1">
      <c r="A188" s="38"/>
      <c r="B188" s="39"/>
      <c r="C188" s="40"/>
      <c r="D188" s="209" t="s">
        <v>128</v>
      </c>
      <c r="E188" s="40"/>
      <c r="F188" s="210" t="s">
        <v>372</v>
      </c>
      <c r="G188" s="40"/>
      <c r="H188" s="40"/>
      <c r="I188" s="211"/>
      <c r="J188" s="40"/>
      <c r="K188" s="40"/>
      <c r="L188" s="44"/>
      <c r="M188" s="212"/>
      <c r="N188" s="21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128</v>
      </c>
      <c r="AU188" s="17" t="s">
        <v>14</v>
      </c>
    </row>
    <row r="189" s="2" customFormat="1">
      <c r="A189" s="38"/>
      <c r="B189" s="39"/>
      <c r="C189" s="40"/>
      <c r="D189" s="209" t="s">
        <v>129</v>
      </c>
      <c r="E189" s="40"/>
      <c r="F189" s="214" t="s">
        <v>374</v>
      </c>
      <c r="G189" s="40"/>
      <c r="H189" s="40"/>
      <c r="I189" s="211"/>
      <c r="J189" s="40"/>
      <c r="K189" s="40"/>
      <c r="L189" s="44"/>
      <c r="M189" s="212"/>
      <c r="N189" s="21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14</v>
      </c>
    </row>
    <row r="190" s="2" customFormat="1" ht="16.5" customHeight="1">
      <c r="A190" s="38"/>
      <c r="B190" s="39"/>
      <c r="C190" s="196" t="s">
        <v>375</v>
      </c>
      <c r="D190" s="196" t="s">
        <v>123</v>
      </c>
      <c r="E190" s="197" t="s">
        <v>376</v>
      </c>
      <c r="F190" s="198" t="s">
        <v>377</v>
      </c>
      <c r="G190" s="199" t="s">
        <v>141</v>
      </c>
      <c r="H190" s="200">
        <v>50</v>
      </c>
      <c r="I190" s="201"/>
      <c r="J190" s="202">
        <f>ROUND(I190*H190,2)</f>
        <v>0</v>
      </c>
      <c r="K190" s="198" t="s">
        <v>147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135</v>
      </c>
      <c r="AT190" s="207" t="s">
        <v>123</v>
      </c>
      <c r="AU190" s="207" t="s">
        <v>14</v>
      </c>
      <c r="AY190" s="17" t="s">
        <v>122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14</v>
      </c>
      <c r="BK190" s="208">
        <f>ROUND(I190*H190,2)</f>
        <v>0</v>
      </c>
      <c r="BL190" s="17" t="s">
        <v>135</v>
      </c>
      <c r="BM190" s="207" t="s">
        <v>378</v>
      </c>
    </row>
    <row r="191" s="2" customFormat="1">
      <c r="A191" s="38"/>
      <c r="B191" s="39"/>
      <c r="C191" s="40"/>
      <c r="D191" s="209" t="s">
        <v>128</v>
      </c>
      <c r="E191" s="40"/>
      <c r="F191" s="210" t="s">
        <v>377</v>
      </c>
      <c r="G191" s="40"/>
      <c r="H191" s="40"/>
      <c r="I191" s="211"/>
      <c r="J191" s="40"/>
      <c r="K191" s="40"/>
      <c r="L191" s="44"/>
      <c r="M191" s="212"/>
      <c r="N191" s="21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128</v>
      </c>
      <c r="AU191" s="17" t="s">
        <v>14</v>
      </c>
    </row>
    <row r="192" s="2" customFormat="1">
      <c r="A192" s="38"/>
      <c r="B192" s="39"/>
      <c r="C192" s="40"/>
      <c r="D192" s="209" t="s">
        <v>129</v>
      </c>
      <c r="E192" s="40"/>
      <c r="F192" s="214" t="s">
        <v>374</v>
      </c>
      <c r="G192" s="40"/>
      <c r="H192" s="40"/>
      <c r="I192" s="211"/>
      <c r="J192" s="40"/>
      <c r="K192" s="40"/>
      <c r="L192" s="44"/>
      <c r="M192" s="212"/>
      <c r="N192" s="21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129</v>
      </c>
      <c r="AU192" s="17" t="s">
        <v>14</v>
      </c>
    </row>
    <row r="193" s="11" customFormat="1" ht="25.92" customHeight="1">
      <c r="A193" s="11"/>
      <c r="B193" s="182"/>
      <c r="C193" s="183"/>
      <c r="D193" s="184" t="s">
        <v>69</v>
      </c>
      <c r="E193" s="185" t="s">
        <v>379</v>
      </c>
      <c r="F193" s="185" t="s">
        <v>380</v>
      </c>
      <c r="G193" s="183"/>
      <c r="H193" s="183"/>
      <c r="I193" s="186"/>
      <c r="J193" s="187">
        <f>BK193</f>
        <v>0</v>
      </c>
      <c r="K193" s="183"/>
      <c r="L193" s="188"/>
      <c r="M193" s="189"/>
      <c r="N193" s="190"/>
      <c r="O193" s="190"/>
      <c r="P193" s="191">
        <f>SUM(P194:P196)</f>
        <v>0</v>
      </c>
      <c r="Q193" s="190"/>
      <c r="R193" s="191">
        <f>SUM(R194:R196)</f>
        <v>0</v>
      </c>
      <c r="S193" s="190"/>
      <c r="T193" s="192">
        <f>SUM(T194:T196)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3" t="s">
        <v>79</v>
      </c>
      <c r="AT193" s="194" t="s">
        <v>69</v>
      </c>
      <c r="AU193" s="194" t="s">
        <v>70</v>
      </c>
      <c r="AY193" s="193" t="s">
        <v>122</v>
      </c>
      <c r="BK193" s="195">
        <f>SUM(BK194:BK196)</f>
        <v>0</v>
      </c>
    </row>
    <row r="194" s="2" customFormat="1" ht="24.15" customHeight="1">
      <c r="A194" s="38"/>
      <c r="B194" s="39"/>
      <c r="C194" s="196" t="s">
        <v>370</v>
      </c>
      <c r="D194" s="196" t="s">
        <v>123</v>
      </c>
      <c r="E194" s="197" t="s">
        <v>381</v>
      </c>
      <c r="F194" s="198" t="s">
        <v>382</v>
      </c>
      <c r="G194" s="199" t="s">
        <v>141</v>
      </c>
      <c r="H194" s="200">
        <v>3</v>
      </c>
      <c r="I194" s="201"/>
      <c r="J194" s="202">
        <f>ROUND(I194*H194,2)</f>
        <v>0</v>
      </c>
      <c r="K194" s="198" t="s">
        <v>147</v>
      </c>
      <c r="L194" s="44"/>
      <c r="M194" s="203" t="s">
        <v>19</v>
      </c>
      <c r="N194" s="204" t="s">
        <v>41</v>
      </c>
      <c r="O194" s="84"/>
      <c r="P194" s="205">
        <f>O194*H194</f>
        <v>0</v>
      </c>
      <c r="Q194" s="205">
        <v>0</v>
      </c>
      <c r="R194" s="205">
        <f>Q194*H194</f>
        <v>0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135</v>
      </c>
      <c r="AT194" s="207" t="s">
        <v>123</v>
      </c>
      <c r="AU194" s="207" t="s">
        <v>14</v>
      </c>
      <c r="AY194" s="17" t="s">
        <v>122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14</v>
      </c>
      <c r="BK194" s="208">
        <f>ROUND(I194*H194,2)</f>
        <v>0</v>
      </c>
      <c r="BL194" s="17" t="s">
        <v>135</v>
      </c>
      <c r="BM194" s="207" t="s">
        <v>383</v>
      </c>
    </row>
    <row r="195" s="2" customFormat="1">
      <c r="A195" s="38"/>
      <c r="B195" s="39"/>
      <c r="C195" s="40"/>
      <c r="D195" s="209" t="s">
        <v>128</v>
      </c>
      <c r="E195" s="40"/>
      <c r="F195" s="210" t="s">
        <v>382</v>
      </c>
      <c r="G195" s="40"/>
      <c r="H195" s="40"/>
      <c r="I195" s="211"/>
      <c r="J195" s="40"/>
      <c r="K195" s="40"/>
      <c r="L195" s="44"/>
      <c r="M195" s="212"/>
      <c r="N195" s="21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128</v>
      </c>
      <c r="AU195" s="17" t="s">
        <v>14</v>
      </c>
    </row>
    <row r="196" s="2" customFormat="1">
      <c r="A196" s="38"/>
      <c r="B196" s="39"/>
      <c r="C196" s="40"/>
      <c r="D196" s="209" t="s">
        <v>129</v>
      </c>
      <c r="E196" s="40"/>
      <c r="F196" s="214" t="s">
        <v>384</v>
      </c>
      <c r="G196" s="40"/>
      <c r="H196" s="40"/>
      <c r="I196" s="211"/>
      <c r="J196" s="40"/>
      <c r="K196" s="40"/>
      <c r="L196" s="44"/>
      <c r="M196" s="212"/>
      <c r="N196" s="21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129</v>
      </c>
      <c r="AU196" s="17" t="s">
        <v>14</v>
      </c>
    </row>
    <row r="197" s="11" customFormat="1" ht="25.92" customHeight="1">
      <c r="A197" s="11"/>
      <c r="B197" s="182"/>
      <c r="C197" s="183"/>
      <c r="D197" s="184" t="s">
        <v>69</v>
      </c>
      <c r="E197" s="185" t="s">
        <v>150</v>
      </c>
      <c r="F197" s="185" t="s">
        <v>151</v>
      </c>
      <c r="G197" s="183"/>
      <c r="H197" s="183"/>
      <c r="I197" s="186"/>
      <c r="J197" s="187">
        <f>BK197</f>
        <v>0</v>
      </c>
      <c r="K197" s="183"/>
      <c r="L197" s="188"/>
      <c r="M197" s="189"/>
      <c r="N197" s="190"/>
      <c r="O197" s="190"/>
      <c r="P197" s="191">
        <f>SUM(P198:P233)</f>
        <v>0</v>
      </c>
      <c r="Q197" s="190"/>
      <c r="R197" s="191">
        <f>SUM(R198:R233)</f>
        <v>0</v>
      </c>
      <c r="S197" s="190"/>
      <c r="T197" s="192">
        <f>SUM(T198:T233)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193" t="s">
        <v>79</v>
      </c>
      <c r="AT197" s="194" t="s">
        <v>69</v>
      </c>
      <c r="AU197" s="194" t="s">
        <v>70</v>
      </c>
      <c r="AY197" s="193" t="s">
        <v>122</v>
      </c>
      <c r="BK197" s="195">
        <f>SUM(BK198:BK233)</f>
        <v>0</v>
      </c>
    </row>
    <row r="198" s="2" customFormat="1" ht="37.8" customHeight="1">
      <c r="A198" s="38"/>
      <c r="B198" s="39"/>
      <c r="C198" s="196" t="s">
        <v>385</v>
      </c>
      <c r="D198" s="196" t="s">
        <v>123</v>
      </c>
      <c r="E198" s="197" t="s">
        <v>386</v>
      </c>
      <c r="F198" s="198" t="s">
        <v>387</v>
      </c>
      <c r="G198" s="199" t="s">
        <v>141</v>
      </c>
      <c r="H198" s="200">
        <v>6</v>
      </c>
      <c r="I198" s="201"/>
      <c r="J198" s="202">
        <f>ROUND(I198*H198,2)</f>
        <v>0</v>
      </c>
      <c r="K198" s="198" t="s">
        <v>147</v>
      </c>
      <c r="L198" s="44"/>
      <c r="M198" s="203" t="s">
        <v>19</v>
      </c>
      <c r="N198" s="204" t="s">
        <v>41</v>
      </c>
      <c r="O198" s="84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7" t="s">
        <v>135</v>
      </c>
      <c r="AT198" s="207" t="s">
        <v>123</v>
      </c>
      <c r="AU198" s="207" t="s">
        <v>14</v>
      </c>
      <c r="AY198" s="17" t="s">
        <v>122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7" t="s">
        <v>14</v>
      </c>
      <c r="BK198" s="208">
        <f>ROUND(I198*H198,2)</f>
        <v>0</v>
      </c>
      <c r="BL198" s="17" t="s">
        <v>135</v>
      </c>
      <c r="BM198" s="207" t="s">
        <v>388</v>
      </c>
    </row>
    <row r="199" s="2" customFormat="1">
      <c r="A199" s="38"/>
      <c r="B199" s="39"/>
      <c r="C199" s="40"/>
      <c r="D199" s="209" t="s">
        <v>128</v>
      </c>
      <c r="E199" s="40"/>
      <c r="F199" s="210" t="s">
        <v>389</v>
      </c>
      <c r="G199" s="40"/>
      <c r="H199" s="40"/>
      <c r="I199" s="211"/>
      <c r="J199" s="40"/>
      <c r="K199" s="40"/>
      <c r="L199" s="44"/>
      <c r="M199" s="212"/>
      <c r="N199" s="21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128</v>
      </c>
      <c r="AU199" s="17" t="s">
        <v>14</v>
      </c>
    </row>
    <row r="200" s="2" customFormat="1">
      <c r="A200" s="38"/>
      <c r="B200" s="39"/>
      <c r="C200" s="40"/>
      <c r="D200" s="209" t="s">
        <v>129</v>
      </c>
      <c r="E200" s="40"/>
      <c r="F200" s="214" t="s">
        <v>390</v>
      </c>
      <c r="G200" s="40"/>
      <c r="H200" s="40"/>
      <c r="I200" s="211"/>
      <c r="J200" s="40"/>
      <c r="K200" s="40"/>
      <c r="L200" s="44"/>
      <c r="M200" s="212"/>
      <c r="N200" s="21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129</v>
      </c>
      <c r="AU200" s="17" t="s">
        <v>14</v>
      </c>
    </row>
    <row r="201" s="2" customFormat="1" ht="24.15" customHeight="1">
      <c r="A201" s="38"/>
      <c r="B201" s="39"/>
      <c r="C201" s="196" t="s">
        <v>391</v>
      </c>
      <c r="D201" s="196" t="s">
        <v>123</v>
      </c>
      <c r="E201" s="197" t="s">
        <v>392</v>
      </c>
      <c r="F201" s="198" t="s">
        <v>393</v>
      </c>
      <c r="G201" s="199" t="s">
        <v>141</v>
      </c>
      <c r="H201" s="200">
        <v>6</v>
      </c>
      <c r="I201" s="201"/>
      <c r="J201" s="202">
        <f>ROUND(I201*H201,2)</f>
        <v>0</v>
      </c>
      <c r="K201" s="198" t="s">
        <v>147</v>
      </c>
      <c r="L201" s="44"/>
      <c r="M201" s="203" t="s">
        <v>19</v>
      </c>
      <c r="N201" s="204" t="s">
        <v>41</v>
      </c>
      <c r="O201" s="84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7" t="s">
        <v>135</v>
      </c>
      <c r="AT201" s="207" t="s">
        <v>123</v>
      </c>
      <c r="AU201" s="207" t="s">
        <v>14</v>
      </c>
      <c r="AY201" s="17" t="s">
        <v>122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14</v>
      </c>
      <c r="BK201" s="208">
        <f>ROUND(I201*H201,2)</f>
        <v>0</v>
      </c>
      <c r="BL201" s="17" t="s">
        <v>135</v>
      </c>
      <c r="BM201" s="207" t="s">
        <v>394</v>
      </c>
    </row>
    <row r="202" s="2" customFormat="1">
      <c r="A202" s="38"/>
      <c r="B202" s="39"/>
      <c r="C202" s="40"/>
      <c r="D202" s="209" t="s">
        <v>128</v>
      </c>
      <c r="E202" s="40"/>
      <c r="F202" s="210" t="s">
        <v>393</v>
      </c>
      <c r="G202" s="40"/>
      <c r="H202" s="40"/>
      <c r="I202" s="211"/>
      <c r="J202" s="40"/>
      <c r="K202" s="40"/>
      <c r="L202" s="44"/>
      <c r="M202" s="212"/>
      <c r="N202" s="21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128</v>
      </c>
      <c r="AU202" s="17" t="s">
        <v>14</v>
      </c>
    </row>
    <row r="203" s="2" customFormat="1">
      <c r="A203" s="38"/>
      <c r="B203" s="39"/>
      <c r="C203" s="40"/>
      <c r="D203" s="209" t="s">
        <v>129</v>
      </c>
      <c r="E203" s="40"/>
      <c r="F203" s="214" t="s">
        <v>395</v>
      </c>
      <c r="G203" s="40"/>
      <c r="H203" s="40"/>
      <c r="I203" s="211"/>
      <c r="J203" s="40"/>
      <c r="K203" s="40"/>
      <c r="L203" s="44"/>
      <c r="M203" s="212"/>
      <c r="N203" s="21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129</v>
      </c>
      <c r="AU203" s="17" t="s">
        <v>14</v>
      </c>
    </row>
    <row r="204" s="2" customFormat="1" ht="37.8" customHeight="1">
      <c r="A204" s="38"/>
      <c r="B204" s="39"/>
      <c r="C204" s="196" t="s">
        <v>396</v>
      </c>
      <c r="D204" s="196" t="s">
        <v>123</v>
      </c>
      <c r="E204" s="197" t="s">
        <v>397</v>
      </c>
      <c r="F204" s="198" t="s">
        <v>398</v>
      </c>
      <c r="G204" s="199" t="s">
        <v>141</v>
      </c>
      <c r="H204" s="200">
        <v>6</v>
      </c>
      <c r="I204" s="201"/>
      <c r="J204" s="202">
        <f>ROUND(I204*H204,2)</f>
        <v>0</v>
      </c>
      <c r="K204" s="198" t="s">
        <v>147</v>
      </c>
      <c r="L204" s="44"/>
      <c r="M204" s="203" t="s">
        <v>19</v>
      </c>
      <c r="N204" s="204" t="s">
        <v>41</v>
      </c>
      <c r="O204" s="84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7" t="s">
        <v>135</v>
      </c>
      <c r="AT204" s="207" t="s">
        <v>123</v>
      </c>
      <c r="AU204" s="207" t="s">
        <v>14</v>
      </c>
      <c r="AY204" s="17" t="s">
        <v>122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7" t="s">
        <v>14</v>
      </c>
      <c r="BK204" s="208">
        <f>ROUND(I204*H204,2)</f>
        <v>0</v>
      </c>
      <c r="BL204" s="17" t="s">
        <v>135</v>
      </c>
      <c r="BM204" s="207" t="s">
        <v>399</v>
      </c>
    </row>
    <row r="205" s="2" customFormat="1">
      <c r="A205" s="38"/>
      <c r="B205" s="39"/>
      <c r="C205" s="40"/>
      <c r="D205" s="209" t="s">
        <v>128</v>
      </c>
      <c r="E205" s="40"/>
      <c r="F205" s="210" t="s">
        <v>398</v>
      </c>
      <c r="G205" s="40"/>
      <c r="H205" s="40"/>
      <c r="I205" s="211"/>
      <c r="J205" s="40"/>
      <c r="K205" s="40"/>
      <c r="L205" s="44"/>
      <c r="M205" s="212"/>
      <c r="N205" s="21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128</v>
      </c>
      <c r="AU205" s="17" t="s">
        <v>14</v>
      </c>
    </row>
    <row r="206" s="2" customFormat="1">
      <c r="A206" s="38"/>
      <c r="B206" s="39"/>
      <c r="C206" s="40"/>
      <c r="D206" s="209" t="s">
        <v>129</v>
      </c>
      <c r="E206" s="40"/>
      <c r="F206" s="214" t="s">
        <v>395</v>
      </c>
      <c r="G206" s="40"/>
      <c r="H206" s="40"/>
      <c r="I206" s="211"/>
      <c r="J206" s="40"/>
      <c r="K206" s="40"/>
      <c r="L206" s="44"/>
      <c r="M206" s="212"/>
      <c r="N206" s="21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129</v>
      </c>
      <c r="AU206" s="17" t="s">
        <v>14</v>
      </c>
    </row>
    <row r="207" s="2" customFormat="1" ht="24.15" customHeight="1">
      <c r="A207" s="38"/>
      <c r="B207" s="39"/>
      <c r="C207" s="196" t="s">
        <v>385</v>
      </c>
      <c r="D207" s="196" t="s">
        <v>123</v>
      </c>
      <c r="E207" s="197" t="s">
        <v>400</v>
      </c>
      <c r="F207" s="198" t="s">
        <v>401</v>
      </c>
      <c r="G207" s="199" t="s">
        <v>141</v>
      </c>
      <c r="H207" s="200">
        <v>3</v>
      </c>
      <c r="I207" s="201"/>
      <c r="J207" s="202">
        <f>ROUND(I207*H207,2)</f>
        <v>0</v>
      </c>
      <c r="K207" s="198" t="s">
        <v>147</v>
      </c>
      <c r="L207" s="44"/>
      <c r="M207" s="203" t="s">
        <v>19</v>
      </c>
      <c r="N207" s="204" t="s">
        <v>41</v>
      </c>
      <c r="O207" s="84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135</v>
      </c>
      <c r="AT207" s="207" t="s">
        <v>123</v>
      </c>
      <c r="AU207" s="207" t="s">
        <v>14</v>
      </c>
      <c r="AY207" s="17" t="s">
        <v>122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14</v>
      </c>
      <c r="BK207" s="208">
        <f>ROUND(I207*H207,2)</f>
        <v>0</v>
      </c>
      <c r="BL207" s="17" t="s">
        <v>135</v>
      </c>
      <c r="BM207" s="207" t="s">
        <v>402</v>
      </c>
    </row>
    <row r="208" s="2" customFormat="1">
      <c r="A208" s="38"/>
      <c r="B208" s="39"/>
      <c r="C208" s="40"/>
      <c r="D208" s="209" t="s">
        <v>128</v>
      </c>
      <c r="E208" s="40"/>
      <c r="F208" s="210" t="s">
        <v>401</v>
      </c>
      <c r="G208" s="40"/>
      <c r="H208" s="40"/>
      <c r="I208" s="211"/>
      <c r="J208" s="40"/>
      <c r="K208" s="40"/>
      <c r="L208" s="44"/>
      <c r="M208" s="212"/>
      <c r="N208" s="21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128</v>
      </c>
      <c r="AU208" s="17" t="s">
        <v>14</v>
      </c>
    </row>
    <row r="209" s="2" customFormat="1">
      <c r="A209" s="38"/>
      <c r="B209" s="39"/>
      <c r="C209" s="40"/>
      <c r="D209" s="209" t="s">
        <v>129</v>
      </c>
      <c r="E209" s="40"/>
      <c r="F209" s="214" t="s">
        <v>403</v>
      </c>
      <c r="G209" s="40"/>
      <c r="H209" s="40"/>
      <c r="I209" s="211"/>
      <c r="J209" s="40"/>
      <c r="K209" s="40"/>
      <c r="L209" s="44"/>
      <c r="M209" s="212"/>
      <c r="N209" s="21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129</v>
      </c>
      <c r="AU209" s="17" t="s">
        <v>14</v>
      </c>
    </row>
    <row r="210" s="2" customFormat="1" ht="37.8" customHeight="1">
      <c r="A210" s="38"/>
      <c r="B210" s="39"/>
      <c r="C210" s="196" t="s">
        <v>404</v>
      </c>
      <c r="D210" s="196" t="s">
        <v>123</v>
      </c>
      <c r="E210" s="197" t="s">
        <v>405</v>
      </c>
      <c r="F210" s="198" t="s">
        <v>406</v>
      </c>
      <c r="G210" s="199" t="s">
        <v>141</v>
      </c>
      <c r="H210" s="200">
        <v>1</v>
      </c>
      <c r="I210" s="201"/>
      <c r="J210" s="202">
        <f>ROUND(I210*H210,2)</f>
        <v>0</v>
      </c>
      <c r="K210" s="198" t="s">
        <v>147</v>
      </c>
      <c r="L210" s="44"/>
      <c r="M210" s="203" t="s">
        <v>19</v>
      </c>
      <c r="N210" s="204" t="s">
        <v>41</v>
      </c>
      <c r="O210" s="84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7" t="s">
        <v>135</v>
      </c>
      <c r="AT210" s="207" t="s">
        <v>123</v>
      </c>
      <c r="AU210" s="207" t="s">
        <v>14</v>
      </c>
      <c r="AY210" s="17" t="s">
        <v>122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14</v>
      </c>
      <c r="BK210" s="208">
        <f>ROUND(I210*H210,2)</f>
        <v>0</v>
      </c>
      <c r="BL210" s="17" t="s">
        <v>135</v>
      </c>
      <c r="BM210" s="207" t="s">
        <v>407</v>
      </c>
    </row>
    <row r="211" s="2" customFormat="1">
      <c r="A211" s="38"/>
      <c r="B211" s="39"/>
      <c r="C211" s="40"/>
      <c r="D211" s="209" t="s">
        <v>128</v>
      </c>
      <c r="E211" s="40"/>
      <c r="F211" s="210" t="s">
        <v>406</v>
      </c>
      <c r="G211" s="40"/>
      <c r="H211" s="40"/>
      <c r="I211" s="211"/>
      <c r="J211" s="40"/>
      <c r="K211" s="40"/>
      <c r="L211" s="44"/>
      <c r="M211" s="212"/>
      <c r="N211" s="213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128</v>
      </c>
      <c r="AU211" s="17" t="s">
        <v>14</v>
      </c>
    </row>
    <row r="212" s="2" customFormat="1">
      <c r="A212" s="38"/>
      <c r="B212" s="39"/>
      <c r="C212" s="40"/>
      <c r="D212" s="209" t="s">
        <v>129</v>
      </c>
      <c r="E212" s="40"/>
      <c r="F212" s="214" t="s">
        <v>403</v>
      </c>
      <c r="G212" s="40"/>
      <c r="H212" s="40"/>
      <c r="I212" s="211"/>
      <c r="J212" s="40"/>
      <c r="K212" s="40"/>
      <c r="L212" s="44"/>
      <c r="M212" s="212"/>
      <c r="N212" s="21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14</v>
      </c>
    </row>
    <row r="213" s="2" customFormat="1" ht="37.8" customHeight="1">
      <c r="A213" s="38"/>
      <c r="B213" s="39"/>
      <c r="C213" s="196" t="s">
        <v>408</v>
      </c>
      <c r="D213" s="196" t="s">
        <v>123</v>
      </c>
      <c r="E213" s="197" t="s">
        <v>409</v>
      </c>
      <c r="F213" s="198" t="s">
        <v>410</v>
      </c>
      <c r="G213" s="199" t="s">
        <v>141</v>
      </c>
      <c r="H213" s="200">
        <v>1</v>
      </c>
      <c r="I213" s="201"/>
      <c r="J213" s="202">
        <f>ROUND(I213*H213,2)</f>
        <v>0</v>
      </c>
      <c r="K213" s="198" t="s">
        <v>147</v>
      </c>
      <c r="L213" s="44"/>
      <c r="M213" s="203" t="s">
        <v>19</v>
      </c>
      <c r="N213" s="204" t="s">
        <v>41</v>
      </c>
      <c r="O213" s="84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7" t="s">
        <v>135</v>
      </c>
      <c r="AT213" s="207" t="s">
        <v>123</v>
      </c>
      <c r="AU213" s="207" t="s">
        <v>14</v>
      </c>
      <c r="AY213" s="17" t="s">
        <v>122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7" t="s">
        <v>14</v>
      </c>
      <c r="BK213" s="208">
        <f>ROUND(I213*H213,2)</f>
        <v>0</v>
      </c>
      <c r="BL213" s="17" t="s">
        <v>135</v>
      </c>
      <c r="BM213" s="207" t="s">
        <v>411</v>
      </c>
    </row>
    <row r="214" s="2" customFormat="1">
      <c r="A214" s="38"/>
      <c r="B214" s="39"/>
      <c r="C214" s="40"/>
      <c r="D214" s="209" t="s">
        <v>128</v>
      </c>
      <c r="E214" s="40"/>
      <c r="F214" s="210" t="s">
        <v>410</v>
      </c>
      <c r="G214" s="40"/>
      <c r="H214" s="40"/>
      <c r="I214" s="211"/>
      <c r="J214" s="40"/>
      <c r="K214" s="40"/>
      <c r="L214" s="44"/>
      <c r="M214" s="212"/>
      <c r="N214" s="21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128</v>
      </c>
      <c r="AU214" s="17" t="s">
        <v>14</v>
      </c>
    </row>
    <row r="215" s="2" customFormat="1">
      <c r="A215" s="38"/>
      <c r="B215" s="39"/>
      <c r="C215" s="40"/>
      <c r="D215" s="209" t="s">
        <v>129</v>
      </c>
      <c r="E215" s="40"/>
      <c r="F215" s="214" t="s">
        <v>395</v>
      </c>
      <c r="G215" s="40"/>
      <c r="H215" s="40"/>
      <c r="I215" s="211"/>
      <c r="J215" s="40"/>
      <c r="K215" s="40"/>
      <c r="L215" s="44"/>
      <c r="M215" s="212"/>
      <c r="N215" s="21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14</v>
      </c>
    </row>
    <row r="216" s="2" customFormat="1" ht="16.5" customHeight="1">
      <c r="A216" s="38"/>
      <c r="B216" s="39"/>
      <c r="C216" s="196" t="s">
        <v>412</v>
      </c>
      <c r="D216" s="196" t="s">
        <v>123</v>
      </c>
      <c r="E216" s="197" t="s">
        <v>413</v>
      </c>
      <c r="F216" s="198" t="s">
        <v>414</v>
      </c>
      <c r="G216" s="199" t="s">
        <v>141</v>
      </c>
      <c r="H216" s="200">
        <v>1</v>
      </c>
      <c r="I216" s="201"/>
      <c r="J216" s="202">
        <f>ROUND(I216*H216,2)</f>
        <v>0</v>
      </c>
      <c r="K216" s="198" t="s">
        <v>147</v>
      </c>
      <c r="L216" s="44"/>
      <c r="M216" s="203" t="s">
        <v>19</v>
      </c>
      <c r="N216" s="204" t="s">
        <v>41</v>
      </c>
      <c r="O216" s="84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7" t="s">
        <v>135</v>
      </c>
      <c r="AT216" s="207" t="s">
        <v>123</v>
      </c>
      <c r="AU216" s="207" t="s">
        <v>14</v>
      </c>
      <c r="AY216" s="17" t="s">
        <v>122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7" t="s">
        <v>14</v>
      </c>
      <c r="BK216" s="208">
        <f>ROUND(I216*H216,2)</f>
        <v>0</v>
      </c>
      <c r="BL216" s="17" t="s">
        <v>135</v>
      </c>
      <c r="BM216" s="207" t="s">
        <v>415</v>
      </c>
    </row>
    <row r="217" s="2" customFormat="1">
      <c r="A217" s="38"/>
      <c r="B217" s="39"/>
      <c r="C217" s="40"/>
      <c r="D217" s="209" t="s">
        <v>128</v>
      </c>
      <c r="E217" s="40"/>
      <c r="F217" s="210" t="s">
        <v>414</v>
      </c>
      <c r="G217" s="40"/>
      <c r="H217" s="40"/>
      <c r="I217" s="211"/>
      <c r="J217" s="40"/>
      <c r="K217" s="40"/>
      <c r="L217" s="44"/>
      <c r="M217" s="212"/>
      <c r="N217" s="21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128</v>
      </c>
      <c r="AU217" s="17" t="s">
        <v>14</v>
      </c>
    </row>
    <row r="218" s="2" customFormat="1">
      <c r="A218" s="38"/>
      <c r="B218" s="39"/>
      <c r="C218" s="40"/>
      <c r="D218" s="209" t="s">
        <v>129</v>
      </c>
      <c r="E218" s="40"/>
      <c r="F218" s="214" t="s">
        <v>416</v>
      </c>
      <c r="G218" s="40"/>
      <c r="H218" s="40"/>
      <c r="I218" s="211"/>
      <c r="J218" s="40"/>
      <c r="K218" s="40"/>
      <c r="L218" s="44"/>
      <c r="M218" s="212"/>
      <c r="N218" s="21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14</v>
      </c>
    </row>
    <row r="219" s="2" customFormat="1" ht="21.75" customHeight="1">
      <c r="A219" s="38"/>
      <c r="B219" s="39"/>
      <c r="C219" s="196" t="s">
        <v>417</v>
      </c>
      <c r="D219" s="196" t="s">
        <v>123</v>
      </c>
      <c r="E219" s="197" t="s">
        <v>418</v>
      </c>
      <c r="F219" s="198" t="s">
        <v>419</v>
      </c>
      <c r="G219" s="199" t="s">
        <v>141</v>
      </c>
      <c r="H219" s="200">
        <v>1</v>
      </c>
      <c r="I219" s="201"/>
      <c r="J219" s="202">
        <f>ROUND(I219*H219,2)</f>
        <v>0</v>
      </c>
      <c r="K219" s="198" t="s">
        <v>147</v>
      </c>
      <c r="L219" s="44"/>
      <c r="M219" s="203" t="s">
        <v>19</v>
      </c>
      <c r="N219" s="204" t="s">
        <v>41</v>
      </c>
      <c r="O219" s="84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7" t="s">
        <v>135</v>
      </c>
      <c r="AT219" s="207" t="s">
        <v>123</v>
      </c>
      <c r="AU219" s="207" t="s">
        <v>14</v>
      </c>
      <c r="AY219" s="17" t="s">
        <v>122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7" t="s">
        <v>14</v>
      </c>
      <c r="BK219" s="208">
        <f>ROUND(I219*H219,2)</f>
        <v>0</v>
      </c>
      <c r="BL219" s="17" t="s">
        <v>135</v>
      </c>
      <c r="BM219" s="207" t="s">
        <v>420</v>
      </c>
    </row>
    <row r="220" s="2" customFormat="1">
      <c r="A220" s="38"/>
      <c r="B220" s="39"/>
      <c r="C220" s="40"/>
      <c r="D220" s="209" t="s">
        <v>128</v>
      </c>
      <c r="E220" s="40"/>
      <c r="F220" s="210" t="s">
        <v>419</v>
      </c>
      <c r="G220" s="40"/>
      <c r="H220" s="40"/>
      <c r="I220" s="211"/>
      <c r="J220" s="40"/>
      <c r="K220" s="40"/>
      <c r="L220" s="44"/>
      <c r="M220" s="212"/>
      <c r="N220" s="21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128</v>
      </c>
      <c r="AU220" s="17" t="s">
        <v>14</v>
      </c>
    </row>
    <row r="221" s="2" customFormat="1">
      <c r="A221" s="38"/>
      <c r="B221" s="39"/>
      <c r="C221" s="40"/>
      <c r="D221" s="209" t="s">
        <v>129</v>
      </c>
      <c r="E221" s="40"/>
      <c r="F221" s="214" t="s">
        <v>416</v>
      </c>
      <c r="G221" s="40"/>
      <c r="H221" s="40"/>
      <c r="I221" s="211"/>
      <c r="J221" s="40"/>
      <c r="K221" s="40"/>
      <c r="L221" s="44"/>
      <c r="M221" s="212"/>
      <c r="N221" s="21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14</v>
      </c>
    </row>
    <row r="222" s="2" customFormat="1" ht="16.5" customHeight="1">
      <c r="A222" s="38"/>
      <c r="B222" s="39"/>
      <c r="C222" s="196" t="s">
        <v>421</v>
      </c>
      <c r="D222" s="196" t="s">
        <v>123</v>
      </c>
      <c r="E222" s="197" t="s">
        <v>422</v>
      </c>
      <c r="F222" s="198" t="s">
        <v>423</v>
      </c>
      <c r="G222" s="199" t="s">
        <v>141</v>
      </c>
      <c r="H222" s="200">
        <v>1</v>
      </c>
      <c r="I222" s="201"/>
      <c r="J222" s="202">
        <f>ROUND(I222*H222,2)</f>
        <v>0</v>
      </c>
      <c r="K222" s="198" t="s">
        <v>147</v>
      </c>
      <c r="L222" s="44"/>
      <c r="M222" s="203" t="s">
        <v>19</v>
      </c>
      <c r="N222" s="204" t="s">
        <v>41</v>
      </c>
      <c r="O222" s="84"/>
      <c r="P222" s="205">
        <f>O222*H222</f>
        <v>0</v>
      </c>
      <c r="Q222" s="205">
        <v>0</v>
      </c>
      <c r="R222" s="205">
        <f>Q222*H222</f>
        <v>0</v>
      </c>
      <c r="S222" s="205">
        <v>0</v>
      </c>
      <c r="T222" s="20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7" t="s">
        <v>135</v>
      </c>
      <c r="AT222" s="207" t="s">
        <v>123</v>
      </c>
      <c r="AU222" s="207" t="s">
        <v>14</v>
      </c>
      <c r="AY222" s="17" t="s">
        <v>122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7" t="s">
        <v>14</v>
      </c>
      <c r="BK222" s="208">
        <f>ROUND(I222*H222,2)</f>
        <v>0</v>
      </c>
      <c r="BL222" s="17" t="s">
        <v>135</v>
      </c>
      <c r="BM222" s="207" t="s">
        <v>424</v>
      </c>
    </row>
    <row r="223" s="2" customFormat="1">
      <c r="A223" s="38"/>
      <c r="B223" s="39"/>
      <c r="C223" s="40"/>
      <c r="D223" s="209" t="s">
        <v>128</v>
      </c>
      <c r="E223" s="40"/>
      <c r="F223" s="210" t="s">
        <v>423</v>
      </c>
      <c r="G223" s="40"/>
      <c r="H223" s="40"/>
      <c r="I223" s="211"/>
      <c r="J223" s="40"/>
      <c r="K223" s="40"/>
      <c r="L223" s="44"/>
      <c r="M223" s="212"/>
      <c r="N223" s="21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128</v>
      </c>
      <c r="AU223" s="17" t="s">
        <v>14</v>
      </c>
    </row>
    <row r="224" s="2" customFormat="1">
      <c r="A224" s="38"/>
      <c r="B224" s="39"/>
      <c r="C224" s="40"/>
      <c r="D224" s="209" t="s">
        <v>129</v>
      </c>
      <c r="E224" s="40"/>
      <c r="F224" s="214" t="s">
        <v>416</v>
      </c>
      <c r="G224" s="40"/>
      <c r="H224" s="40"/>
      <c r="I224" s="211"/>
      <c r="J224" s="40"/>
      <c r="K224" s="40"/>
      <c r="L224" s="44"/>
      <c r="M224" s="212"/>
      <c r="N224" s="21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129</v>
      </c>
      <c r="AU224" s="17" t="s">
        <v>14</v>
      </c>
    </row>
    <row r="225" s="2" customFormat="1" ht="16.5" customHeight="1">
      <c r="A225" s="38"/>
      <c r="B225" s="39"/>
      <c r="C225" s="196" t="s">
        <v>425</v>
      </c>
      <c r="D225" s="196" t="s">
        <v>123</v>
      </c>
      <c r="E225" s="197" t="s">
        <v>426</v>
      </c>
      <c r="F225" s="198" t="s">
        <v>427</v>
      </c>
      <c r="G225" s="199" t="s">
        <v>141</v>
      </c>
      <c r="H225" s="200">
        <v>1</v>
      </c>
      <c r="I225" s="201"/>
      <c r="J225" s="202">
        <f>ROUND(I225*H225,2)</f>
        <v>0</v>
      </c>
      <c r="K225" s="198" t="s">
        <v>147</v>
      </c>
      <c r="L225" s="44"/>
      <c r="M225" s="203" t="s">
        <v>19</v>
      </c>
      <c r="N225" s="204" t="s">
        <v>41</v>
      </c>
      <c r="O225" s="84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7" t="s">
        <v>135</v>
      </c>
      <c r="AT225" s="207" t="s">
        <v>123</v>
      </c>
      <c r="AU225" s="207" t="s">
        <v>14</v>
      </c>
      <c r="AY225" s="17" t="s">
        <v>122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7" t="s">
        <v>14</v>
      </c>
      <c r="BK225" s="208">
        <f>ROUND(I225*H225,2)</f>
        <v>0</v>
      </c>
      <c r="BL225" s="17" t="s">
        <v>135</v>
      </c>
      <c r="BM225" s="207" t="s">
        <v>428</v>
      </c>
    </row>
    <row r="226" s="2" customFormat="1">
      <c r="A226" s="38"/>
      <c r="B226" s="39"/>
      <c r="C226" s="40"/>
      <c r="D226" s="209" t="s">
        <v>128</v>
      </c>
      <c r="E226" s="40"/>
      <c r="F226" s="210" t="s">
        <v>427</v>
      </c>
      <c r="G226" s="40"/>
      <c r="H226" s="40"/>
      <c r="I226" s="211"/>
      <c r="J226" s="40"/>
      <c r="K226" s="40"/>
      <c r="L226" s="44"/>
      <c r="M226" s="212"/>
      <c r="N226" s="21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128</v>
      </c>
      <c r="AU226" s="17" t="s">
        <v>14</v>
      </c>
    </row>
    <row r="227" s="2" customFormat="1">
      <c r="A227" s="38"/>
      <c r="B227" s="39"/>
      <c r="C227" s="40"/>
      <c r="D227" s="209" t="s">
        <v>129</v>
      </c>
      <c r="E227" s="40"/>
      <c r="F227" s="214" t="s">
        <v>416</v>
      </c>
      <c r="G227" s="40"/>
      <c r="H227" s="40"/>
      <c r="I227" s="211"/>
      <c r="J227" s="40"/>
      <c r="K227" s="40"/>
      <c r="L227" s="44"/>
      <c r="M227" s="212"/>
      <c r="N227" s="21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129</v>
      </c>
      <c r="AU227" s="17" t="s">
        <v>14</v>
      </c>
    </row>
    <row r="228" s="2" customFormat="1" ht="24.15" customHeight="1">
      <c r="A228" s="38"/>
      <c r="B228" s="39"/>
      <c r="C228" s="196" t="s">
        <v>429</v>
      </c>
      <c r="D228" s="196" t="s">
        <v>123</v>
      </c>
      <c r="E228" s="197" t="s">
        <v>430</v>
      </c>
      <c r="F228" s="198" t="s">
        <v>431</v>
      </c>
      <c r="G228" s="199" t="s">
        <v>141</v>
      </c>
      <c r="H228" s="200">
        <v>1</v>
      </c>
      <c r="I228" s="201"/>
      <c r="J228" s="202">
        <f>ROUND(I228*H228,2)</f>
        <v>0</v>
      </c>
      <c r="K228" s="198" t="s">
        <v>147</v>
      </c>
      <c r="L228" s="44"/>
      <c r="M228" s="203" t="s">
        <v>19</v>
      </c>
      <c r="N228" s="204" t="s">
        <v>41</v>
      </c>
      <c r="O228" s="84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7" t="s">
        <v>135</v>
      </c>
      <c r="AT228" s="207" t="s">
        <v>123</v>
      </c>
      <c r="AU228" s="207" t="s">
        <v>14</v>
      </c>
      <c r="AY228" s="17" t="s">
        <v>122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7" t="s">
        <v>14</v>
      </c>
      <c r="BK228" s="208">
        <f>ROUND(I228*H228,2)</f>
        <v>0</v>
      </c>
      <c r="BL228" s="17" t="s">
        <v>135</v>
      </c>
      <c r="BM228" s="207" t="s">
        <v>432</v>
      </c>
    </row>
    <row r="229" s="2" customFormat="1">
      <c r="A229" s="38"/>
      <c r="B229" s="39"/>
      <c r="C229" s="40"/>
      <c r="D229" s="209" t="s">
        <v>128</v>
      </c>
      <c r="E229" s="40"/>
      <c r="F229" s="210" t="s">
        <v>431</v>
      </c>
      <c r="G229" s="40"/>
      <c r="H229" s="40"/>
      <c r="I229" s="211"/>
      <c r="J229" s="40"/>
      <c r="K229" s="40"/>
      <c r="L229" s="44"/>
      <c r="M229" s="212"/>
      <c r="N229" s="21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128</v>
      </c>
      <c r="AU229" s="17" t="s">
        <v>14</v>
      </c>
    </row>
    <row r="230" s="2" customFormat="1">
      <c r="A230" s="38"/>
      <c r="B230" s="39"/>
      <c r="C230" s="40"/>
      <c r="D230" s="209" t="s">
        <v>129</v>
      </c>
      <c r="E230" s="40"/>
      <c r="F230" s="214" t="s">
        <v>416</v>
      </c>
      <c r="G230" s="40"/>
      <c r="H230" s="40"/>
      <c r="I230" s="211"/>
      <c r="J230" s="40"/>
      <c r="K230" s="40"/>
      <c r="L230" s="44"/>
      <c r="M230" s="212"/>
      <c r="N230" s="21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129</v>
      </c>
      <c r="AU230" s="17" t="s">
        <v>14</v>
      </c>
    </row>
    <row r="231" s="2" customFormat="1" ht="24.15" customHeight="1">
      <c r="A231" s="38"/>
      <c r="B231" s="39"/>
      <c r="C231" s="196" t="s">
        <v>433</v>
      </c>
      <c r="D231" s="196" t="s">
        <v>123</v>
      </c>
      <c r="E231" s="197" t="s">
        <v>434</v>
      </c>
      <c r="F231" s="198" t="s">
        <v>435</v>
      </c>
      <c r="G231" s="199" t="s">
        <v>141</v>
      </c>
      <c r="H231" s="200">
        <v>10</v>
      </c>
      <c r="I231" s="201"/>
      <c r="J231" s="202">
        <f>ROUND(I231*H231,2)</f>
        <v>0</v>
      </c>
      <c r="K231" s="198" t="s">
        <v>147</v>
      </c>
      <c r="L231" s="44"/>
      <c r="M231" s="203" t="s">
        <v>19</v>
      </c>
      <c r="N231" s="204" t="s">
        <v>41</v>
      </c>
      <c r="O231" s="84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7" t="s">
        <v>135</v>
      </c>
      <c r="AT231" s="207" t="s">
        <v>123</v>
      </c>
      <c r="AU231" s="207" t="s">
        <v>14</v>
      </c>
      <c r="AY231" s="17" t="s">
        <v>122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7" t="s">
        <v>14</v>
      </c>
      <c r="BK231" s="208">
        <f>ROUND(I231*H231,2)</f>
        <v>0</v>
      </c>
      <c r="BL231" s="17" t="s">
        <v>135</v>
      </c>
      <c r="BM231" s="207" t="s">
        <v>436</v>
      </c>
    </row>
    <row r="232" s="2" customFormat="1">
      <c r="A232" s="38"/>
      <c r="B232" s="39"/>
      <c r="C232" s="40"/>
      <c r="D232" s="209" t="s">
        <v>128</v>
      </c>
      <c r="E232" s="40"/>
      <c r="F232" s="210" t="s">
        <v>435</v>
      </c>
      <c r="G232" s="40"/>
      <c r="H232" s="40"/>
      <c r="I232" s="211"/>
      <c r="J232" s="40"/>
      <c r="K232" s="40"/>
      <c r="L232" s="44"/>
      <c r="M232" s="212"/>
      <c r="N232" s="21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128</v>
      </c>
      <c r="AU232" s="17" t="s">
        <v>14</v>
      </c>
    </row>
    <row r="233" s="2" customFormat="1">
      <c r="A233" s="38"/>
      <c r="B233" s="39"/>
      <c r="C233" s="40"/>
      <c r="D233" s="209" t="s">
        <v>129</v>
      </c>
      <c r="E233" s="40"/>
      <c r="F233" s="214" t="s">
        <v>437</v>
      </c>
      <c r="G233" s="40"/>
      <c r="H233" s="40"/>
      <c r="I233" s="211"/>
      <c r="J233" s="40"/>
      <c r="K233" s="40"/>
      <c r="L233" s="44"/>
      <c r="M233" s="212"/>
      <c r="N233" s="21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129</v>
      </c>
      <c r="AU233" s="17" t="s">
        <v>14</v>
      </c>
    </row>
    <row r="234" s="11" customFormat="1" ht="25.92" customHeight="1">
      <c r="A234" s="11"/>
      <c r="B234" s="182"/>
      <c r="C234" s="183"/>
      <c r="D234" s="184" t="s">
        <v>69</v>
      </c>
      <c r="E234" s="185" t="s">
        <v>181</v>
      </c>
      <c r="F234" s="185" t="s">
        <v>182</v>
      </c>
      <c r="G234" s="183"/>
      <c r="H234" s="183"/>
      <c r="I234" s="186"/>
      <c r="J234" s="187">
        <f>BK234</f>
        <v>0</v>
      </c>
      <c r="K234" s="183"/>
      <c r="L234" s="188"/>
      <c r="M234" s="189"/>
      <c r="N234" s="190"/>
      <c r="O234" s="190"/>
      <c r="P234" s="191">
        <f>SUM(P235:P300)</f>
        <v>0</v>
      </c>
      <c r="Q234" s="190"/>
      <c r="R234" s="191">
        <f>SUM(R235:R300)</f>
        <v>0</v>
      </c>
      <c r="S234" s="190"/>
      <c r="T234" s="192">
        <f>SUM(T235:T300)</f>
        <v>0</v>
      </c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R234" s="193" t="s">
        <v>79</v>
      </c>
      <c r="AT234" s="194" t="s">
        <v>69</v>
      </c>
      <c r="AU234" s="194" t="s">
        <v>70</v>
      </c>
      <c r="AY234" s="193" t="s">
        <v>122</v>
      </c>
      <c r="BK234" s="195">
        <f>SUM(BK235:BK300)</f>
        <v>0</v>
      </c>
    </row>
    <row r="235" s="2" customFormat="1" ht="16.5" customHeight="1">
      <c r="A235" s="38"/>
      <c r="B235" s="39"/>
      <c r="C235" s="196" t="s">
        <v>438</v>
      </c>
      <c r="D235" s="196" t="s">
        <v>123</v>
      </c>
      <c r="E235" s="197" t="s">
        <v>439</v>
      </c>
      <c r="F235" s="198" t="s">
        <v>440</v>
      </c>
      <c r="G235" s="199" t="s">
        <v>141</v>
      </c>
      <c r="H235" s="200">
        <v>10</v>
      </c>
      <c r="I235" s="201"/>
      <c r="J235" s="202">
        <f>ROUND(I235*H235,2)</f>
        <v>0</v>
      </c>
      <c r="K235" s="198" t="s">
        <v>147</v>
      </c>
      <c r="L235" s="44"/>
      <c r="M235" s="203" t="s">
        <v>19</v>
      </c>
      <c r="N235" s="204" t="s">
        <v>41</v>
      </c>
      <c r="O235" s="84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7" t="s">
        <v>135</v>
      </c>
      <c r="AT235" s="207" t="s">
        <v>123</v>
      </c>
      <c r="AU235" s="207" t="s">
        <v>14</v>
      </c>
      <c r="AY235" s="17" t="s">
        <v>122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7" t="s">
        <v>14</v>
      </c>
      <c r="BK235" s="208">
        <f>ROUND(I235*H235,2)</f>
        <v>0</v>
      </c>
      <c r="BL235" s="17" t="s">
        <v>135</v>
      </c>
      <c r="BM235" s="207" t="s">
        <v>441</v>
      </c>
    </row>
    <row r="236" s="2" customFormat="1">
      <c r="A236" s="38"/>
      <c r="B236" s="39"/>
      <c r="C236" s="40"/>
      <c r="D236" s="209" t="s">
        <v>128</v>
      </c>
      <c r="E236" s="40"/>
      <c r="F236" s="210" t="s">
        <v>440</v>
      </c>
      <c r="G236" s="40"/>
      <c r="H236" s="40"/>
      <c r="I236" s="211"/>
      <c r="J236" s="40"/>
      <c r="K236" s="40"/>
      <c r="L236" s="44"/>
      <c r="M236" s="212"/>
      <c r="N236" s="21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128</v>
      </c>
      <c r="AU236" s="17" t="s">
        <v>14</v>
      </c>
    </row>
    <row r="237" s="2" customFormat="1">
      <c r="A237" s="38"/>
      <c r="B237" s="39"/>
      <c r="C237" s="40"/>
      <c r="D237" s="209" t="s">
        <v>129</v>
      </c>
      <c r="E237" s="40"/>
      <c r="F237" s="214" t="s">
        <v>442</v>
      </c>
      <c r="G237" s="40"/>
      <c r="H237" s="40"/>
      <c r="I237" s="211"/>
      <c r="J237" s="40"/>
      <c r="K237" s="40"/>
      <c r="L237" s="44"/>
      <c r="M237" s="212"/>
      <c r="N237" s="21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129</v>
      </c>
      <c r="AU237" s="17" t="s">
        <v>14</v>
      </c>
    </row>
    <row r="238" s="2" customFormat="1" ht="16.5" customHeight="1">
      <c r="A238" s="38"/>
      <c r="B238" s="39"/>
      <c r="C238" s="196" t="s">
        <v>443</v>
      </c>
      <c r="D238" s="196" t="s">
        <v>123</v>
      </c>
      <c r="E238" s="197" t="s">
        <v>444</v>
      </c>
      <c r="F238" s="198" t="s">
        <v>445</v>
      </c>
      <c r="G238" s="199" t="s">
        <v>141</v>
      </c>
      <c r="H238" s="200">
        <v>10</v>
      </c>
      <c r="I238" s="201"/>
      <c r="J238" s="202">
        <f>ROUND(I238*H238,2)</f>
        <v>0</v>
      </c>
      <c r="K238" s="198" t="s">
        <v>147</v>
      </c>
      <c r="L238" s="44"/>
      <c r="M238" s="203" t="s">
        <v>19</v>
      </c>
      <c r="N238" s="204" t="s">
        <v>41</v>
      </c>
      <c r="O238" s="84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7" t="s">
        <v>135</v>
      </c>
      <c r="AT238" s="207" t="s">
        <v>123</v>
      </c>
      <c r="AU238" s="207" t="s">
        <v>14</v>
      </c>
      <c r="AY238" s="17" t="s">
        <v>122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14</v>
      </c>
      <c r="BK238" s="208">
        <f>ROUND(I238*H238,2)</f>
        <v>0</v>
      </c>
      <c r="BL238" s="17" t="s">
        <v>135</v>
      </c>
      <c r="BM238" s="207" t="s">
        <v>446</v>
      </c>
    </row>
    <row r="239" s="2" customFormat="1">
      <c r="A239" s="38"/>
      <c r="B239" s="39"/>
      <c r="C239" s="40"/>
      <c r="D239" s="209" t="s">
        <v>128</v>
      </c>
      <c r="E239" s="40"/>
      <c r="F239" s="210" t="s">
        <v>445</v>
      </c>
      <c r="G239" s="40"/>
      <c r="H239" s="40"/>
      <c r="I239" s="211"/>
      <c r="J239" s="40"/>
      <c r="K239" s="40"/>
      <c r="L239" s="44"/>
      <c r="M239" s="212"/>
      <c r="N239" s="21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128</v>
      </c>
      <c r="AU239" s="17" t="s">
        <v>14</v>
      </c>
    </row>
    <row r="240" s="2" customFormat="1">
      <c r="A240" s="38"/>
      <c r="B240" s="39"/>
      <c r="C240" s="40"/>
      <c r="D240" s="209" t="s">
        <v>129</v>
      </c>
      <c r="E240" s="40"/>
      <c r="F240" s="214" t="s">
        <v>442</v>
      </c>
      <c r="G240" s="40"/>
      <c r="H240" s="40"/>
      <c r="I240" s="211"/>
      <c r="J240" s="40"/>
      <c r="K240" s="40"/>
      <c r="L240" s="44"/>
      <c r="M240" s="212"/>
      <c r="N240" s="21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129</v>
      </c>
      <c r="AU240" s="17" t="s">
        <v>14</v>
      </c>
    </row>
    <row r="241" s="2" customFormat="1" ht="16.5" customHeight="1">
      <c r="A241" s="38"/>
      <c r="B241" s="39"/>
      <c r="C241" s="196" t="s">
        <v>447</v>
      </c>
      <c r="D241" s="196" t="s">
        <v>123</v>
      </c>
      <c r="E241" s="197" t="s">
        <v>448</v>
      </c>
      <c r="F241" s="198" t="s">
        <v>449</v>
      </c>
      <c r="G241" s="199" t="s">
        <v>141</v>
      </c>
      <c r="H241" s="200">
        <v>1</v>
      </c>
      <c r="I241" s="201"/>
      <c r="J241" s="202">
        <f>ROUND(I241*H241,2)</f>
        <v>0</v>
      </c>
      <c r="K241" s="198" t="s">
        <v>147</v>
      </c>
      <c r="L241" s="44"/>
      <c r="M241" s="203" t="s">
        <v>19</v>
      </c>
      <c r="N241" s="204" t="s">
        <v>41</v>
      </c>
      <c r="O241" s="84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7" t="s">
        <v>135</v>
      </c>
      <c r="AT241" s="207" t="s">
        <v>123</v>
      </c>
      <c r="AU241" s="207" t="s">
        <v>14</v>
      </c>
      <c r="AY241" s="17" t="s">
        <v>122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7" t="s">
        <v>14</v>
      </c>
      <c r="BK241" s="208">
        <f>ROUND(I241*H241,2)</f>
        <v>0</v>
      </c>
      <c r="BL241" s="17" t="s">
        <v>135</v>
      </c>
      <c r="BM241" s="207" t="s">
        <v>450</v>
      </c>
    </row>
    <row r="242" s="2" customFormat="1">
      <c r="A242" s="38"/>
      <c r="B242" s="39"/>
      <c r="C242" s="40"/>
      <c r="D242" s="209" t="s">
        <v>128</v>
      </c>
      <c r="E242" s="40"/>
      <c r="F242" s="210" t="s">
        <v>449</v>
      </c>
      <c r="G242" s="40"/>
      <c r="H242" s="40"/>
      <c r="I242" s="211"/>
      <c r="J242" s="40"/>
      <c r="K242" s="40"/>
      <c r="L242" s="44"/>
      <c r="M242" s="212"/>
      <c r="N242" s="21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128</v>
      </c>
      <c r="AU242" s="17" t="s">
        <v>14</v>
      </c>
    </row>
    <row r="243" s="2" customFormat="1">
      <c r="A243" s="38"/>
      <c r="B243" s="39"/>
      <c r="C243" s="40"/>
      <c r="D243" s="209" t="s">
        <v>129</v>
      </c>
      <c r="E243" s="40"/>
      <c r="F243" s="214" t="s">
        <v>442</v>
      </c>
      <c r="G243" s="40"/>
      <c r="H243" s="40"/>
      <c r="I243" s="211"/>
      <c r="J243" s="40"/>
      <c r="K243" s="40"/>
      <c r="L243" s="44"/>
      <c r="M243" s="212"/>
      <c r="N243" s="21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129</v>
      </c>
      <c r="AU243" s="17" t="s">
        <v>14</v>
      </c>
    </row>
    <row r="244" s="2" customFormat="1" ht="24.15" customHeight="1">
      <c r="A244" s="38"/>
      <c r="B244" s="39"/>
      <c r="C244" s="196" t="s">
        <v>451</v>
      </c>
      <c r="D244" s="196" t="s">
        <v>123</v>
      </c>
      <c r="E244" s="197" t="s">
        <v>452</v>
      </c>
      <c r="F244" s="198" t="s">
        <v>453</v>
      </c>
      <c r="G244" s="199" t="s">
        <v>141</v>
      </c>
      <c r="H244" s="200">
        <v>3</v>
      </c>
      <c r="I244" s="201"/>
      <c r="J244" s="202">
        <f>ROUND(I244*H244,2)</f>
        <v>0</v>
      </c>
      <c r="K244" s="198" t="s">
        <v>147</v>
      </c>
      <c r="L244" s="44"/>
      <c r="M244" s="203" t="s">
        <v>19</v>
      </c>
      <c r="N244" s="204" t="s">
        <v>41</v>
      </c>
      <c r="O244" s="84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7" t="s">
        <v>135</v>
      </c>
      <c r="AT244" s="207" t="s">
        <v>123</v>
      </c>
      <c r="AU244" s="207" t="s">
        <v>14</v>
      </c>
      <c r="AY244" s="17" t="s">
        <v>122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7" t="s">
        <v>14</v>
      </c>
      <c r="BK244" s="208">
        <f>ROUND(I244*H244,2)</f>
        <v>0</v>
      </c>
      <c r="BL244" s="17" t="s">
        <v>135</v>
      </c>
      <c r="BM244" s="207" t="s">
        <v>454</v>
      </c>
    </row>
    <row r="245" s="2" customFormat="1">
      <c r="A245" s="38"/>
      <c r="B245" s="39"/>
      <c r="C245" s="40"/>
      <c r="D245" s="209" t="s">
        <v>128</v>
      </c>
      <c r="E245" s="40"/>
      <c r="F245" s="210" t="s">
        <v>453</v>
      </c>
      <c r="G245" s="40"/>
      <c r="H245" s="40"/>
      <c r="I245" s="211"/>
      <c r="J245" s="40"/>
      <c r="K245" s="40"/>
      <c r="L245" s="44"/>
      <c r="M245" s="212"/>
      <c r="N245" s="21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128</v>
      </c>
      <c r="AU245" s="17" t="s">
        <v>14</v>
      </c>
    </row>
    <row r="246" s="2" customFormat="1">
      <c r="A246" s="38"/>
      <c r="B246" s="39"/>
      <c r="C246" s="40"/>
      <c r="D246" s="209" t="s">
        <v>129</v>
      </c>
      <c r="E246" s="40"/>
      <c r="F246" s="214" t="s">
        <v>442</v>
      </c>
      <c r="G246" s="40"/>
      <c r="H246" s="40"/>
      <c r="I246" s="211"/>
      <c r="J246" s="40"/>
      <c r="K246" s="40"/>
      <c r="L246" s="44"/>
      <c r="M246" s="212"/>
      <c r="N246" s="21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129</v>
      </c>
      <c r="AU246" s="17" t="s">
        <v>14</v>
      </c>
    </row>
    <row r="247" s="2" customFormat="1" ht="16.5" customHeight="1">
      <c r="A247" s="38"/>
      <c r="B247" s="39"/>
      <c r="C247" s="196" t="s">
        <v>455</v>
      </c>
      <c r="D247" s="196" t="s">
        <v>123</v>
      </c>
      <c r="E247" s="197" t="s">
        <v>456</v>
      </c>
      <c r="F247" s="198" t="s">
        <v>457</v>
      </c>
      <c r="G247" s="199" t="s">
        <v>141</v>
      </c>
      <c r="H247" s="200">
        <v>6</v>
      </c>
      <c r="I247" s="201"/>
      <c r="J247" s="202">
        <f>ROUND(I247*H247,2)</f>
        <v>0</v>
      </c>
      <c r="K247" s="198" t="s">
        <v>147</v>
      </c>
      <c r="L247" s="44"/>
      <c r="M247" s="203" t="s">
        <v>19</v>
      </c>
      <c r="N247" s="204" t="s">
        <v>41</v>
      </c>
      <c r="O247" s="84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7" t="s">
        <v>135</v>
      </c>
      <c r="AT247" s="207" t="s">
        <v>123</v>
      </c>
      <c r="AU247" s="207" t="s">
        <v>14</v>
      </c>
      <c r="AY247" s="17" t="s">
        <v>122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7" t="s">
        <v>14</v>
      </c>
      <c r="BK247" s="208">
        <f>ROUND(I247*H247,2)</f>
        <v>0</v>
      </c>
      <c r="BL247" s="17" t="s">
        <v>135</v>
      </c>
      <c r="BM247" s="207" t="s">
        <v>458</v>
      </c>
    </row>
    <row r="248" s="2" customFormat="1">
      <c r="A248" s="38"/>
      <c r="B248" s="39"/>
      <c r="C248" s="40"/>
      <c r="D248" s="209" t="s">
        <v>128</v>
      </c>
      <c r="E248" s="40"/>
      <c r="F248" s="210" t="s">
        <v>457</v>
      </c>
      <c r="G248" s="40"/>
      <c r="H248" s="40"/>
      <c r="I248" s="211"/>
      <c r="J248" s="40"/>
      <c r="K248" s="40"/>
      <c r="L248" s="44"/>
      <c r="M248" s="212"/>
      <c r="N248" s="21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128</v>
      </c>
      <c r="AU248" s="17" t="s">
        <v>14</v>
      </c>
    </row>
    <row r="249" s="2" customFormat="1">
      <c r="A249" s="38"/>
      <c r="B249" s="39"/>
      <c r="C249" s="40"/>
      <c r="D249" s="209" t="s">
        <v>129</v>
      </c>
      <c r="E249" s="40"/>
      <c r="F249" s="214" t="s">
        <v>442</v>
      </c>
      <c r="G249" s="40"/>
      <c r="H249" s="40"/>
      <c r="I249" s="211"/>
      <c r="J249" s="40"/>
      <c r="K249" s="40"/>
      <c r="L249" s="44"/>
      <c r="M249" s="212"/>
      <c r="N249" s="21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129</v>
      </c>
      <c r="AU249" s="17" t="s">
        <v>14</v>
      </c>
    </row>
    <row r="250" s="2" customFormat="1" ht="24.15" customHeight="1">
      <c r="A250" s="38"/>
      <c r="B250" s="39"/>
      <c r="C250" s="196" t="s">
        <v>459</v>
      </c>
      <c r="D250" s="196" t="s">
        <v>123</v>
      </c>
      <c r="E250" s="197" t="s">
        <v>460</v>
      </c>
      <c r="F250" s="198" t="s">
        <v>461</v>
      </c>
      <c r="G250" s="199" t="s">
        <v>141</v>
      </c>
      <c r="H250" s="200">
        <v>1</v>
      </c>
      <c r="I250" s="201"/>
      <c r="J250" s="202">
        <f>ROUND(I250*H250,2)</f>
        <v>0</v>
      </c>
      <c r="K250" s="198" t="s">
        <v>147</v>
      </c>
      <c r="L250" s="44"/>
      <c r="M250" s="203" t="s">
        <v>19</v>
      </c>
      <c r="N250" s="204" t="s">
        <v>41</v>
      </c>
      <c r="O250" s="84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7" t="s">
        <v>135</v>
      </c>
      <c r="AT250" s="207" t="s">
        <v>123</v>
      </c>
      <c r="AU250" s="207" t="s">
        <v>14</v>
      </c>
      <c r="AY250" s="17" t="s">
        <v>122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7" t="s">
        <v>14</v>
      </c>
      <c r="BK250" s="208">
        <f>ROUND(I250*H250,2)</f>
        <v>0</v>
      </c>
      <c r="BL250" s="17" t="s">
        <v>135</v>
      </c>
      <c r="BM250" s="207" t="s">
        <v>462</v>
      </c>
    </row>
    <row r="251" s="2" customFormat="1">
      <c r="A251" s="38"/>
      <c r="B251" s="39"/>
      <c r="C251" s="40"/>
      <c r="D251" s="209" t="s">
        <v>128</v>
      </c>
      <c r="E251" s="40"/>
      <c r="F251" s="210" t="s">
        <v>461</v>
      </c>
      <c r="G251" s="40"/>
      <c r="H251" s="40"/>
      <c r="I251" s="211"/>
      <c r="J251" s="40"/>
      <c r="K251" s="40"/>
      <c r="L251" s="44"/>
      <c r="M251" s="212"/>
      <c r="N251" s="21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128</v>
      </c>
      <c r="AU251" s="17" t="s">
        <v>14</v>
      </c>
    </row>
    <row r="252" s="2" customFormat="1">
      <c r="A252" s="38"/>
      <c r="B252" s="39"/>
      <c r="C252" s="40"/>
      <c r="D252" s="209" t="s">
        <v>129</v>
      </c>
      <c r="E252" s="40"/>
      <c r="F252" s="214" t="s">
        <v>442</v>
      </c>
      <c r="G252" s="40"/>
      <c r="H252" s="40"/>
      <c r="I252" s="211"/>
      <c r="J252" s="40"/>
      <c r="K252" s="40"/>
      <c r="L252" s="44"/>
      <c r="M252" s="212"/>
      <c r="N252" s="21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129</v>
      </c>
      <c r="AU252" s="17" t="s">
        <v>14</v>
      </c>
    </row>
    <row r="253" s="2" customFormat="1" ht="24.15" customHeight="1">
      <c r="A253" s="38"/>
      <c r="B253" s="39"/>
      <c r="C253" s="196" t="s">
        <v>463</v>
      </c>
      <c r="D253" s="196" t="s">
        <v>123</v>
      </c>
      <c r="E253" s="197" t="s">
        <v>464</v>
      </c>
      <c r="F253" s="198" t="s">
        <v>465</v>
      </c>
      <c r="G253" s="199" t="s">
        <v>141</v>
      </c>
      <c r="H253" s="200">
        <v>7</v>
      </c>
      <c r="I253" s="201"/>
      <c r="J253" s="202">
        <f>ROUND(I253*H253,2)</f>
        <v>0</v>
      </c>
      <c r="K253" s="198" t="s">
        <v>147</v>
      </c>
      <c r="L253" s="44"/>
      <c r="M253" s="203" t="s">
        <v>19</v>
      </c>
      <c r="N253" s="204" t="s">
        <v>41</v>
      </c>
      <c r="O253" s="84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135</v>
      </c>
      <c r="AT253" s="207" t="s">
        <v>123</v>
      </c>
      <c r="AU253" s="207" t="s">
        <v>14</v>
      </c>
      <c r="AY253" s="17" t="s">
        <v>122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14</v>
      </c>
      <c r="BK253" s="208">
        <f>ROUND(I253*H253,2)</f>
        <v>0</v>
      </c>
      <c r="BL253" s="17" t="s">
        <v>135</v>
      </c>
      <c r="BM253" s="207" t="s">
        <v>466</v>
      </c>
    </row>
    <row r="254" s="2" customFormat="1">
      <c r="A254" s="38"/>
      <c r="B254" s="39"/>
      <c r="C254" s="40"/>
      <c r="D254" s="209" t="s">
        <v>128</v>
      </c>
      <c r="E254" s="40"/>
      <c r="F254" s="210" t="s">
        <v>465</v>
      </c>
      <c r="G254" s="40"/>
      <c r="H254" s="40"/>
      <c r="I254" s="211"/>
      <c r="J254" s="40"/>
      <c r="K254" s="40"/>
      <c r="L254" s="44"/>
      <c r="M254" s="212"/>
      <c r="N254" s="21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128</v>
      </c>
      <c r="AU254" s="17" t="s">
        <v>14</v>
      </c>
    </row>
    <row r="255" s="2" customFormat="1">
      <c r="A255" s="38"/>
      <c r="B255" s="39"/>
      <c r="C255" s="40"/>
      <c r="D255" s="209" t="s">
        <v>129</v>
      </c>
      <c r="E255" s="40"/>
      <c r="F255" s="214" t="s">
        <v>467</v>
      </c>
      <c r="G255" s="40"/>
      <c r="H255" s="40"/>
      <c r="I255" s="211"/>
      <c r="J255" s="40"/>
      <c r="K255" s="40"/>
      <c r="L255" s="44"/>
      <c r="M255" s="212"/>
      <c r="N255" s="21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129</v>
      </c>
      <c r="AU255" s="17" t="s">
        <v>14</v>
      </c>
    </row>
    <row r="256" s="2" customFormat="1" ht="24.15" customHeight="1">
      <c r="A256" s="38"/>
      <c r="B256" s="39"/>
      <c r="C256" s="196" t="s">
        <v>468</v>
      </c>
      <c r="D256" s="196" t="s">
        <v>123</v>
      </c>
      <c r="E256" s="197" t="s">
        <v>469</v>
      </c>
      <c r="F256" s="198" t="s">
        <v>470</v>
      </c>
      <c r="G256" s="199" t="s">
        <v>141</v>
      </c>
      <c r="H256" s="200">
        <v>1</v>
      </c>
      <c r="I256" s="201"/>
      <c r="J256" s="202">
        <f>ROUND(I256*H256,2)</f>
        <v>0</v>
      </c>
      <c r="K256" s="198" t="s">
        <v>147</v>
      </c>
      <c r="L256" s="44"/>
      <c r="M256" s="203" t="s">
        <v>19</v>
      </c>
      <c r="N256" s="204" t="s">
        <v>41</v>
      </c>
      <c r="O256" s="84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135</v>
      </c>
      <c r="AT256" s="207" t="s">
        <v>123</v>
      </c>
      <c r="AU256" s="207" t="s">
        <v>14</v>
      </c>
      <c r="AY256" s="17" t="s">
        <v>122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14</v>
      </c>
      <c r="BK256" s="208">
        <f>ROUND(I256*H256,2)</f>
        <v>0</v>
      </c>
      <c r="BL256" s="17" t="s">
        <v>135</v>
      </c>
      <c r="BM256" s="207" t="s">
        <v>471</v>
      </c>
    </row>
    <row r="257" s="2" customFormat="1">
      <c r="A257" s="38"/>
      <c r="B257" s="39"/>
      <c r="C257" s="40"/>
      <c r="D257" s="209" t="s">
        <v>128</v>
      </c>
      <c r="E257" s="40"/>
      <c r="F257" s="210" t="s">
        <v>470</v>
      </c>
      <c r="G257" s="40"/>
      <c r="H257" s="40"/>
      <c r="I257" s="211"/>
      <c r="J257" s="40"/>
      <c r="K257" s="40"/>
      <c r="L257" s="44"/>
      <c r="M257" s="212"/>
      <c r="N257" s="21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128</v>
      </c>
      <c r="AU257" s="17" t="s">
        <v>14</v>
      </c>
    </row>
    <row r="258" s="2" customFormat="1">
      <c r="A258" s="38"/>
      <c r="B258" s="39"/>
      <c r="C258" s="40"/>
      <c r="D258" s="209" t="s">
        <v>129</v>
      </c>
      <c r="E258" s="40"/>
      <c r="F258" s="214" t="s">
        <v>472</v>
      </c>
      <c r="G258" s="40"/>
      <c r="H258" s="40"/>
      <c r="I258" s="211"/>
      <c r="J258" s="40"/>
      <c r="K258" s="40"/>
      <c r="L258" s="44"/>
      <c r="M258" s="212"/>
      <c r="N258" s="21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129</v>
      </c>
      <c r="AU258" s="17" t="s">
        <v>14</v>
      </c>
    </row>
    <row r="259" s="2" customFormat="1" ht="16.5" customHeight="1">
      <c r="A259" s="38"/>
      <c r="B259" s="39"/>
      <c r="C259" s="196" t="s">
        <v>473</v>
      </c>
      <c r="D259" s="196" t="s">
        <v>123</v>
      </c>
      <c r="E259" s="197" t="s">
        <v>474</v>
      </c>
      <c r="F259" s="198" t="s">
        <v>475</v>
      </c>
      <c r="G259" s="199" t="s">
        <v>141</v>
      </c>
      <c r="H259" s="200">
        <v>6</v>
      </c>
      <c r="I259" s="201"/>
      <c r="J259" s="202">
        <f>ROUND(I259*H259,2)</f>
        <v>0</v>
      </c>
      <c r="K259" s="198" t="s">
        <v>147</v>
      </c>
      <c r="L259" s="44"/>
      <c r="M259" s="203" t="s">
        <v>19</v>
      </c>
      <c r="N259" s="204" t="s">
        <v>41</v>
      </c>
      <c r="O259" s="84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7" t="s">
        <v>135</v>
      </c>
      <c r="AT259" s="207" t="s">
        <v>123</v>
      </c>
      <c r="AU259" s="207" t="s">
        <v>14</v>
      </c>
      <c r="AY259" s="17" t="s">
        <v>122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7" t="s">
        <v>14</v>
      </c>
      <c r="BK259" s="208">
        <f>ROUND(I259*H259,2)</f>
        <v>0</v>
      </c>
      <c r="BL259" s="17" t="s">
        <v>135</v>
      </c>
      <c r="BM259" s="207" t="s">
        <v>476</v>
      </c>
    </row>
    <row r="260" s="2" customFormat="1">
      <c r="A260" s="38"/>
      <c r="B260" s="39"/>
      <c r="C260" s="40"/>
      <c r="D260" s="209" t="s">
        <v>128</v>
      </c>
      <c r="E260" s="40"/>
      <c r="F260" s="210" t="s">
        <v>475</v>
      </c>
      <c r="G260" s="40"/>
      <c r="H260" s="40"/>
      <c r="I260" s="211"/>
      <c r="J260" s="40"/>
      <c r="K260" s="40"/>
      <c r="L260" s="44"/>
      <c r="M260" s="212"/>
      <c r="N260" s="21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128</v>
      </c>
      <c r="AU260" s="17" t="s">
        <v>14</v>
      </c>
    </row>
    <row r="261" s="2" customFormat="1">
      <c r="A261" s="38"/>
      <c r="B261" s="39"/>
      <c r="C261" s="40"/>
      <c r="D261" s="209" t="s">
        <v>129</v>
      </c>
      <c r="E261" s="40"/>
      <c r="F261" s="214" t="s">
        <v>442</v>
      </c>
      <c r="G261" s="40"/>
      <c r="H261" s="40"/>
      <c r="I261" s="211"/>
      <c r="J261" s="40"/>
      <c r="K261" s="40"/>
      <c r="L261" s="44"/>
      <c r="M261" s="212"/>
      <c r="N261" s="21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129</v>
      </c>
      <c r="AU261" s="17" t="s">
        <v>14</v>
      </c>
    </row>
    <row r="262" s="2" customFormat="1" ht="16.5" customHeight="1">
      <c r="A262" s="38"/>
      <c r="B262" s="39"/>
      <c r="C262" s="196" t="s">
        <v>477</v>
      </c>
      <c r="D262" s="196" t="s">
        <v>123</v>
      </c>
      <c r="E262" s="197" t="s">
        <v>478</v>
      </c>
      <c r="F262" s="198" t="s">
        <v>479</v>
      </c>
      <c r="G262" s="199" t="s">
        <v>141</v>
      </c>
      <c r="H262" s="200">
        <v>7</v>
      </c>
      <c r="I262" s="201"/>
      <c r="J262" s="202">
        <f>ROUND(I262*H262,2)</f>
        <v>0</v>
      </c>
      <c r="K262" s="198" t="s">
        <v>147</v>
      </c>
      <c r="L262" s="44"/>
      <c r="M262" s="203" t="s">
        <v>19</v>
      </c>
      <c r="N262" s="204" t="s">
        <v>41</v>
      </c>
      <c r="O262" s="84"/>
      <c r="P262" s="205">
        <f>O262*H262</f>
        <v>0</v>
      </c>
      <c r="Q262" s="205">
        <v>0</v>
      </c>
      <c r="R262" s="205">
        <f>Q262*H262</f>
        <v>0</v>
      </c>
      <c r="S262" s="205">
        <v>0</v>
      </c>
      <c r="T262" s="20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7" t="s">
        <v>135</v>
      </c>
      <c r="AT262" s="207" t="s">
        <v>123</v>
      </c>
      <c r="AU262" s="207" t="s">
        <v>14</v>
      </c>
      <c r="AY262" s="17" t="s">
        <v>122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7" t="s">
        <v>14</v>
      </c>
      <c r="BK262" s="208">
        <f>ROUND(I262*H262,2)</f>
        <v>0</v>
      </c>
      <c r="BL262" s="17" t="s">
        <v>135</v>
      </c>
      <c r="BM262" s="207" t="s">
        <v>480</v>
      </c>
    </row>
    <row r="263" s="2" customFormat="1">
      <c r="A263" s="38"/>
      <c r="B263" s="39"/>
      <c r="C263" s="40"/>
      <c r="D263" s="209" t="s">
        <v>128</v>
      </c>
      <c r="E263" s="40"/>
      <c r="F263" s="210" t="s">
        <v>479</v>
      </c>
      <c r="G263" s="40"/>
      <c r="H263" s="40"/>
      <c r="I263" s="211"/>
      <c r="J263" s="40"/>
      <c r="K263" s="40"/>
      <c r="L263" s="44"/>
      <c r="M263" s="212"/>
      <c r="N263" s="213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128</v>
      </c>
      <c r="AU263" s="17" t="s">
        <v>14</v>
      </c>
    </row>
    <row r="264" s="2" customFormat="1">
      <c r="A264" s="38"/>
      <c r="B264" s="39"/>
      <c r="C264" s="40"/>
      <c r="D264" s="209" t="s">
        <v>129</v>
      </c>
      <c r="E264" s="40"/>
      <c r="F264" s="214" t="s">
        <v>442</v>
      </c>
      <c r="G264" s="40"/>
      <c r="H264" s="40"/>
      <c r="I264" s="211"/>
      <c r="J264" s="40"/>
      <c r="K264" s="40"/>
      <c r="L264" s="44"/>
      <c r="M264" s="212"/>
      <c r="N264" s="21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14</v>
      </c>
    </row>
    <row r="265" s="2" customFormat="1" ht="24.15" customHeight="1">
      <c r="A265" s="38"/>
      <c r="B265" s="39"/>
      <c r="C265" s="196" t="s">
        <v>481</v>
      </c>
      <c r="D265" s="196" t="s">
        <v>123</v>
      </c>
      <c r="E265" s="197" t="s">
        <v>482</v>
      </c>
      <c r="F265" s="198" t="s">
        <v>483</v>
      </c>
      <c r="G265" s="199" t="s">
        <v>141</v>
      </c>
      <c r="H265" s="200">
        <v>1</v>
      </c>
      <c r="I265" s="201"/>
      <c r="J265" s="202">
        <f>ROUND(I265*H265,2)</f>
        <v>0</v>
      </c>
      <c r="K265" s="198" t="s">
        <v>147</v>
      </c>
      <c r="L265" s="44"/>
      <c r="M265" s="203" t="s">
        <v>19</v>
      </c>
      <c r="N265" s="204" t="s">
        <v>41</v>
      </c>
      <c r="O265" s="84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7" t="s">
        <v>135</v>
      </c>
      <c r="AT265" s="207" t="s">
        <v>123</v>
      </c>
      <c r="AU265" s="207" t="s">
        <v>14</v>
      </c>
      <c r="AY265" s="17" t="s">
        <v>122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7" t="s">
        <v>14</v>
      </c>
      <c r="BK265" s="208">
        <f>ROUND(I265*H265,2)</f>
        <v>0</v>
      </c>
      <c r="BL265" s="17" t="s">
        <v>135</v>
      </c>
      <c r="BM265" s="207" t="s">
        <v>484</v>
      </c>
    </row>
    <row r="266" s="2" customFormat="1">
      <c r="A266" s="38"/>
      <c r="B266" s="39"/>
      <c r="C266" s="40"/>
      <c r="D266" s="209" t="s">
        <v>128</v>
      </c>
      <c r="E266" s="40"/>
      <c r="F266" s="210" t="s">
        <v>483</v>
      </c>
      <c r="G266" s="40"/>
      <c r="H266" s="40"/>
      <c r="I266" s="211"/>
      <c r="J266" s="40"/>
      <c r="K266" s="40"/>
      <c r="L266" s="44"/>
      <c r="M266" s="212"/>
      <c r="N266" s="21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128</v>
      </c>
      <c r="AU266" s="17" t="s">
        <v>14</v>
      </c>
    </row>
    <row r="267" s="2" customFormat="1">
      <c r="A267" s="38"/>
      <c r="B267" s="39"/>
      <c r="C267" s="40"/>
      <c r="D267" s="209" t="s">
        <v>129</v>
      </c>
      <c r="E267" s="40"/>
      <c r="F267" s="214" t="s">
        <v>485</v>
      </c>
      <c r="G267" s="40"/>
      <c r="H267" s="40"/>
      <c r="I267" s="211"/>
      <c r="J267" s="40"/>
      <c r="K267" s="40"/>
      <c r="L267" s="44"/>
      <c r="M267" s="212"/>
      <c r="N267" s="21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14</v>
      </c>
    </row>
    <row r="268" s="2" customFormat="1" ht="24.15" customHeight="1">
      <c r="A268" s="38"/>
      <c r="B268" s="39"/>
      <c r="C268" s="196" t="s">
        <v>486</v>
      </c>
      <c r="D268" s="196" t="s">
        <v>123</v>
      </c>
      <c r="E268" s="197" t="s">
        <v>487</v>
      </c>
      <c r="F268" s="198" t="s">
        <v>488</v>
      </c>
      <c r="G268" s="199" t="s">
        <v>141</v>
      </c>
      <c r="H268" s="200">
        <v>10</v>
      </c>
      <c r="I268" s="201"/>
      <c r="J268" s="202">
        <f>ROUND(I268*H268,2)</f>
        <v>0</v>
      </c>
      <c r="K268" s="198" t="s">
        <v>147</v>
      </c>
      <c r="L268" s="44"/>
      <c r="M268" s="203" t="s">
        <v>19</v>
      </c>
      <c r="N268" s="204" t="s">
        <v>41</v>
      </c>
      <c r="O268" s="84"/>
      <c r="P268" s="205">
        <f>O268*H268</f>
        <v>0</v>
      </c>
      <c r="Q268" s="205">
        <v>0</v>
      </c>
      <c r="R268" s="205">
        <f>Q268*H268</f>
        <v>0</v>
      </c>
      <c r="S268" s="205">
        <v>0</v>
      </c>
      <c r="T268" s="20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7" t="s">
        <v>135</v>
      </c>
      <c r="AT268" s="207" t="s">
        <v>123</v>
      </c>
      <c r="AU268" s="207" t="s">
        <v>14</v>
      </c>
      <c r="AY268" s="17" t="s">
        <v>122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7" t="s">
        <v>14</v>
      </c>
      <c r="BK268" s="208">
        <f>ROUND(I268*H268,2)</f>
        <v>0</v>
      </c>
      <c r="BL268" s="17" t="s">
        <v>135</v>
      </c>
      <c r="BM268" s="207" t="s">
        <v>489</v>
      </c>
    </row>
    <row r="269" s="2" customFormat="1">
      <c r="A269" s="38"/>
      <c r="B269" s="39"/>
      <c r="C269" s="40"/>
      <c r="D269" s="209" t="s">
        <v>128</v>
      </c>
      <c r="E269" s="40"/>
      <c r="F269" s="210" t="s">
        <v>488</v>
      </c>
      <c r="G269" s="40"/>
      <c r="H269" s="40"/>
      <c r="I269" s="211"/>
      <c r="J269" s="40"/>
      <c r="K269" s="40"/>
      <c r="L269" s="44"/>
      <c r="M269" s="212"/>
      <c r="N269" s="21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128</v>
      </c>
      <c r="AU269" s="17" t="s">
        <v>14</v>
      </c>
    </row>
    <row r="270" s="2" customFormat="1">
      <c r="A270" s="38"/>
      <c r="B270" s="39"/>
      <c r="C270" s="40"/>
      <c r="D270" s="209" t="s">
        <v>129</v>
      </c>
      <c r="E270" s="40"/>
      <c r="F270" s="214" t="s">
        <v>485</v>
      </c>
      <c r="G270" s="40"/>
      <c r="H270" s="40"/>
      <c r="I270" s="211"/>
      <c r="J270" s="40"/>
      <c r="K270" s="40"/>
      <c r="L270" s="44"/>
      <c r="M270" s="212"/>
      <c r="N270" s="21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129</v>
      </c>
      <c r="AU270" s="17" t="s">
        <v>14</v>
      </c>
    </row>
    <row r="271" s="2" customFormat="1" ht="16.5" customHeight="1">
      <c r="A271" s="38"/>
      <c r="B271" s="39"/>
      <c r="C271" s="196" t="s">
        <v>490</v>
      </c>
      <c r="D271" s="196" t="s">
        <v>123</v>
      </c>
      <c r="E271" s="197" t="s">
        <v>491</v>
      </c>
      <c r="F271" s="198" t="s">
        <v>492</v>
      </c>
      <c r="G271" s="199" t="s">
        <v>141</v>
      </c>
      <c r="H271" s="200">
        <v>1</v>
      </c>
      <c r="I271" s="201"/>
      <c r="J271" s="202">
        <f>ROUND(I271*H271,2)</f>
        <v>0</v>
      </c>
      <c r="K271" s="198" t="s">
        <v>147</v>
      </c>
      <c r="L271" s="44"/>
      <c r="M271" s="203" t="s">
        <v>19</v>
      </c>
      <c r="N271" s="204" t="s">
        <v>41</v>
      </c>
      <c r="O271" s="84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07" t="s">
        <v>135</v>
      </c>
      <c r="AT271" s="207" t="s">
        <v>123</v>
      </c>
      <c r="AU271" s="207" t="s">
        <v>14</v>
      </c>
      <c r="AY271" s="17" t="s">
        <v>122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7" t="s">
        <v>14</v>
      </c>
      <c r="BK271" s="208">
        <f>ROUND(I271*H271,2)</f>
        <v>0</v>
      </c>
      <c r="BL271" s="17" t="s">
        <v>135</v>
      </c>
      <c r="BM271" s="207" t="s">
        <v>493</v>
      </c>
    </row>
    <row r="272" s="2" customFormat="1">
      <c r="A272" s="38"/>
      <c r="B272" s="39"/>
      <c r="C272" s="40"/>
      <c r="D272" s="209" t="s">
        <v>128</v>
      </c>
      <c r="E272" s="40"/>
      <c r="F272" s="210" t="s">
        <v>492</v>
      </c>
      <c r="G272" s="40"/>
      <c r="H272" s="40"/>
      <c r="I272" s="211"/>
      <c r="J272" s="40"/>
      <c r="K272" s="40"/>
      <c r="L272" s="44"/>
      <c r="M272" s="212"/>
      <c r="N272" s="21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128</v>
      </c>
      <c r="AU272" s="17" t="s">
        <v>14</v>
      </c>
    </row>
    <row r="273" s="2" customFormat="1">
      <c r="A273" s="38"/>
      <c r="B273" s="39"/>
      <c r="C273" s="40"/>
      <c r="D273" s="209" t="s">
        <v>129</v>
      </c>
      <c r="E273" s="40"/>
      <c r="F273" s="214" t="s">
        <v>494</v>
      </c>
      <c r="G273" s="40"/>
      <c r="H273" s="40"/>
      <c r="I273" s="211"/>
      <c r="J273" s="40"/>
      <c r="K273" s="40"/>
      <c r="L273" s="44"/>
      <c r="M273" s="212"/>
      <c r="N273" s="213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14</v>
      </c>
    </row>
    <row r="274" s="2" customFormat="1" ht="16.5" customHeight="1">
      <c r="A274" s="38"/>
      <c r="B274" s="39"/>
      <c r="C274" s="196" t="s">
        <v>495</v>
      </c>
      <c r="D274" s="196" t="s">
        <v>123</v>
      </c>
      <c r="E274" s="197" t="s">
        <v>496</v>
      </c>
      <c r="F274" s="198" t="s">
        <v>497</v>
      </c>
      <c r="G274" s="199" t="s">
        <v>141</v>
      </c>
      <c r="H274" s="200">
        <v>1</v>
      </c>
      <c r="I274" s="201"/>
      <c r="J274" s="202">
        <f>ROUND(I274*H274,2)</f>
        <v>0</v>
      </c>
      <c r="K274" s="198" t="s">
        <v>147</v>
      </c>
      <c r="L274" s="44"/>
      <c r="M274" s="203" t="s">
        <v>19</v>
      </c>
      <c r="N274" s="204" t="s">
        <v>41</v>
      </c>
      <c r="O274" s="84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07" t="s">
        <v>135</v>
      </c>
      <c r="AT274" s="207" t="s">
        <v>123</v>
      </c>
      <c r="AU274" s="207" t="s">
        <v>14</v>
      </c>
      <c r="AY274" s="17" t="s">
        <v>122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7" t="s">
        <v>14</v>
      </c>
      <c r="BK274" s="208">
        <f>ROUND(I274*H274,2)</f>
        <v>0</v>
      </c>
      <c r="BL274" s="17" t="s">
        <v>135</v>
      </c>
      <c r="BM274" s="207" t="s">
        <v>498</v>
      </c>
    </row>
    <row r="275" s="2" customFormat="1">
      <c r="A275" s="38"/>
      <c r="B275" s="39"/>
      <c r="C275" s="40"/>
      <c r="D275" s="209" t="s">
        <v>128</v>
      </c>
      <c r="E275" s="40"/>
      <c r="F275" s="210" t="s">
        <v>497</v>
      </c>
      <c r="G275" s="40"/>
      <c r="H275" s="40"/>
      <c r="I275" s="211"/>
      <c r="J275" s="40"/>
      <c r="K275" s="40"/>
      <c r="L275" s="44"/>
      <c r="M275" s="212"/>
      <c r="N275" s="21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128</v>
      </c>
      <c r="AU275" s="17" t="s">
        <v>14</v>
      </c>
    </row>
    <row r="276" s="2" customFormat="1">
      <c r="A276" s="38"/>
      <c r="B276" s="39"/>
      <c r="C276" s="40"/>
      <c r="D276" s="209" t="s">
        <v>129</v>
      </c>
      <c r="E276" s="40"/>
      <c r="F276" s="214" t="s">
        <v>499</v>
      </c>
      <c r="G276" s="40"/>
      <c r="H276" s="40"/>
      <c r="I276" s="211"/>
      <c r="J276" s="40"/>
      <c r="K276" s="40"/>
      <c r="L276" s="44"/>
      <c r="M276" s="212"/>
      <c r="N276" s="213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129</v>
      </c>
      <c r="AU276" s="17" t="s">
        <v>14</v>
      </c>
    </row>
    <row r="277" s="2" customFormat="1" ht="16.5" customHeight="1">
      <c r="A277" s="38"/>
      <c r="B277" s="39"/>
      <c r="C277" s="196" t="s">
        <v>500</v>
      </c>
      <c r="D277" s="196" t="s">
        <v>123</v>
      </c>
      <c r="E277" s="197" t="s">
        <v>501</v>
      </c>
      <c r="F277" s="198" t="s">
        <v>502</v>
      </c>
      <c r="G277" s="199" t="s">
        <v>141</v>
      </c>
      <c r="H277" s="200">
        <v>1</v>
      </c>
      <c r="I277" s="201"/>
      <c r="J277" s="202">
        <f>ROUND(I277*H277,2)</f>
        <v>0</v>
      </c>
      <c r="K277" s="198" t="s">
        <v>147</v>
      </c>
      <c r="L277" s="44"/>
      <c r="M277" s="203" t="s">
        <v>19</v>
      </c>
      <c r="N277" s="204" t="s">
        <v>41</v>
      </c>
      <c r="O277" s="84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7" t="s">
        <v>135</v>
      </c>
      <c r="AT277" s="207" t="s">
        <v>123</v>
      </c>
      <c r="AU277" s="207" t="s">
        <v>14</v>
      </c>
      <c r="AY277" s="17" t="s">
        <v>122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7" t="s">
        <v>14</v>
      </c>
      <c r="BK277" s="208">
        <f>ROUND(I277*H277,2)</f>
        <v>0</v>
      </c>
      <c r="BL277" s="17" t="s">
        <v>135</v>
      </c>
      <c r="BM277" s="207" t="s">
        <v>503</v>
      </c>
    </row>
    <row r="278" s="2" customFormat="1">
      <c r="A278" s="38"/>
      <c r="B278" s="39"/>
      <c r="C278" s="40"/>
      <c r="D278" s="209" t="s">
        <v>128</v>
      </c>
      <c r="E278" s="40"/>
      <c r="F278" s="210" t="s">
        <v>502</v>
      </c>
      <c r="G278" s="40"/>
      <c r="H278" s="40"/>
      <c r="I278" s="211"/>
      <c r="J278" s="40"/>
      <c r="K278" s="40"/>
      <c r="L278" s="44"/>
      <c r="M278" s="212"/>
      <c r="N278" s="21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128</v>
      </c>
      <c r="AU278" s="17" t="s">
        <v>14</v>
      </c>
    </row>
    <row r="279" s="2" customFormat="1">
      <c r="A279" s="38"/>
      <c r="B279" s="39"/>
      <c r="C279" s="40"/>
      <c r="D279" s="209" t="s">
        <v>129</v>
      </c>
      <c r="E279" s="40"/>
      <c r="F279" s="214" t="s">
        <v>499</v>
      </c>
      <c r="G279" s="40"/>
      <c r="H279" s="40"/>
      <c r="I279" s="211"/>
      <c r="J279" s="40"/>
      <c r="K279" s="40"/>
      <c r="L279" s="44"/>
      <c r="M279" s="212"/>
      <c r="N279" s="213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129</v>
      </c>
      <c r="AU279" s="17" t="s">
        <v>14</v>
      </c>
    </row>
    <row r="280" s="2" customFormat="1" ht="16.5" customHeight="1">
      <c r="A280" s="38"/>
      <c r="B280" s="39"/>
      <c r="C280" s="196" t="s">
        <v>504</v>
      </c>
      <c r="D280" s="196" t="s">
        <v>123</v>
      </c>
      <c r="E280" s="197" t="s">
        <v>505</v>
      </c>
      <c r="F280" s="198" t="s">
        <v>506</v>
      </c>
      <c r="G280" s="199" t="s">
        <v>141</v>
      </c>
      <c r="H280" s="200">
        <v>9</v>
      </c>
      <c r="I280" s="201"/>
      <c r="J280" s="202">
        <f>ROUND(I280*H280,2)</f>
        <v>0</v>
      </c>
      <c r="K280" s="198" t="s">
        <v>147</v>
      </c>
      <c r="L280" s="44"/>
      <c r="M280" s="203" t="s">
        <v>19</v>
      </c>
      <c r="N280" s="204" t="s">
        <v>41</v>
      </c>
      <c r="O280" s="84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7" t="s">
        <v>135</v>
      </c>
      <c r="AT280" s="207" t="s">
        <v>123</v>
      </c>
      <c r="AU280" s="207" t="s">
        <v>14</v>
      </c>
      <c r="AY280" s="17" t="s">
        <v>122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7" t="s">
        <v>14</v>
      </c>
      <c r="BK280" s="208">
        <f>ROUND(I280*H280,2)</f>
        <v>0</v>
      </c>
      <c r="BL280" s="17" t="s">
        <v>135</v>
      </c>
      <c r="BM280" s="207" t="s">
        <v>507</v>
      </c>
    </row>
    <row r="281" s="2" customFormat="1">
      <c r="A281" s="38"/>
      <c r="B281" s="39"/>
      <c r="C281" s="40"/>
      <c r="D281" s="209" t="s">
        <v>128</v>
      </c>
      <c r="E281" s="40"/>
      <c r="F281" s="210" t="s">
        <v>506</v>
      </c>
      <c r="G281" s="40"/>
      <c r="H281" s="40"/>
      <c r="I281" s="211"/>
      <c r="J281" s="40"/>
      <c r="K281" s="40"/>
      <c r="L281" s="44"/>
      <c r="M281" s="212"/>
      <c r="N281" s="21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128</v>
      </c>
      <c r="AU281" s="17" t="s">
        <v>14</v>
      </c>
    </row>
    <row r="282" s="2" customFormat="1">
      <c r="A282" s="38"/>
      <c r="B282" s="39"/>
      <c r="C282" s="40"/>
      <c r="D282" s="209" t="s">
        <v>129</v>
      </c>
      <c r="E282" s="40"/>
      <c r="F282" s="214" t="s">
        <v>508</v>
      </c>
      <c r="G282" s="40"/>
      <c r="H282" s="40"/>
      <c r="I282" s="211"/>
      <c r="J282" s="40"/>
      <c r="K282" s="40"/>
      <c r="L282" s="44"/>
      <c r="M282" s="212"/>
      <c r="N282" s="213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129</v>
      </c>
      <c r="AU282" s="17" t="s">
        <v>14</v>
      </c>
    </row>
    <row r="283" s="2" customFormat="1" ht="21.75" customHeight="1">
      <c r="A283" s="38"/>
      <c r="B283" s="39"/>
      <c r="C283" s="196" t="s">
        <v>509</v>
      </c>
      <c r="D283" s="196" t="s">
        <v>123</v>
      </c>
      <c r="E283" s="197" t="s">
        <v>510</v>
      </c>
      <c r="F283" s="198" t="s">
        <v>511</v>
      </c>
      <c r="G283" s="199" t="s">
        <v>141</v>
      </c>
      <c r="H283" s="200">
        <v>9</v>
      </c>
      <c r="I283" s="201"/>
      <c r="J283" s="202">
        <f>ROUND(I283*H283,2)</f>
        <v>0</v>
      </c>
      <c r="K283" s="198" t="s">
        <v>147</v>
      </c>
      <c r="L283" s="44"/>
      <c r="M283" s="203" t="s">
        <v>19</v>
      </c>
      <c r="N283" s="204" t="s">
        <v>41</v>
      </c>
      <c r="O283" s="84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07" t="s">
        <v>135</v>
      </c>
      <c r="AT283" s="207" t="s">
        <v>123</v>
      </c>
      <c r="AU283" s="207" t="s">
        <v>14</v>
      </c>
      <c r="AY283" s="17" t="s">
        <v>122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7" t="s">
        <v>14</v>
      </c>
      <c r="BK283" s="208">
        <f>ROUND(I283*H283,2)</f>
        <v>0</v>
      </c>
      <c r="BL283" s="17" t="s">
        <v>135</v>
      </c>
      <c r="BM283" s="207" t="s">
        <v>512</v>
      </c>
    </row>
    <row r="284" s="2" customFormat="1">
      <c r="A284" s="38"/>
      <c r="B284" s="39"/>
      <c r="C284" s="40"/>
      <c r="D284" s="209" t="s">
        <v>128</v>
      </c>
      <c r="E284" s="40"/>
      <c r="F284" s="210" t="s">
        <v>511</v>
      </c>
      <c r="G284" s="40"/>
      <c r="H284" s="40"/>
      <c r="I284" s="211"/>
      <c r="J284" s="40"/>
      <c r="K284" s="40"/>
      <c r="L284" s="44"/>
      <c r="M284" s="212"/>
      <c r="N284" s="21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128</v>
      </c>
      <c r="AU284" s="17" t="s">
        <v>14</v>
      </c>
    </row>
    <row r="285" s="2" customFormat="1">
      <c r="A285" s="38"/>
      <c r="B285" s="39"/>
      <c r="C285" s="40"/>
      <c r="D285" s="209" t="s">
        <v>129</v>
      </c>
      <c r="E285" s="40"/>
      <c r="F285" s="214" t="s">
        <v>508</v>
      </c>
      <c r="G285" s="40"/>
      <c r="H285" s="40"/>
      <c r="I285" s="211"/>
      <c r="J285" s="40"/>
      <c r="K285" s="40"/>
      <c r="L285" s="44"/>
      <c r="M285" s="212"/>
      <c r="N285" s="21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129</v>
      </c>
      <c r="AU285" s="17" t="s">
        <v>14</v>
      </c>
    </row>
    <row r="286" s="2" customFormat="1" ht="16.5" customHeight="1">
      <c r="A286" s="38"/>
      <c r="B286" s="39"/>
      <c r="C286" s="196" t="s">
        <v>513</v>
      </c>
      <c r="D286" s="196" t="s">
        <v>123</v>
      </c>
      <c r="E286" s="197" t="s">
        <v>514</v>
      </c>
      <c r="F286" s="198" t="s">
        <v>515</v>
      </c>
      <c r="G286" s="199" t="s">
        <v>141</v>
      </c>
      <c r="H286" s="200">
        <v>1</v>
      </c>
      <c r="I286" s="201"/>
      <c r="J286" s="202">
        <f>ROUND(I286*H286,2)</f>
        <v>0</v>
      </c>
      <c r="K286" s="198" t="s">
        <v>147</v>
      </c>
      <c r="L286" s="44"/>
      <c r="M286" s="203" t="s">
        <v>19</v>
      </c>
      <c r="N286" s="204" t="s">
        <v>41</v>
      </c>
      <c r="O286" s="84"/>
      <c r="P286" s="205">
        <f>O286*H286</f>
        <v>0</v>
      </c>
      <c r="Q286" s="205">
        <v>0</v>
      </c>
      <c r="R286" s="205">
        <f>Q286*H286</f>
        <v>0</v>
      </c>
      <c r="S286" s="205">
        <v>0</v>
      </c>
      <c r="T286" s="20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07" t="s">
        <v>135</v>
      </c>
      <c r="AT286" s="207" t="s">
        <v>123</v>
      </c>
      <c r="AU286" s="207" t="s">
        <v>14</v>
      </c>
      <c r="AY286" s="17" t="s">
        <v>122</v>
      </c>
      <c r="BE286" s="208">
        <f>IF(N286="základní",J286,0)</f>
        <v>0</v>
      </c>
      <c r="BF286" s="208">
        <f>IF(N286="snížená",J286,0)</f>
        <v>0</v>
      </c>
      <c r="BG286" s="208">
        <f>IF(N286="zákl. přenesená",J286,0)</f>
        <v>0</v>
      </c>
      <c r="BH286" s="208">
        <f>IF(N286="sníž. přenesená",J286,0)</f>
        <v>0</v>
      </c>
      <c r="BI286" s="208">
        <f>IF(N286="nulová",J286,0)</f>
        <v>0</v>
      </c>
      <c r="BJ286" s="17" t="s">
        <v>14</v>
      </c>
      <c r="BK286" s="208">
        <f>ROUND(I286*H286,2)</f>
        <v>0</v>
      </c>
      <c r="BL286" s="17" t="s">
        <v>135</v>
      </c>
      <c r="BM286" s="207" t="s">
        <v>516</v>
      </c>
    </row>
    <row r="287" s="2" customFormat="1">
      <c r="A287" s="38"/>
      <c r="B287" s="39"/>
      <c r="C287" s="40"/>
      <c r="D287" s="209" t="s">
        <v>128</v>
      </c>
      <c r="E287" s="40"/>
      <c r="F287" s="210" t="s">
        <v>515</v>
      </c>
      <c r="G287" s="40"/>
      <c r="H287" s="40"/>
      <c r="I287" s="211"/>
      <c r="J287" s="40"/>
      <c r="K287" s="40"/>
      <c r="L287" s="44"/>
      <c r="M287" s="212"/>
      <c r="N287" s="21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128</v>
      </c>
      <c r="AU287" s="17" t="s">
        <v>14</v>
      </c>
    </row>
    <row r="288" s="2" customFormat="1">
      <c r="A288" s="38"/>
      <c r="B288" s="39"/>
      <c r="C288" s="40"/>
      <c r="D288" s="209" t="s">
        <v>129</v>
      </c>
      <c r="E288" s="40"/>
      <c r="F288" s="214" t="s">
        <v>499</v>
      </c>
      <c r="G288" s="40"/>
      <c r="H288" s="40"/>
      <c r="I288" s="211"/>
      <c r="J288" s="40"/>
      <c r="K288" s="40"/>
      <c r="L288" s="44"/>
      <c r="M288" s="212"/>
      <c r="N288" s="213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129</v>
      </c>
      <c r="AU288" s="17" t="s">
        <v>14</v>
      </c>
    </row>
    <row r="289" s="2" customFormat="1" ht="16.5" customHeight="1">
      <c r="A289" s="38"/>
      <c r="B289" s="39"/>
      <c r="C289" s="196" t="s">
        <v>517</v>
      </c>
      <c r="D289" s="196" t="s">
        <v>123</v>
      </c>
      <c r="E289" s="197" t="s">
        <v>184</v>
      </c>
      <c r="F289" s="198" t="s">
        <v>185</v>
      </c>
      <c r="G289" s="199" t="s">
        <v>186</v>
      </c>
      <c r="H289" s="200">
        <v>72</v>
      </c>
      <c r="I289" s="201"/>
      <c r="J289" s="202">
        <f>ROUND(I289*H289,2)</f>
        <v>0</v>
      </c>
      <c r="K289" s="198" t="s">
        <v>147</v>
      </c>
      <c r="L289" s="44"/>
      <c r="M289" s="203" t="s">
        <v>19</v>
      </c>
      <c r="N289" s="204" t="s">
        <v>41</v>
      </c>
      <c r="O289" s="84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07" t="s">
        <v>135</v>
      </c>
      <c r="AT289" s="207" t="s">
        <v>123</v>
      </c>
      <c r="AU289" s="207" t="s">
        <v>14</v>
      </c>
      <c r="AY289" s="17" t="s">
        <v>122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7" t="s">
        <v>14</v>
      </c>
      <c r="BK289" s="208">
        <f>ROUND(I289*H289,2)</f>
        <v>0</v>
      </c>
      <c r="BL289" s="17" t="s">
        <v>135</v>
      </c>
      <c r="BM289" s="207" t="s">
        <v>518</v>
      </c>
    </row>
    <row r="290" s="2" customFormat="1">
      <c r="A290" s="38"/>
      <c r="B290" s="39"/>
      <c r="C290" s="40"/>
      <c r="D290" s="209" t="s">
        <v>128</v>
      </c>
      <c r="E290" s="40"/>
      <c r="F290" s="210" t="s">
        <v>185</v>
      </c>
      <c r="G290" s="40"/>
      <c r="H290" s="40"/>
      <c r="I290" s="211"/>
      <c r="J290" s="40"/>
      <c r="K290" s="40"/>
      <c r="L290" s="44"/>
      <c r="M290" s="212"/>
      <c r="N290" s="21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128</v>
      </c>
      <c r="AU290" s="17" t="s">
        <v>14</v>
      </c>
    </row>
    <row r="291" s="2" customFormat="1">
      <c r="A291" s="38"/>
      <c r="B291" s="39"/>
      <c r="C291" s="40"/>
      <c r="D291" s="209" t="s">
        <v>129</v>
      </c>
      <c r="E291" s="40"/>
      <c r="F291" s="214" t="s">
        <v>188</v>
      </c>
      <c r="G291" s="40"/>
      <c r="H291" s="40"/>
      <c r="I291" s="211"/>
      <c r="J291" s="40"/>
      <c r="K291" s="40"/>
      <c r="L291" s="44"/>
      <c r="M291" s="212"/>
      <c r="N291" s="21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129</v>
      </c>
      <c r="AU291" s="17" t="s">
        <v>14</v>
      </c>
    </row>
    <row r="292" s="2" customFormat="1" ht="16.5" customHeight="1">
      <c r="A292" s="38"/>
      <c r="B292" s="39"/>
      <c r="C292" s="196" t="s">
        <v>519</v>
      </c>
      <c r="D292" s="196" t="s">
        <v>123</v>
      </c>
      <c r="E292" s="197" t="s">
        <v>189</v>
      </c>
      <c r="F292" s="198" t="s">
        <v>190</v>
      </c>
      <c r="G292" s="199" t="s">
        <v>186</v>
      </c>
      <c r="H292" s="200">
        <v>40</v>
      </c>
      <c r="I292" s="201"/>
      <c r="J292" s="202">
        <f>ROUND(I292*H292,2)</f>
        <v>0</v>
      </c>
      <c r="K292" s="198" t="s">
        <v>147</v>
      </c>
      <c r="L292" s="44"/>
      <c r="M292" s="203" t="s">
        <v>19</v>
      </c>
      <c r="N292" s="204" t="s">
        <v>41</v>
      </c>
      <c r="O292" s="84"/>
      <c r="P292" s="205">
        <f>O292*H292</f>
        <v>0</v>
      </c>
      <c r="Q292" s="205">
        <v>0</v>
      </c>
      <c r="R292" s="205">
        <f>Q292*H292</f>
        <v>0</v>
      </c>
      <c r="S292" s="205">
        <v>0</v>
      </c>
      <c r="T292" s="20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7" t="s">
        <v>135</v>
      </c>
      <c r="AT292" s="207" t="s">
        <v>123</v>
      </c>
      <c r="AU292" s="207" t="s">
        <v>14</v>
      </c>
      <c r="AY292" s="17" t="s">
        <v>122</v>
      </c>
      <c r="BE292" s="208">
        <f>IF(N292="základní",J292,0)</f>
        <v>0</v>
      </c>
      <c r="BF292" s="208">
        <f>IF(N292="snížená",J292,0)</f>
        <v>0</v>
      </c>
      <c r="BG292" s="208">
        <f>IF(N292="zákl. přenesená",J292,0)</f>
        <v>0</v>
      </c>
      <c r="BH292" s="208">
        <f>IF(N292="sníž. přenesená",J292,0)</f>
        <v>0</v>
      </c>
      <c r="BI292" s="208">
        <f>IF(N292="nulová",J292,0)</f>
        <v>0</v>
      </c>
      <c r="BJ292" s="17" t="s">
        <v>14</v>
      </c>
      <c r="BK292" s="208">
        <f>ROUND(I292*H292,2)</f>
        <v>0</v>
      </c>
      <c r="BL292" s="17" t="s">
        <v>135</v>
      </c>
      <c r="BM292" s="207" t="s">
        <v>520</v>
      </c>
    </row>
    <row r="293" s="2" customFormat="1">
      <c r="A293" s="38"/>
      <c r="B293" s="39"/>
      <c r="C293" s="40"/>
      <c r="D293" s="209" t="s">
        <v>128</v>
      </c>
      <c r="E293" s="40"/>
      <c r="F293" s="210" t="s">
        <v>190</v>
      </c>
      <c r="G293" s="40"/>
      <c r="H293" s="40"/>
      <c r="I293" s="211"/>
      <c r="J293" s="40"/>
      <c r="K293" s="40"/>
      <c r="L293" s="44"/>
      <c r="M293" s="212"/>
      <c r="N293" s="213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128</v>
      </c>
      <c r="AU293" s="17" t="s">
        <v>14</v>
      </c>
    </row>
    <row r="294" s="2" customFormat="1">
      <c r="A294" s="38"/>
      <c r="B294" s="39"/>
      <c r="C294" s="40"/>
      <c r="D294" s="209" t="s">
        <v>129</v>
      </c>
      <c r="E294" s="40"/>
      <c r="F294" s="214" t="s">
        <v>192</v>
      </c>
      <c r="G294" s="40"/>
      <c r="H294" s="40"/>
      <c r="I294" s="211"/>
      <c r="J294" s="40"/>
      <c r="K294" s="40"/>
      <c r="L294" s="44"/>
      <c r="M294" s="212"/>
      <c r="N294" s="21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129</v>
      </c>
      <c r="AU294" s="17" t="s">
        <v>14</v>
      </c>
    </row>
    <row r="295" s="2" customFormat="1" ht="16.5" customHeight="1">
      <c r="A295" s="38"/>
      <c r="B295" s="39"/>
      <c r="C295" s="196" t="s">
        <v>521</v>
      </c>
      <c r="D295" s="196" t="s">
        <v>123</v>
      </c>
      <c r="E295" s="197" t="s">
        <v>194</v>
      </c>
      <c r="F295" s="198" t="s">
        <v>195</v>
      </c>
      <c r="G295" s="199" t="s">
        <v>186</v>
      </c>
      <c r="H295" s="200">
        <v>72</v>
      </c>
      <c r="I295" s="201"/>
      <c r="J295" s="202">
        <f>ROUND(I295*H295,2)</f>
        <v>0</v>
      </c>
      <c r="K295" s="198" t="s">
        <v>147</v>
      </c>
      <c r="L295" s="44"/>
      <c r="M295" s="203" t="s">
        <v>19</v>
      </c>
      <c r="N295" s="204" t="s">
        <v>41</v>
      </c>
      <c r="O295" s="84"/>
      <c r="P295" s="205">
        <f>O295*H295</f>
        <v>0</v>
      </c>
      <c r="Q295" s="205">
        <v>0</v>
      </c>
      <c r="R295" s="205">
        <f>Q295*H295</f>
        <v>0</v>
      </c>
      <c r="S295" s="205">
        <v>0</v>
      </c>
      <c r="T295" s="20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07" t="s">
        <v>135</v>
      </c>
      <c r="AT295" s="207" t="s">
        <v>123</v>
      </c>
      <c r="AU295" s="207" t="s">
        <v>14</v>
      </c>
      <c r="AY295" s="17" t="s">
        <v>122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7" t="s">
        <v>14</v>
      </c>
      <c r="BK295" s="208">
        <f>ROUND(I295*H295,2)</f>
        <v>0</v>
      </c>
      <c r="BL295" s="17" t="s">
        <v>135</v>
      </c>
      <c r="BM295" s="207" t="s">
        <v>522</v>
      </c>
    </row>
    <row r="296" s="2" customFormat="1">
      <c r="A296" s="38"/>
      <c r="B296" s="39"/>
      <c r="C296" s="40"/>
      <c r="D296" s="209" t="s">
        <v>128</v>
      </c>
      <c r="E296" s="40"/>
      <c r="F296" s="210" t="s">
        <v>195</v>
      </c>
      <c r="G296" s="40"/>
      <c r="H296" s="40"/>
      <c r="I296" s="211"/>
      <c r="J296" s="40"/>
      <c r="K296" s="40"/>
      <c r="L296" s="44"/>
      <c r="M296" s="212"/>
      <c r="N296" s="21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128</v>
      </c>
      <c r="AU296" s="17" t="s">
        <v>14</v>
      </c>
    </row>
    <row r="297" s="2" customFormat="1">
      <c r="A297" s="38"/>
      <c r="B297" s="39"/>
      <c r="C297" s="40"/>
      <c r="D297" s="209" t="s">
        <v>129</v>
      </c>
      <c r="E297" s="40"/>
      <c r="F297" s="214" t="s">
        <v>197</v>
      </c>
      <c r="G297" s="40"/>
      <c r="H297" s="40"/>
      <c r="I297" s="211"/>
      <c r="J297" s="40"/>
      <c r="K297" s="40"/>
      <c r="L297" s="44"/>
      <c r="M297" s="212"/>
      <c r="N297" s="21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129</v>
      </c>
      <c r="AU297" s="17" t="s">
        <v>14</v>
      </c>
    </row>
    <row r="298" s="2" customFormat="1" ht="16.5" customHeight="1">
      <c r="A298" s="38"/>
      <c r="B298" s="39"/>
      <c r="C298" s="196" t="s">
        <v>523</v>
      </c>
      <c r="D298" s="196" t="s">
        <v>123</v>
      </c>
      <c r="E298" s="197" t="s">
        <v>199</v>
      </c>
      <c r="F298" s="198" t="s">
        <v>200</v>
      </c>
      <c r="G298" s="199" t="s">
        <v>186</v>
      </c>
      <c r="H298" s="200">
        <v>8</v>
      </c>
      <c r="I298" s="201"/>
      <c r="J298" s="202">
        <f>ROUND(I298*H298,2)</f>
        <v>0</v>
      </c>
      <c r="K298" s="198" t="s">
        <v>147</v>
      </c>
      <c r="L298" s="44"/>
      <c r="M298" s="203" t="s">
        <v>19</v>
      </c>
      <c r="N298" s="204" t="s">
        <v>41</v>
      </c>
      <c r="O298" s="84"/>
      <c r="P298" s="205">
        <f>O298*H298</f>
        <v>0</v>
      </c>
      <c r="Q298" s="205">
        <v>0</v>
      </c>
      <c r="R298" s="205">
        <f>Q298*H298</f>
        <v>0</v>
      </c>
      <c r="S298" s="205">
        <v>0</v>
      </c>
      <c r="T298" s="20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07" t="s">
        <v>135</v>
      </c>
      <c r="AT298" s="207" t="s">
        <v>123</v>
      </c>
      <c r="AU298" s="207" t="s">
        <v>14</v>
      </c>
      <c r="AY298" s="17" t="s">
        <v>122</v>
      </c>
      <c r="BE298" s="208">
        <f>IF(N298="základní",J298,0)</f>
        <v>0</v>
      </c>
      <c r="BF298" s="208">
        <f>IF(N298="snížená",J298,0)</f>
        <v>0</v>
      </c>
      <c r="BG298" s="208">
        <f>IF(N298="zákl. přenesená",J298,0)</f>
        <v>0</v>
      </c>
      <c r="BH298" s="208">
        <f>IF(N298="sníž. přenesená",J298,0)</f>
        <v>0</v>
      </c>
      <c r="BI298" s="208">
        <f>IF(N298="nulová",J298,0)</f>
        <v>0</v>
      </c>
      <c r="BJ298" s="17" t="s">
        <v>14</v>
      </c>
      <c r="BK298" s="208">
        <f>ROUND(I298*H298,2)</f>
        <v>0</v>
      </c>
      <c r="BL298" s="17" t="s">
        <v>135</v>
      </c>
      <c r="BM298" s="207" t="s">
        <v>524</v>
      </c>
    </row>
    <row r="299" s="2" customFormat="1">
      <c r="A299" s="38"/>
      <c r="B299" s="39"/>
      <c r="C299" s="40"/>
      <c r="D299" s="209" t="s">
        <v>128</v>
      </c>
      <c r="E299" s="40"/>
      <c r="F299" s="210" t="s">
        <v>200</v>
      </c>
      <c r="G299" s="40"/>
      <c r="H299" s="40"/>
      <c r="I299" s="211"/>
      <c r="J299" s="40"/>
      <c r="K299" s="40"/>
      <c r="L299" s="44"/>
      <c r="M299" s="212"/>
      <c r="N299" s="213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128</v>
      </c>
      <c r="AU299" s="17" t="s">
        <v>14</v>
      </c>
    </row>
    <row r="300" s="2" customFormat="1">
      <c r="A300" s="38"/>
      <c r="B300" s="39"/>
      <c r="C300" s="40"/>
      <c r="D300" s="209" t="s">
        <v>129</v>
      </c>
      <c r="E300" s="40"/>
      <c r="F300" s="214" t="s">
        <v>202</v>
      </c>
      <c r="G300" s="40"/>
      <c r="H300" s="40"/>
      <c r="I300" s="211"/>
      <c r="J300" s="40"/>
      <c r="K300" s="40"/>
      <c r="L300" s="44"/>
      <c r="M300" s="212"/>
      <c r="N300" s="21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129</v>
      </c>
      <c r="AU300" s="17" t="s">
        <v>14</v>
      </c>
    </row>
    <row r="301" s="11" customFormat="1" ht="25.92" customHeight="1">
      <c r="A301" s="11"/>
      <c r="B301" s="182"/>
      <c r="C301" s="183"/>
      <c r="D301" s="184" t="s">
        <v>69</v>
      </c>
      <c r="E301" s="185" t="s">
        <v>79</v>
      </c>
      <c r="F301" s="185" t="s">
        <v>203</v>
      </c>
      <c r="G301" s="183"/>
      <c r="H301" s="183"/>
      <c r="I301" s="186"/>
      <c r="J301" s="187">
        <f>BK301</f>
        <v>0</v>
      </c>
      <c r="K301" s="183"/>
      <c r="L301" s="188"/>
      <c r="M301" s="189"/>
      <c r="N301" s="190"/>
      <c r="O301" s="190"/>
      <c r="P301" s="191">
        <f>SUM(P302:P304)</f>
        <v>0</v>
      </c>
      <c r="Q301" s="190"/>
      <c r="R301" s="191">
        <f>SUM(R302:R304)</f>
        <v>0</v>
      </c>
      <c r="S301" s="190"/>
      <c r="T301" s="192">
        <f>SUM(T302:T304)</f>
        <v>0</v>
      </c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R301" s="193" t="s">
        <v>14</v>
      </c>
      <c r="AT301" s="194" t="s">
        <v>69</v>
      </c>
      <c r="AU301" s="194" t="s">
        <v>70</v>
      </c>
      <c r="AY301" s="193" t="s">
        <v>122</v>
      </c>
      <c r="BK301" s="195">
        <f>SUM(BK302:BK304)</f>
        <v>0</v>
      </c>
    </row>
    <row r="302" s="2" customFormat="1" ht="16.5" customHeight="1">
      <c r="A302" s="38"/>
      <c r="B302" s="39"/>
      <c r="C302" s="196" t="s">
        <v>525</v>
      </c>
      <c r="D302" s="196" t="s">
        <v>123</v>
      </c>
      <c r="E302" s="197" t="s">
        <v>205</v>
      </c>
      <c r="F302" s="198" t="s">
        <v>206</v>
      </c>
      <c r="G302" s="199" t="s">
        <v>141</v>
      </c>
      <c r="H302" s="200">
        <v>1</v>
      </c>
      <c r="I302" s="201"/>
      <c r="J302" s="202">
        <f>ROUND(I302*H302,2)</f>
        <v>0</v>
      </c>
      <c r="K302" s="198" t="s">
        <v>19</v>
      </c>
      <c r="L302" s="44"/>
      <c r="M302" s="203" t="s">
        <v>19</v>
      </c>
      <c r="N302" s="204" t="s">
        <v>41</v>
      </c>
      <c r="O302" s="84"/>
      <c r="P302" s="205">
        <f>O302*H302</f>
        <v>0</v>
      </c>
      <c r="Q302" s="205">
        <v>0</v>
      </c>
      <c r="R302" s="205">
        <f>Q302*H302</f>
        <v>0</v>
      </c>
      <c r="S302" s="205">
        <v>0</v>
      </c>
      <c r="T302" s="20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07" t="s">
        <v>126</v>
      </c>
      <c r="AT302" s="207" t="s">
        <v>123</v>
      </c>
      <c r="AU302" s="207" t="s">
        <v>14</v>
      </c>
      <c r="AY302" s="17" t="s">
        <v>122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7" t="s">
        <v>14</v>
      </c>
      <c r="BK302" s="208">
        <f>ROUND(I302*H302,2)</f>
        <v>0</v>
      </c>
      <c r="BL302" s="17" t="s">
        <v>126</v>
      </c>
      <c r="BM302" s="207" t="s">
        <v>526</v>
      </c>
    </row>
    <row r="303" s="2" customFormat="1">
      <c r="A303" s="38"/>
      <c r="B303" s="39"/>
      <c r="C303" s="40"/>
      <c r="D303" s="209" t="s">
        <v>128</v>
      </c>
      <c r="E303" s="40"/>
      <c r="F303" s="210" t="s">
        <v>206</v>
      </c>
      <c r="G303" s="40"/>
      <c r="H303" s="40"/>
      <c r="I303" s="211"/>
      <c r="J303" s="40"/>
      <c r="K303" s="40"/>
      <c r="L303" s="44"/>
      <c r="M303" s="212"/>
      <c r="N303" s="213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128</v>
      </c>
      <c r="AU303" s="17" t="s">
        <v>14</v>
      </c>
    </row>
    <row r="304" s="2" customFormat="1">
      <c r="A304" s="38"/>
      <c r="B304" s="39"/>
      <c r="C304" s="40"/>
      <c r="D304" s="209" t="s">
        <v>129</v>
      </c>
      <c r="E304" s="40"/>
      <c r="F304" s="214" t="s">
        <v>527</v>
      </c>
      <c r="G304" s="40"/>
      <c r="H304" s="40"/>
      <c r="I304" s="211"/>
      <c r="J304" s="40"/>
      <c r="K304" s="40"/>
      <c r="L304" s="44"/>
      <c r="M304" s="215"/>
      <c r="N304" s="216"/>
      <c r="O304" s="217"/>
      <c r="P304" s="217"/>
      <c r="Q304" s="217"/>
      <c r="R304" s="217"/>
      <c r="S304" s="217"/>
      <c r="T304" s="21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129</v>
      </c>
      <c r="AU304" s="17" t="s">
        <v>14</v>
      </c>
    </row>
    <row r="305" s="2" customFormat="1" ht="6.96" customHeight="1">
      <c r="A305" s="38"/>
      <c r="B305" s="59"/>
      <c r="C305" s="60"/>
      <c r="D305" s="60"/>
      <c r="E305" s="60"/>
      <c r="F305" s="60"/>
      <c r="G305" s="60"/>
      <c r="H305" s="60"/>
      <c r="I305" s="60"/>
      <c r="J305" s="60"/>
      <c r="K305" s="60"/>
      <c r="L305" s="44"/>
      <c r="M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</row>
  </sheetData>
  <sheetProtection sheet="1" autoFilter="0" formatColumns="0" formatRows="0" objects="1" scenarios="1" spinCount="100000" saltValue="YqwG9XATIdIYDjp0uK4uEtQKXN/YybQgVS6s8trc2DAy2AoYSe3a/v9JAY9ROQTpdG8KmflOTVpeO64zVtlkhg==" hashValue="20ocuJ3WAWd/tHzFMzWJ3l0nbdPRmfrV7PV4fFEMxi/jexzWtw/csd1tt7bnn5QCTIGWlQYtw4Tw844RwcrslA==" algorithmName="SHA-512" password="CC35"/>
  <autoFilter ref="C86:K30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rozvaděče 3kV na TNS Dětmarovice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528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22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22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ROUND((SUM(BE88:BE262)),  2)</f>
        <v>0</v>
      </c>
      <c r="G33" s="38"/>
      <c r="H33" s="38"/>
      <c r="I33" s="148">
        <v>0.20999999999999999</v>
      </c>
      <c r="J33" s="147">
        <f>ROUND(((SUM(BE88:BE262))*I33),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ROUND((SUM(BF88:BF262)),  2)</f>
        <v>0</v>
      </c>
      <c r="G34" s="38"/>
      <c r="H34" s="38"/>
      <c r="I34" s="148">
        <v>0.12</v>
      </c>
      <c r="J34" s="147">
        <f>ROUND(((SUM(BF88:BF262))*I34),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ROUND((SUM(BG88:BG262)),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ROUND((SUM(BH88:BH262)),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ROUND((SUM(BI88:BI262)),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rozvaděče 3kV na TNS Dětmarovice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19-82-01 - TNS Dětmarovice, stavební část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13. 10. 2023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SB projekt s.r.o., Ing. Vladimír Čechák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529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530</v>
      </c>
      <c r="E61" s="168"/>
      <c r="F61" s="168"/>
      <c r="G61" s="168"/>
      <c r="H61" s="168"/>
      <c r="I61" s="168"/>
      <c r="J61" s="169">
        <f>J132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531</v>
      </c>
      <c r="E62" s="168"/>
      <c r="F62" s="168"/>
      <c r="G62" s="168"/>
      <c r="H62" s="168"/>
      <c r="I62" s="168"/>
      <c r="J62" s="169">
        <f>J153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532</v>
      </c>
      <c r="E63" s="168"/>
      <c r="F63" s="168"/>
      <c r="G63" s="168"/>
      <c r="H63" s="168"/>
      <c r="I63" s="168"/>
      <c r="J63" s="169">
        <f>J171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533</v>
      </c>
      <c r="E64" s="168"/>
      <c r="F64" s="168"/>
      <c r="G64" s="168"/>
      <c r="H64" s="168"/>
      <c r="I64" s="168"/>
      <c r="J64" s="169">
        <f>J175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5"/>
      <c r="C65" s="166"/>
      <c r="D65" s="167" t="s">
        <v>534</v>
      </c>
      <c r="E65" s="168"/>
      <c r="F65" s="168"/>
      <c r="G65" s="168"/>
      <c r="H65" s="168"/>
      <c r="I65" s="168"/>
      <c r="J65" s="169">
        <f>J205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5"/>
      <c r="C66" s="166"/>
      <c r="D66" s="167" t="s">
        <v>535</v>
      </c>
      <c r="E66" s="168"/>
      <c r="F66" s="168"/>
      <c r="G66" s="168"/>
      <c r="H66" s="168"/>
      <c r="I66" s="168"/>
      <c r="J66" s="169">
        <f>J209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5"/>
      <c r="C67" s="166"/>
      <c r="D67" s="167" t="s">
        <v>536</v>
      </c>
      <c r="E67" s="168"/>
      <c r="F67" s="168"/>
      <c r="G67" s="168"/>
      <c r="H67" s="168"/>
      <c r="I67" s="168"/>
      <c r="J67" s="169">
        <f>J236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5"/>
      <c r="C68" s="166"/>
      <c r="D68" s="167" t="s">
        <v>537</v>
      </c>
      <c r="E68" s="168"/>
      <c r="F68" s="168"/>
      <c r="G68" s="168"/>
      <c r="H68" s="168"/>
      <c r="I68" s="168"/>
      <c r="J68" s="169">
        <f>J249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Rekonstrukce rozvaděče 3kV na TNS Dětmarovice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19-82-01 - TNS Dětmarovice, stavební část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 xml:space="preserve"> </v>
      </c>
      <c r="G82" s="40"/>
      <c r="H82" s="40"/>
      <c r="I82" s="32" t="s">
        <v>23</v>
      </c>
      <c r="J82" s="72" t="str">
        <f>IF(J12="","",J12)</f>
        <v>13. 10. 2023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30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28</v>
      </c>
      <c r="D85" s="40"/>
      <c r="E85" s="40"/>
      <c r="F85" s="27" t="str">
        <f>IF(E18="","",E18)</f>
        <v>Vyplň údaj</v>
      </c>
      <c r="G85" s="40"/>
      <c r="H85" s="40"/>
      <c r="I85" s="32" t="s">
        <v>32</v>
      </c>
      <c r="J85" s="36" t="str">
        <f>E24</f>
        <v>SB projekt s.r.o., Ing. Vladimír Čechák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108</v>
      </c>
      <c r="D87" s="174" t="s">
        <v>55</v>
      </c>
      <c r="E87" s="174" t="s">
        <v>51</v>
      </c>
      <c r="F87" s="174" t="s">
        <v>52</v>
      </c>
      <c r="G87" s="174" t="s">
        <v>109</v>
      </c>
      <c r="H87" s="174" t="s">
        <v>110</v>
      </c>
      <c r="I87" s="174" t="s">
        <v>111</v>
      </c>
      <c r="J87" s="174" t="s">
        <v>100</v>
      </c>
      <c r="K87" s="175" t="s">
        <v>112</v>
      </c>
      <c r="L87" s="176"/>
      <c r="M87" s="92" t="s">
        <v>19</v>
      </c>
      <c r="N87" s="93" t="s">
        <v>40</v>
      </c>
      <c r="O87" s="93" t="s">
        <v>113</v>
      </c>
      <c r="P87" s="93" t="s">
        <v>114</v>
      </c>
      <c r="Q87" s="93" t="s">
        <v>115</v>
      </c>
      <c r="R87" s="93" t="s">
        <v>116</v>
      </c>
      <c r="S87" s="93" t="s">
        <v>117</v>
      </c>
      <c r="T87" s="94" t="s">
        <v>118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119</v>
      </c>
      <c r="D88" s="40"/>
      <c r="E88" s="40"/>
      <c r="F88" s="40"/>
      <c r="G88" s="40"/>
      <c r="H88" s="40"/>
      <c r="I88" s="40"/>
      <c r="J88" s="177">
        <f>BK88</f>
        <v>0</v>
      </c>
      <c r="K88" s="40"/>
      <c r="L88" s="44"/>
      <c r="M88" s="95"/>
      <c r="N88" s="178"/>
      <c r="O88" s="96"/>
      <c r="P88" s="179">
        <f>P89+P132+P153+P171+P175+P205+P209+P236+P249</f>
        <v>0</v>
      </c>
      <c r="Q88" s="96"/>
      <c r="R88" s="179">
        <f>R89+R132+R153+R171+R175+R205+R209+R236+R249</f>
        <v>0</v>
      </c>
      <c r="S88" s="96"/>
      <c r="T88" s="180">
        <f>T89+T132+T153+T171+T175+T205+T209+T236+T249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69</v>
      </c>
      <c r="AU88" s="17" t="s">
        <v>101</v>
      </c>
      <c r="BK88" s="181">
        <f>BK89+BK132+BK153+BK171+BK175+BK205+BK209+BK236+BK249</f>
        <v>0</v>
      </c>
    </row>
    <row r="89" s="11" customFormat="1" ht="25.92" customHeight="1">
      <c r="A89" s="11"/>
      <c r="B89" s="182"/>
      <c r="C89" s="183"/>
      <c r="D89" s="184" t="s">
        <v>69</v>
      </c>
      <c r="E89" s="185" t="s">
        <v>79</v>
      </c>
      <c r="F89" s="185" t="s">
        <v>538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SUM(P90:P131)</f>
        <v>0</v>
      </c>
      <c r="Q89" s="190"/>
      <c r="R89" s="191">
        <f>SUM(R90:R131)</f>
        <v>0</v>
      </c>
      <c r="S89" s="190"/>
      <c r="T89" s="192">
        <f>SUM(T90:T131)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14</v>
      </c>
      <c r="AT89" s="194" t="s">
        <v>69</v>
      </c>
      <c r="AU89" s="194" t="s">
        <v>70</v>
      </c>
      <c r="AY89" s="193" t="s">
        <v>122</v>
      </c>
      <c r="BK89" s="195">
        <f>SUM(BK90:BK131)</f>
        <v>0</v>
      </c>
    </row>
    <row r="90" s="2" customFormat="1" ht="24.15" customHeight="1">
      <c r="A90" s="38"/>
      <c r="B90" s="39"/>
      <c r="C90" s="196" t="s">
        <v>14</v>
      </c>
      <c r="D90" s="196" t="s">
        <v>123</v>
      </c>
      <c r="E90" s="197" t="s">
        <v>539</v>
      </c>
      <c r="F90" s="198" t="s">
        <v>540</v>
      </c>
      <c r="G90" s="199" t="s">
        <v>541</v>
      </c>
      <c r="H90" s="200">
        <v>49.621000000000002</v>
      </c>
      <c r="I90" s="201"/>
      <c r="J90" s="202">
        <f>ROUND(I90*H90,2)</f>
        <v>0</v>
      </c>
      <c r="K90" s="198" t="s">
        <v>542</v>
      </c>
      <c r="L90" s="44"/>
      <c r="M90" s="203" t="s">
        <v>19</v>
      </c>
      <c r="N90" s="204" t="s">
        <v>41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126</v>
      </c>
      <c r="AT90" s="207" t="s">
        <v>123</v>
      </c>
      <c r="AU90" s="207" t="s">
        <v>14</v>
      </c>
      <c r="AY90" s="17" t="s">
        <v>122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14</v>
      </c>
      <c r="BK90" s="208">
        <f>ROUND(I90*H90,2)</f>
        <v>0</v>
      </c>
      <c r="BL90" s="17" t="s">
        <v>126</v>
      </c>
      <c r="BM90" s="207" t="s">
        <v>543</v>
      </c>
    </row>
    <row r="91" s="2" customFormat="1">
      <c r="A91" s="38"/>
      <c r="B91" s="39"/>
      <c r="C91" s="40"/>
      <c r="D91" s="209" t="s">
        <v>128</v>
      </c>
      <c r="E91" s="40"/>
      <c r="F91" s="210" t="s">
        <v>544</v>
      </c>
      <c r="G91" s="40"/>
      <c r="H91" s="40"/>
      <c r="I91" s="211"/>
      <c r="J91" s="40"/>
      <c r="K91" s="40"/>
      <c r="L91" s="44"/>
      <c r="M91" s="212"/>
      <c r="N91" s="21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14</v>
      </c>
    </row>
    <row r="92" s="2" customFormat="1">
      <c r="A92" s="38"/>
      <c r="B92" s="39"/>
      <c r="C92" s="40"/>
      <c r="D92" s="219" t="s">
        <v>545</v>
      </c>
      <c r="E92" s="40"/>
      <c r="F92" s="220" t="s">
        <v>546</v>
      </c>
      <c r="G92" s="40"/>
      <c r="H92" s="40"/>
      <c r="I92" s="211"/>
      <c r="J92" s="40"/>
      <c r="K92" s="40"/>
      <c r="L92" s="44"/>
      <c r="M92" s="212"/>
      <c r="N92" s="21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545</v>
      </c>
      <c r="AU92" s="17" t="s">
        <v>14</v>
      </c>
    </row>
    <row r="93" s="2" customFormat="1">
      <c r="A93" s="38"/>
      <c r="B93" s="39"/>
      <c r="C93" s="40"/>
      <c r="D93" s="209" t="s">
        <v>129</v>
      </c>
      <c r="E93" s="40"/>
      <c r="F93" s="214" t="s">
        <v>547</v>
      </c>
      <c r="G93" s="40"/>
      <c r="H93" s="40"/>
      <c r="I93" s="211"/>
      <c r="J93" s="40"/>
      <c r="K93" s="40"/>
      <c r="L93" s="44"/>
      <c r="M93" s="212"/>
      <c r="N93" s="21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14</v>
      </c>
    </row>
    <row r="94" s="12" customFormat="1">
      <c r="A94" s="12"/>
      <c r="B94" s="221"/>
      <c r="C94" s="222"/>
      <c r="D94" s="209" t="s">
        <v>548</v>
      </c>
      <c r="E94" s="223" t="s">
        <v>19</v>
      </c>
      <c r="F94" s="224" t="s">
        <v>549</v>
      </c>
      <c r="G94" s="222"/>
      <c r="H94" s="225">
        <v>49.621000000000002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1" t="s">
        <v>548</v>
      </c>
      <c r="AU94" s="231" t="s">
        <v>14</v>
      </c>
      <c r="AV94" s="12" t="s">
        <v>79</v>
      </c>
      <c r="AW94" s="12" t="s">
        <v>31</v>
      </c>
      <c r="AX94" s="12" t="s">
        <v>70</v>
      </c>
      <c r="AY94" s="231" t="s">
        <v>122</v>
      </c>
    </row>
    <row r="95" s="13" customFormat="1">
      <c r="A95" s="13"/>
      <c r="B95" s="232"/>
      <c r="C95" s="233"/>
      <c r="D95" s="209" t="s">
        <v>548</v>
      </c>
      <c r="E95" s="234" t="s">
        <v>19</v>
      </c>
      <c r="F95" s="235" t="s">
        <v>550</v>
      </c>
      <c r="G95" s="233"/>
      <c r="H95" s="236">
        <v>49.621000000000002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548</v>
      </c>
      <c r="AU95" s="242" t="s">
        <v>14</v>
      </c>
      <c r="AV95" s="13" t="s">
        <v>126</v>
      </c>
      <c r="AW95" s="13" t="s">
        <v>31</v>
      </c>
      <c r="AX95" s="13" t="s">
        <v>14</v>
      </c>
      <c r="AY95" s="242" t="s">
        <v>122</v>
      </c>
    </row>
    <row r="96" s="2" customFormat="1" ht="16.5" customHeight="1">
      <c r="A96" s="38"/>
      <c r="B96" s="39"/>
      <c r="C96" s="196" t="s">
        <v>79</v>
      </c>
      <c r="D96" s="196" t="s">
        <v>123</v>
      </c>
      <c r="E96" s="197" t="s">
        <v>551</v>
      </c>
      <c r="F96" s="198" t="s">
        <v>552</v>
      </c>
      <c r="G96" s="199" t="s">
        <v>541</v>
      </c>
      <c r="H96" s="200">
        <v>49.621000000000002</v>
      </c>
      <c r="I96" s="201"/>
      <c r="J96" s="202">
        <f>ROUND(I96*H96,2)</f>
        <v>0</v>
      </c>
      <c r="K96" s="198" t="s">
        <v>542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126</v>
      </c>
      <c r="AT96" s="207" t="s">
        <v>123</v>
      </c>
      <c r="AU96" s="207" t="s">
        <v>14</v>
      </c>
      <c r="AY96" s="17" t="s">
        <v>122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14</v>
      </c>
      <c r="BK96" s="208">
        <f>ROUND(I96*H96,2)</f>
        <v>0</v>
      </c>
      <c r="BL96" s="17" t="s">
        <v>126</v>
      </c>
      <c r="BM96" s="207" t="s">
        <v>553</v>
      </c>
    </row>
    <row r="97" s="2" customFormat="1">
      <c r="A97" s="38"/>
      <c r="B97" s="39"/>
      <c r="C97" s="40"/>
      <c r="D97" s="209" t="s">
        <v>128</v>
      </c>
      <c r="E97" s="40"/>
      <c r="F97" s="210" t="s">
        <v>552</v>
      </c>
      <c r="G97" s="40"/>
      <c r="H97" s="40"/>
      <c r="I97" s="211"/>
      <c r="J97" s="40"/>
      <c r="K97" s="40"/>
      <c r="L97" s="44"/>
      <c r="M97" s="212"/>
      <c r="N97" s="21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128</v>
      </c>
      <c r="AU97" s="17" t="s">
        <v>14</v>
      </c>
    </row>
    <row r="98" s="2" customFormat="1">
      <c r="A98" s="38"/>
      <c r="B98" s="39"/>
      <c r="C98" s="40"/>
      <c r="D98" s="219" t="s">
        <v>545</v>
      </c>
      <c r="E98" s="40"/>
      <c r="F98" s="220" t="s">
        <v>554</v>
      </c>
      <c r="G98" s="40"/>
      <c r="H98" s="40"/>
      <c r="I98" s="211"/>
      <c r="J98" s="40"/>
      <c r="K98" s="40"/>
      <c r="L98" s="44"/>
      <c r="M98" s="212"/>
      <c r="N98" s="21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545</v>
      </c>
      <c r="AU98" s="17" t="s">
        <v>14</v>
      </c>
    </row>
    <row r="99" s="2" customFormat="1">
      <c r="A99" s="38"/>
      <c r="B99" s="39"/>
      <c r="C99" s="40"/>
      <c r="D99" s="209" t="s">
        <v>129</v>
      </c>
      <c r="E99" s="40"/>
      <c r="F99" s="214" t="s">
        <v>555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14</v>
      </c>
    </row>
    <row r="100" s="12" customFormat="1">
      <c r="A100" s="12"/>
      <c r="B100" s="221"/>
      <c r="C100" s="222"/>
      <c r="D100" s="209" t="s">
        <v>548</v>
      </c>
      <c r="E100" s="223" t="s">
        <v>19</v>
      </c>
      <c r="F100" s="224" t="s">
        <v>549</v>
      </c>
      <c r="G100" s="222"/>
      <c r="H100" s="225">
        <v>49.621000000000002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1" t="s">
        <v>548</v>
      </c>
      <c r="AU100" s="231" t="s">
        <v>14</v>
      </c>
      <c r="AV100" s="12" t="s">
        <v>79</v>
      </c>
      <c r="AW100" s="12" t="s">
        <v>31</v>
      </c>
      <c r="AX100" s="12" t="s">
        <v>70</v>
      </c>
      <c r="AY100" s="231" t="s">
        <v>122</v>
      </c>
    </row>
    <row r="101" s="13" customFormat="1">
      <c r="A101" s="13"/>
      <c r="B101" s="232"/>
      <c r="C101" s="233"/>
      <c r="D101" s="209" t="s">
        <v>548</v>
      </c>
      <c r="E101" s="234" t="s">
        <v>19</v>
      </c>
      <c r="F101" s="235" t="s">
        <v>550</v>
      </c>
      <c r="G101" s="233"/>
      <c r="H101" s="236">
        <v>49.621000000000002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548</v>
      </c>
      <c r="AU101" s="242" t="s">
        <v>14</v>
      </c>
      <c r="AV101" s="13" t="s">
        <v>126</v>
      </c>
      <c r="AW101" s="13" t="s">
        <v>31</v>
      </c>
      <c r="AX101" s="13" t="s">
        <v>14</v>
      </c>
      <c r="AY101" s="242" t="s">
        <v>122</v>
      </c>
    </row>
    <row r="102" s="2" customFormat="1" ht="16.5" customHeight="1">
      <c r="A102" s="38"/>
      <c r="B102" s="39"/>
      <c r="C102" s="196" t="s">
        <v>138</v>
      </c>
      <c r="D102" s="196" t="s">
        <v>123</v>
      </c>
      <c r="E102" s="197" t="s">
        <v>556</v>
      </c>
      <c r="F102" s="198" t="s">
        <v>557</v>
      </c>
      <c r="G102" s="199" t="s">
        <v>558</v>
      </c>
      <c r="H102" s="200">
        <v>7.6550000000000002</v>
      </c>
      <c r="I102" s="201"/>
      <c r="J102" s="202">
        <f>ROUND(I102*H102,2)</f>
        <v>0</v>
      </c>
      <c r="K102" s="198" t="s">
        <v>542</v>
      </c>
      <c r="L102" s="44"/>
      <c r="M102" s="203" t="s">
        <v>19</v>
      </c>
      <c r="N102" s="204" t="s">
        <v>41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126</v>
      </c>
      <c r="AT102" s="207" t="s">
        <v>123</v>
      </c>
      <c r="AU102" s="207" t="s">
        <v>14</v>
      </c>
      <c r="AY102" s="17" t="s">
        <v>122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14</v>
      </c>
      <c r="BK102" s="208">
        <f>ROUND(I102*H102,2)</f>
        <v>0</v>
      </c>
      <c r="BL102" s="17" t="s">
        <v>126</v>
      </c>
      <c r="BM102" s="207" t="s">
        <v>559</v>
      </c>
    </row>
    <row r="103" s="2" customFormat="1">
      <c r="A103" s="38"/>
      <c r="B103" s="39"/>
      <c r="C103" s="40"/>
      <c r="D103" s="209" t="s">
        <v>128</v>
      </c>
      <c r="E103" s="40"/>
      <c r="F103" s="210" t="s">
        <v>557</v>
      </c>
      <c r="G103" s="40"/>
      <c r="H103" s="40"/>
      <c r="I103" s="211"/>
      <c r="J103" s="40"/>
      <c r="K103" s="40"/>
      <c r="L103" s="44"/>
      <c r="M103" s="212"/>
      <c r="N103" s="21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128</v>
      </c>
      <c r="AU103" s="17" t="s">
        <v>14</v>
      </c>
    </row>
    <row r="104" s="2" customFormat="1">
      <c r="A104" s="38"/>
      <c r="B104" s="39"/>
      <c r="C104" s="40"/>
      <c r="D104" s="219" t="s">
        <v>545</v>
      </c>
      <c r="E104" s="40"/>
      <c r="F104" s="220" t="s">
        <v>560</v>
      </c>
      <c r="G104" s="40"/>
      <c r="H104" s="40"/>
      <c r="I104" s="211"/>
      <c r="J104" s="40"/>
      <c r="K104" s="40"/>
      <c r="L104" s="44"/>
      <c r="M104" s="212"/>
      <c r="N104" s="21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545</v>
      </c>
      <c r="AU104" s="17" t="s">
        <v>14</v>
      </c>
    </row>
    <row r="105" s="2" customFormat="1">
      <c r="A105" s="38"/>
      <c r="B105" s="39"/>
      <c r="C105" s="40"/>
      <c r="D105" s="209" t="s">
        <v>129</v>
      </c>
      <c r="E105" s="40"/>
      <c r="F105" s="214" t="s">
        <v>561</v>
      </c>
      <c r="G105" s="40"/>
      <c r="H105" s="40"/>
      <c r="I105" s="211"/>
      <c r="J105" s="40"/>
      <c r="K105" s="40"/>
      <c r="L105" s="44"/>
      <c r="M105" s="212"/>
      <c r="N105" s="21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129</v>
      </c>
      <c r="AU105" s="17" t="s">
        <v>14</v>
      </c>
    </row>
    <row r="106" s="12" customFormat="1">
      <c r="A106" s="12"/>
      <c r="B106" s="221"/>
      <c r="C106" s="222"/>
      <c r="D106" s="209" t="s">
        <v>548</v>
      </c>
      <c r="E106" s="223" t="s">
        <v>19</v>
      </c>
      <c r="F106" s="224" t="s">
        <v>562</v>
      </c>
      <c r="G106" s="222"/>
      <c r="H106" s="225">
        <v>7.6550000000000002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1" t="s">
        <v>548</v>
      </c>
      <c r="AU106" s="231" t="s">
        <v>14</v>
      </c>
      <c r="AV106" s="12" t="s">
        <v>79</v>
      </c>
      <c r="AW106" s="12" t="s">
        <v>31</v>
      </c>
      <c r="AX106" s="12" t="s">
        <v>70</v>
      </c>
      <c r="AY106" s="231" t="s">
        <v>122</v>
      </c>
    </row>
    <row r="107" s="13" customFormat="1">
      <c r="A107" s="13"/>
      <c r="B107" s="232"/>
      <c r="C107" s="233"/>
      <c r="D107" s="209" t="s">
        <v>548</v>
      </c>
      <c r="E107" s="234" t="s">
        <v>19</v>
      </c>
      <c r="F107" s="235" t="s">
        <v>550</v>
      </c>
      <c r="G107" s="233"/>
      <c r="H107" s="236">
        <v>7.6550000000000002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548</v>
      </c>
      <c r="AU107" s="242" t="s">
        <v>14</v>
      </c>
      <c r="AV107" s="13" t="s">
        <v>126</v>
      </c>
      <c r="AW107" s="13" t="s">
        <v>31</v>
      </c>
      <c r="AX107" s="13" t="s">
        <v>14</v>
      </c>
      <c r="AY107" s="242" t="s">
        <v>122</v>
      </c>
    </row>
    <row r="108" s="2" customFormat="1" ht="16.5" customHeight="1">
      <c r="A108" s="38"/>
      <c r="B108" s="39"/>
      <c r="C108" s="196" t="s">
        <v>126</v>
      </c>
      <c r="D108" s="196" t="s">
        <v>123</v>
      </c>
      <c r="E108" s="197" t="s">
        <v>563</v>
      </c>
      <c r="F108" s="198" t="s">
        <v>564</v>
      </c>
      <c r="G108" s="199" t="s">
        <v>541</v>
      </c>
      <c r="H108" s="200">
        <v>9.2899999999999991</v>
      </c>
      <c r="I108" s="201"/>
      <c r="J108" s="202">
        <f>ROUND(I108*H108,2)</f>
        <v>0</v>
      </c>
      <c r="K108" s="198" t="s">
        <v>542</v>
      </c>
      <c r="L108" s="44"/>
      <c r="M108" s="203" t="s">
        <v>19</v>
      </c>
      <c r="N108" s="204" t="s">
        <v>41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126</v>
      </c>
      <c r="AT108" s="207" t="s">
        <v>123</v>
      </c>
      <c r="AU108" s="207" t="s">
        <v>14</v>
      </c>
      <c r="AY108" s="17" t="s">
        <v>122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14</v>
      </c>
      <c r="BK108" s="208">
        <f>ROUND(I108*H108,2)</f>
        <v>0</v>
      </c>
      <c r="BL108" s="17" t="s">
        <v>126</v>
      </c>
      <c r="BM108" s="207" t="s">
        <v>565</v>
      </c>
    </row>
    <row r="109" s="2" customFormat="1">
      <c r="A109" s="38"/>
      <c r="B109" s="39"/>
      <c r="C109" s="40"/>
      <c r="D109" s="209" t="s">
        <v>128</v>
      </c>
      <c r="E109" s="40"/>
      <c r="F109" s="210" t="s">
        <v>564</v>
      </c>
      <c r="G109" s="40"/>
      <c r="H109" s="40"/>
      <c r="I109" s="211"/>
      <c r="J109" s="40"/>
      <c r="K109" s="40"/>
      <c r="L109" s="44"/>
      <c r="M109" s="212"/>
      <c r="N109" s="21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128</v>
      </c>
      <c r="AU109" s="17" t="s">
        <v>14</v>
      </c>
    </row>
    <row r="110" s="2" customFormat="1">
      <c r="A110" s="38"/>
      <c r="B110" s="39"/>
      <c r="C110" s="40"/>
      <c r="D110" s="219" t="s">
        <v>545</v>
      </c>
      <c r="E110" s="40"/>
      <c r="F110" s="220" t="s">
        <v>566</v>
      </c>
      <c r="G110" s="40"/>
      <c r="H110" s="40"/>
      <c r="I110" s="211"/>
      <c r="J110" s="40"/>
      <c r="K110" s="40"/>
      <c r="L110" s="44"/>
      <c r="M110" s="212"/>
      <c r="N110" s="21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545</v>
      </c>
      <c r="AU110" s="17" t="s">
        <v>14</v>
      </c>
    </row>
    <row r="111" s="2" customFormat="1">
      <c r="A111" s="38"/>
      <c r="B111" s="39"/>
      <c r="C111" s="40"/>
      <c r="D111" s="209" t="s">
        <v>129</v>
      </c>
      <c r="E111" s="40"/>
      <c r="F111" s="214" t="s">
        <v>567</v>
      </c>
      <c r="G111" s="40"/>
      <c r="H111" s="40"/>
      <c r="I111" s="211"/>
      <c r="J111" s="40"/>
      <c r="K111" s="40"/>
      <c r="L111" s="44"/>
      <c r="M111" s="212"/>
      <c r="N111" s="21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14</v>
      </c>
    </row>
    <row r="112" s="12" customFormat="1">
      <c r="A112" s="12"/>
      <c r="B112" s="221"/>
      <c r="C112" s="222"/>
      <c r="D112" s="209" t="s">
        <v>548</v>
      </c>
      <c r="E112" s="223" t="s">
        <v>19</v>
      </c>
      <c r="F112" s="224" t="s">
        <v>568</v>
      </c>
      <c r="G112" s="222"/>
      <c r="H112" s="225">
        <v>9.2899999999999991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1" t="s">
        <v>548</v>
      </c>
      <c r="AU112" s="231" t="s">
        <v>14</v>
      </c>
      <c r="AV112" s="12" t="s">
        <v>79</v>
      </c>
      <c r="AW112" s="12" t="s">
        <v>31</v>
      </c>
      <c r="AX112" s="12" t="s">
        <v>70</v>
      </c>
      <c r="AY112" s="231" t="s">
        <v>122</v>
      </c>
    </row>
    <row r="113" s="13" customFormat="1">
      <c r="A113" s="13"/>
      <c r="B113" s="232"/>
      <c r="C113" s="233"/>
      <c r="D113" s="209" t="s">
        <v>548</v>
      </c>
      <c r="E113" s="234" t="s">
        <v>19</v>
      </c>
      <c r="F113" s="235" t="s">
        <v>550</v>
      </c>
      <c r="G113" s="233"/>
      <c r="H113" s="236">
        <v>9.2899999999999991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548</v>
      </c>
      <c r="AU113" s="242" t="s">
        <v>14</v>
      </c>
      <c r="AV113" s="13" t="s">
        <v>126</v>
      </c>
      <c r="AW113" s="13" t="s">
        <v>31</v>
      </c>
      <c r="AX113" s="13" t="s">
        <v>14</v>
      </c>
      <c r="AY113" s="242" t="s">
        <v>122</v>
      </c>
    </row>
    <row r="114" s="2" customFormat="1" ht="16.5" customHeight="1">
      <c r="A114" s="38"/>
      <c r="B114" s="39"/>
      <c r="C114" s="196" t="s">
        <v>152</v>
      </c>
      <c r="D114" s="196" t="s">
        <v>123</v>
      </c>
      <c r="E114" s="197" t="s">
        <v>569</v>
      </c>
      <c r="F114" s="198" t="s">
        <v>570</v>
      </c>
      <c r="G114" s="199" t="s">
        <v>541</v>
      </c>
      <c r="H114" s="200">
        <v>9.2899999999999991</v>
      </c>
      <c r="I114" s="201"/>
      <c r="J114" s="202">
        <f>ROUND(I114*H114,2)</f>
        <v>0</v>
      </c>
      <c r="K114" s="198" t="s">
        <v>542</v>
      </c>
      <c r="L114" s="44"/>
      <c r="M114" s="203" t="s">
        <v>19</v>
      </c>
      <c r="N114" s="204" t="s">
        <v>41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126</v>
      </c>
      <c r="AT114" s="207" t="s">
        <v>123</v>
      </c>
      <c r="AU114" s="207" t="s">
        <v>14</v>
      </c>
      <c r="AY114" s="17" t="s">
        <v>122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14</v>
      </c>
      <c r="BK114" s="208">
        <f>ROUND(I114*H114,2)</f>
        <v>0</v>
      </c>
      <c r="BL114" s="17" t="s">
        <v>126</v>
      </c>
      <c r="BM114" s="207" t="s">
        <v>571</v>
      </c>
    </row>
    <row r="115" s="2" customFormat="1">
      <c r="A115" s="38"/>
      <c r="B115" s="39"/>
      <c r="C115" s="40"/>
      <c r="D115" s="209" t="s">
        <v>128</v>
      </c>
      <c r="E115" s="40"/>
      <c r="F115" s="210" t="s">
        <v>570</v>
      </c>
      <c r="G115" s="40"/>
      <c r="H115" s="40"/>
      <c r="I115" s="211"/>
      <c r="J115" s="40"/>
      <c r="K115" s="40"/>
      <c r="L115" s="44"/>
      <c r="M115" s="212"/>
      <c r="N115" s="21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128</v>
      </c>
      <c r="AU115" s="17" t="s">
        <v>14</v>
      </c>
    </row>
    <row r="116" s="2" customFormat="1">
      <c r="A116" s="38"/>
      <c r="B116" s="39"/>
      <c r="C116" s="40"/>
      <c r="D116" s="219" t="s">
        <v>545</v>
      </c>
      <c r="E116" s="40"/>
      <c r="F116" s="220" t="s">
        <v>572</v>
      </c>
      <c r="G116" s="40"/>
      <c r="H116" s="40"/>
      <c r="I116" s="211"/>
      <c r="J116" s="40"/>
      <c r="K116" s="40"/>
      <c r="L116" s="44"/>
      <c r="M116" s="212"/>
      <c r="N116" s="21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545</v>
      </c>
      <c r="AU116" s="17" t="s">
        <v>14</v>
      </c>
    </row>
    <row r="117" s="2" customFormat="1">
      <c r="A117" s="38"/>
      <c r="B117" s="39"/>
      <c r="C117" s="40"/>
      <c r="D117" s="209" t="s">
        <v>129</v>
      </c>
      <c r="E117" s="40"/>
      <c r="F117" s="214" t="s">
        <v>573</v>
      </c>
      <c r="G117" s="40"/>
      <c r="H117" s="40"/>
      <c r="I117" s="211"/>
      <c r="J117" s="40"/>
      <c r="K117" s="40"/>
      <c r="L117" s="44"/>
      <c r="M117" s="212"/>
      <c r="N117" s="21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129</v>
      </c>
      <c r="AU117" s="17" t="s">
        <v>14</v>
      </c>
    </row>
    <row r="118" s="12" customFormat="1">
      <c r="A118" s="12"/>
      <c r="B118" s="221"/>
      <c r="C118" s="222"/>
      <c r="D118" s="209" t="s">
        <v>548</v>
      </c>
      <c r="E118" s="223" t="s">
        <v>19</v>
      </c>
      <c r="F118" s="224" t="s">
        <v>568</v>
      </c>
      <c r="G118" s="222"/>
      <c r="H118" s="225">
        <v>9.2899999999999991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1" t="s">
        <v>548</v>
      </c>
      <c r="AU118" s="231" t="s">
        <v>14</v>
      </c>
      <c r="AV118" s="12" t="s">
        <v>79</v>
      </c>
      <c r="AW118" s="12" t="s">
        <v>31</v>
      </c>
      <c r="AX118" s="12" t="s">
        <v>70</v>
      </c>
      <c r="AY118" s="231" t="s">
        <v>122</v>
      </c>
    </row>
    <row r="119" s="13" customFormat="1">
      <c r="A119" s="13"/>
      <c r="B119" s="232"/>
      <c r="C119" s="233"/>
      <c r="D119" s="209" t="s">
        <v>548</v>
      </c>
      <c r="E119" s="234" t="s">
        <v>19</v>
      </c>
      <c r="F119" s="235" t="s">
        <v>550</v>
      </c>
      <c r="G119" s="233"/>
      <c r="H119" s="236">
        <v>9.2899999999999991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548</v>
      </c>
      <c r="AU119" s="242" t="s">
        <v>14</v>
      </c>
      <c r="AV119" s="13" t="s">
        <v>126</v>
      </c>
      <c r="AW119" s="13" t="s">
        <v>31</v>
      </c>
      <c r="AX119" s="13" t="s">
        <v>14</v>
      </c>
      <c r="AY119" s="242" t="s">
        <v>122</v>
      </c>
    </row>
    <row r="120" s="2" customFormat="1" ht="16.5" customHeight="1">
      <c r="A120" s="38"/>
      <c r="B120" s="39"/>
      <c r="C120" s="196" t="s">
        <v>157</v>
      </c>
      <c r="D120" s="196" t="s">
        <v>123</v>
      </c>
      <c r="E120" s="197" t="s">
        <v>574</v>
      </c>
      <c r="F120" s="198" t="s">
        <v>575</v>
      </c>
      <c r="G120" s="199" t="s">
        <v>576</v>
      </c>
      <c r="H120" s="200">
        <v>0.40000000000000002</v>
      </c>
      <c r="I120" s="201"/>
      <c r="J120" s="202">
        <f>ROUND(I120*H120,2)</f>
        <v>0</v>
      </c>
      <c r="K120" s="198" t="s">
        <v>542</v>
      </c>
      <c r="L120" s="44"/>
      <c r="M120" s="203" t="s">
        <v>19</v>
      </c>
      <c r="N120" s="204" t="s">
        <v>41</v>
      </c>
      <c r="O120" s="84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126</v>
      </c>
      <c r="AT120" s="207" t="s">
        <v>123</v>
      </c>
      <c r="AU120" s="207" t="s">
        <v>14</v>
      </c>
      <c r="AY120" s="17" t="s">
        <v>122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14</v>
      </c>
      <c r="BK120" s="208">
        <f>ROUND(I120*H120,2)</f>
        <v>0</v>
      </c>
      <c r="BL120" s="17" t="s">
        <v>126</v>
      </c>
      <c r="BM120" s="207" t="s">
        <v>577</v>
      </c>
    </row>
    <row r="121" s="2" customFormat="1">
      <c r="A121" s="38"/>
      <c r="B121" s="39"/>
      <c r="C121" s="40"/>
      <c r="D121" s="209" t="s">
        <v>128</v>
      </c>
      <c r="E121" s="40"/>
      <c r="F121" s="210" t="s">
        <v>575</v>
      </c>
      <c r="G121" s="40"/>
      <c r="H121" s="40"/>
      <c r="I121" s="211"/>
      <c r="J121" s="40"/>
      <c r="K121" s="40"/>
      <c r="L121" s="44"/>
      <c r="M121" s="212"/>
      <c r="N121" s="21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128</v>
      </c>
      <c r="AU121" s="17" t="s">
        <v>14</v>
      </c>
    </row>
    <row r="122" s="2" customFormat="1">
      <c r="A122" s="38"/>
      <c r="B122" s="39"/>
      <c r="C122" s="40"/>
      <c r="D122" s="219" t="s">
        <v>545</v>
      </c>
      <c r="E122" s="40"/>
      <c r="F122" s="220" t="s">
        <v>578</v>
      </c>
      <c r="G122" s="40"/>
      <c r="H122" s="40"/>
      <c r="I122" s="211"/>
      <c r="J122" s="40"/>
      <c r="K122" s="40"/>
      <c r="L122" s="44"/>
      <c r="M122" s="212"/>
      <c r="N122" s="21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545</v>
      </c>
      <c r="AU122" s="17" t="s">
        <v>14</v>
      </c>
    </row>
    <row r="123" s="2" customFormat="1">
      <c r="A123" s="38"/>
      <c r="B123" s="39"/>
      <c r="C123" s="40"/>
      <c r="D123" s="209" t="s">
        <v>129</v>
      </c>
      <c r="E123" s="40"/>
      <c r="F123" s="214" t="s">
        <v>579</v>
      </c>
      <c r="G123" s="40"/>
      <c r="H123" s="40"/>
      <c r="I123" s="211"/>
      <c r="J123" s="40"/>
      <c r="K123" s="40"/>
      <c r="L123" s="44"/>
      <c r="M123" s="212"/>
      <c r="N123" s="21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14</v>
      </c>
    </row>
    <row r="124" s="12" customFormat="1">
      <c r="A124" s="12"/>
      <c r="B124" s="221"/>
      <c r="C124" s="222"/>
      <c r="D124" s="209" t="s">
        <v>548</v>
      </c>
      <c r="E124" s="223" t="s">
        <v>19</v>
      </c>
      <c r="F124" s="224" t="s">
        <v>580</v>
      </c>
      <c r="G124" s="222"/>
      <c r="H124" s="225">
        <v>0.40000000000000002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1" t="s">
        <v>548</v>
      </c>
      <c r="AU124" s="231" t="s">
        <v>14</v>
      </c>
      <c r="AV124" s="12" t="s">
        <v>79</v>
      </c>
      <c r="AW124" s="12" t="s">
        <v>31</v>
      </c>
      <c r="AX124" s="12" t="s">
        <v>70</v>
      </c>
      <c r="AY124" s="231" t="s">
        <v>122</v>
      </c>
    </row>
    <row r="125" s="13" customFormat="1">
      <c r="A125" s="13"/>
      <c r="B125" s="232"/>
      <c r="C125" s="233"/>
      <c r="D125" s="209" t="s">
        <v>548</v>
      </c>
      <c r="E125" s="234" t="s">
        <v>19</v>
      </c>
      <c r="F125" s="235" t="s">
        <v>550</v>
      </c>
      <c r="G125" s="233"/>
      <c r="H125" s="236">
        <v>0.40000000000000002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548</v>
      </c>
      <c r="AU125" s="242" t="s">
        <v>14</v>
      </c>
      <c r="AV125" s="13" t="s">
        <v>126</v>
      </c>
      <c r="AW125" s="13" t="s">
        <v>31</v>
      </c>
      <c r="AX125" s="13" t="s">
        <v>14</v>
      </c>
      <c r="AY125" s="242" t="s">
        <v>122</v>
      </c>
    </row>
    <row r="126" s="2" customFormat="1" ht="33" customHeight="1">
      <c r="A126" s="38"/>
      <c r="B126" s="39"/>
      <c r="C126" s="196" t="s">
        <v>162</v>
      </c>
      <c r="D126" s="196" t="s">
        <v>123</v>
      </c>
      <c r="E126" s="197" t="s">
        <v>581</v>
      </c>
      <c r="F126" s="198" t="s">
        <v>582</v>
      </c>
      <c r="G126" s="199" t="s">
        <v>576</v>
      </c>
      <c r="H126" s="200">
        <v>0.318</v>
      </c>
      <c r="I126" s="201"/>
      <c r="J126" s="202">
        <f>ROUND(I126*H126,2)</f>
        <v>0</v>
      </c>
      <c r="K126" s="198" t="s">
        <v>542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126</v>
      </c>
      <c r="AT126" s="207" t="s">
        <v>123</v>
      </c>
      <c r="AU126" s="207" t="s">
        <v>14</v>
      </c>
      <c r="AY126" s="17" t="s">
        <v>122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14</v>
      </c>
      <c r="BK126" s="208">
        <f>ROUND(I126*H126,2)</f>
        <v>0</v>
      </c>
      <c r="BL126" s="17" t="s">
        <v>126</v>
      </c>
      <c r="BM126" s="207" t="s">
        <v>583</v>
      </c>
    </row>
    <row r="127" s="2" customFormat="1">
      <c r="A127" s="38"/>
      <c r="B127" s="39"/>
      <c r="C127" s="40"/>
      <c r="D127" s="209" t="s">
        <v>128</v>
      </c>
      <c r="E127" s="40"/>
      <c r="F127" s="210" t="s">
        <v>584</v>
      </c>
      <c r="G127" s="40"/>
      <c r="H127" s="40"/>
      <c r="I127" s="211"/>
      <c r="J127" s="40"/>
      <c r="K127" s="40"/>
      <c r="L127" s="44"/>
      <c r="M127" s="212"/>
      <c r="N127" s="21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14</v>
      </c>
    </row>
    <row r="128" s="2" customFormat="1">
      <c r="A128" s="38"/>
      <c r="B128" s="39"/>
      <c r="C128" s="40"/>
      <c r="D128" s="219" t="s">
        <v>545</v>
      </c>
      <c r="E128" s="40"/>
      <c r="F128" s="220" t="s">
        <v>585</v>
      </c>
      <c r="G128" s="40"/>
      <c r="H128" s="40"/>
      <c r="I128" s="211"/>
      <c r="J128" s="40"/>
      <c r="K128" s="40"/>
      <c r="L128" s="44"/>
      <c r="M128" s="212"/>
      <c r="N128" s="21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545</v>
      </c>
      <c r="AU128" s="17" t="s">
        <v>14</v>
      </c>
    </row>
    <row r="129" s="2" customFormat="1">
      <c r="A129" s="38"/>
      <c r="B129" s="39"/>
      <c r="C129" s="40"/>
      <c r="D129" s="209" t="s">
        <v>129</v>
      </c>
      <c r="E129" s="40"/>
      <c r="F129" s="214" t="s">
        <v>579</v>
      </c>
      <c r="G129" s="40"/>
      <c r="H129" s="40"/>
      <c r="I129" s="211"/>
      <c r="J129" s="40"/>
      <c r="K129" s="40"/>
      <c r="L129" s="44"/>
      <c r="M129" s="212"/>
      <c r="N129" s="21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14</v>
      </c>
    </row>
    <row r="130" s="12" customFormat="1">
      <c r="A130" s="12"/>
      <c r="B130" s="221"/>
      <c r="C130" s="222"/>
      <c r="D130" s="209" t="s">
        <v>548</v>
      </c>
      <c r="E130" s="223" t="s">
        <v>19</v>
      </c>
      <c r="F130" s="224" t="s">
        <v>586</v>
      </c>
      <c r="G130" s="222"/>
      <c r="H130" s="225">
        <v>0.318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1" t="s">
        <v>548</v>
      </c>
      <c r="AU130" s="231" t="s">
        <v>14</v>
      </c>
      <c r="AV130" s="12" t="s">
        <v>79</v>
      </c>
      <c r="AW130" s="12" t="s">
        <v>31</v>
      </c>
      <c r="AX130" s="12" t="s">
        <v>70</v>
      </c>
      <c r="AY130" s="231" t="s">
        <v>122</v>
      </c>
    </row>
    <row r="131" s="13" customFormat="1">
      <c r="A131" s="13"/>
      <c r="B131" s="232"/>
      <c r="C131" s="233"/>
      <c r="D131" s="209" t="s">
        <v>548</v>
      </c>
      <c r="E131" s="234" t="s">
        <v>19</v>
      </c>
      <c r="F131" s="235" t="s">
        <v>550</v>
      </c>
      <c r="G131" s="233"/>
      <c r="H131" s="236">
        <v>0.318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548</v>
      </c>
      <c r="AU131" s="242" t="s">
        <v>14</v>
      </c>
      <c r="AV131" s="13" t="s">
        <v>126</v>
      </c>
      <c r="AW131" s="13" t="s">
        <v>31</v>
      </c>
      <c r="AX131" s="13" t="s">
        <v>14</v>
      </c>
      <c r="AY131" s="242" t="s">
        <v>122</v>
      </c>
    </row>
    <row r="132" s="11" customFormat="1" ht="25.92" customHeight="1">
      <c r="A132" s="11"/>
      <c r="B132" s="182"/>
      <c r="C132" s="183"/>
      <c r="D132" s="184" t="s">
        <v>69</v>
      </c>
      <c r="E132" s="185" t="s">
        <v>138</v>
      </c>
      <c r="F132" s="185" t="s">
        <v>587</v>
      </c>
      <c r="G132" s="183"/>
      <c r="H132" s="183"/>
      <c r="I132" s="186"/>
      <c r="J132" s="187">
        <f>BK132</f>
        <v>0</v>
      </c>
      <c r="K132" s="183"/>
      <c r="L132" s="188"/>
      <c r="M132" s="189"/>
      <c r="N132" s="190"/>
      <c r="O132" s="190"/>
      <c r="P132" s="191">
        <f>SUM(P133:P152)</f>
        <v>0</v>
      </c>
      <c r="Q132" s="190"/>
      <c r="R132" s="191">
        <f>SUM(R133:R152)</f>
        <v>0</v>
      </c>
      <c r="S132" s="190"/>
      <c r="T132" s="192">
        <f>SUM(T133:T152)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93" t="s">
        <v>14</v>
      </c>
      <c r="AT132" s="194" t="s">
        <v>69</v>
      </c>
      <c r="AU132" s="194" t="s">
        <v>70</v>
      </c>
      <c r="AY132" s="193" t="s">
        <v>122</v>
      </c>
      <c r="BK132" s="195">
        <f>SUM(BK133:BK152)</f>
        <v>0</v>
      </c>
    </row>
    <row r="133" s="2" customFormat="1" ht="16.5" customHeight="1">
      <c r="A133" s="38"/>
      <c r="B133" s="39"/>
      <c r="C133" s="196" t="s">
        <v>167</v>
      </c>
      <c r="D133" s="196" t="s">
        <v>123</v>
      </c>
      <c r="E133" s="197" t="s">
        <v>588</v>
      </c>
      <c r="F133" s="198" t="s">
        <v>589</v>
      </c>
      <c r="G133" s="199" t="s">
        <v>590</v>
      </c>
      <c r="H133" s="200">
        <v>32.479999999999997</v>
      </c>
      <c r="I133" s="201"/>
      <c r="J133" s="202">
        <f>ROUND(I133*H133,2)</f>
        <v>0</v>
      </c>
      <c r="K133" s="198" t="s">
        <v>19</v>
      </c>
      <c r="L133" s="44"/>
      <c r="M133" s="203" t="s">
        <v>19</v>
      </c>
      <c r="N133" s="204" t="s">
        <v>41</v>
      </c>
      <c r="O133" s="84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126</v>
      </c>
      <c r="AT133" s="207" t="s">
        <v>123</v>
      </c>
      <c r="AU133" s="207" t="s">
        <v>14</v>
      </c>
      <c r="AY133" s="17" t="s">
        <v>122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14</v>
      </c>
      <c r="BK133" s="208">
        <f>ROUND(I133*H133,2)</f>
        <v>0</v>
      </c>
      <c r="BL133" s="17" t="s">
        <v>126</v>
      </c>
      <c r="BM133" s="207" t="s">
        <v>591</v>
      </c>
    </row>
    <row r="134" s="2" customFormat="1">
      <c r="A134" s="38"/>
      <c r="B134" s="39"/>
      <c r="C134" s="40"/>
      <c r="D134" s="209" t="s">
        <v>128</v>
      </c>
      <c r="E134" s="40"/>
      <c r="F134" s="210" t="s">
        <v>589</v>
      </c>
      <c r="G134" s="40"/>
      <c r="H134" s="40"/>
      <c r="I134" s="211"/>
      <c r="J134" s="40"/>
      <c r="K134" s="40"/>
      <c r="L134" s="44"/>
      <c r="M134" s="212"/>
      <c r="N134" s="21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128</v>
      </c>
      <c r="AU134" s="17" t="s">
        <v>14</v>
      </c>
    </row>
    <row r="135" s="2" customFormat="1">
      <c r="A135" s="38"/>
      <c r="B135" s="39"/>
      <c r="C135" s="40"/>
      <c r="D135" s="209" t="s">
        <v>129</v>
      </c>
      <c r="E135" s="40"/>
      <c r="F135" s="214" t="s">
        <v>592</v>
      </c>
      <c r="G135" s="40"/>
      <c r="H135" s="40"/>
      <c r="I135" s="211"/>
      <c r="J135" s="40"/>
      <c r="K135" s="40"/>
      <c r="L135" s="44"/>
      <c r="M135" s="212"/>
      <c r="N135" s="21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129</v>
      </c>
      <c r="AU135" s="17" t="s">
        <v>14</v>
      </c>
    </row>
    <row r="136" s="12" customFormat="1">
      <c r="A136" s="12"/>
      <c r="B136" s="221"/>
      <c r="C136" s="222"/>
      <c r="D136" s="209" t="s">
        <v>548</v>
      </c>
      <c r="E136" s="223" t="s">
        <v>19</v>
      </c>
      <c r="F136" s="224" t="s">
        <v>593</v>
      </c>
      <c r="G136" s="222"/>
      <c r="H136" s="225">
        <v>32.479999999999997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1" t="s">
        <v>548</v>
      </c>
      <c r="AU136" s="231" t="s">
        <v>14</v>
      </c>
      <c r="AV136" s="12" t="s">
        <v>79</v>
      </c>
      <c r="AW136" s="12" t="s">
        <v>31</v>
      </c>
      <c r="AX136" s="12" t="s">
        <v>70</v>
      </c>
      <c r="AY136" s="231" t="s">
        <v>122</v>
      </c>
    </row>
    <row r="137" s="13" customFormat="1">
      <c r="A137" s="13"/>
      <c r="B137" s="232"/>
      <c r="C137" s="233"/>
      <c r="D137" s="209" t="s">
        <v>548</v>
      </c>
      <c r="E137" s="234" t="s">
        <v>19</v>
      </c>
      <c r="F137" s="235" t="s">
        <v>550</v>
      </c>
      <c r="G137" s="233"/>
      <c r="H137" s="236">
        <v>32.479999999999997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548</v>
      </c>
      <c r="AU137" s="242" t="s">
        <v>14</v>
      </c>
      <c r="AV137" s="13" t="s">
        <v>126</v>
      </c>
      <c r="AW137" s="13" t="s">
        <v>31</v>
      </c>
      <c r="AX137" s="13" t="s">
        <v>14</v>
      </c>
      <c r="AY137" s="242" t="s">
        <v>122</v>
      </c>
    </row>
    <row r="138" s="2" customFormat="1" ht="16.5" customHeight="1">
      <c r="A138" s="38"/>
      <c r="B138" s="39"/>
      <c r="C138" s="196" t="s">
        <v>172</v>
      </c>
      <c r="D138" s="196" t="s">
        <v>123</v>
      </c>
      <c r="E138" s="197" t="s">
        <v>594</v>
      </c>
      <c r="F138" s="198" t="s">
        <v>595</v>
      </c>
      <c r="G138" s="199" t="s">
        <v>590</v>
      </c>
      <c r="H138" s="200">
        <v>7.4800000000000004</v>
      </c>
      <c r="I138" s="201"/>
      <c r="J138" s="202">
        <f>ROUND(I138*H138,2)</f>
        <v>0</v>
      </c>
      <c r="K138" s="198" t="s">
        <v>19</v>
      </c>
      <c r="L138" s="44"/>
      <c r="M138" s="203" t="s">
        <v>19</v>
      </c>
      <c r="N138" s="204" t="s">
        <v>41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126</v>
      </c>
      <c r="AT138" s="207" t="s">
        <v>123</v>
      </c>
      <c r="AU138" s="207" t="s">
        <v>14</v>
      </c>
      <c r="AY138" s="17" t="s">
        <v>122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14</v>
      </c>
      <c r="BK138" s="208">
        <f>ROUND(I138*H138,2)</f>
        <v>0</v>
      </c>
      <c r="BL138" s="17" t="s">
        <v>126</v>
      </c>
      <c r="BM138" s="207" t="s">
        <v>596</v>
      </c>
    </row>
    <row r="139" s="2" customFormat="1">
      <c r="A139" s="38"/>
      <c r="B139" s="39"/>
      <c r="C139" s="40"/>
      <c r="D139" s="209" t="s">
        <v>128</v>
      </c>
      <c r="E139" s="40"/>
      <c r="F139" s="210" t="s">
        <v>595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14</v>
      </c>
    </row>
    <row r="140" s="2" customFormat="1">
      <c r="A140" s="38"/>
      <c r="B140" s="39"/>
      <c r="C140" s="40"/>
      <c r="D140" s="209" t="s">
        <v>129</v>
      </c>
      <c r="E140" s="40"/>
      <c r="F140" s="214" t="s">
        <v>597</v>
      </c>
      <c r="G140" s="40"/>
      <c r="H140" s="40"/>
      <c r="I140" s="211"/>
      <c r="J140" s="40"/>
      <c r="K140" s="40"/>
      <c r="L140" s="44"/>
      <c r="M140" s="212"/>
      <c r="N140" s="21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14</v>
      </c>
    </row>
    <row r="141" s="12" customFormat="1">
      <c r="A141" s="12"/>
      <c r="B141" s="221"/>
      <c r="C141" s="222"/>
      <c r="D141" s="209" t="s">
        <v>548</v>
      </c>
      <c r="E141" s="223" t="s">
        <v>19</v>
      </c>
      <c r="F141" s="224" t="s">
        <v>598</v>
      </c>
      <c r="G141" s="222"/>
      <c r="H141" s="225">
        <v>7.4800000000000004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1" t="s">
        <v>548</v>
      </c>
      <c r="AU141" s="231" t="s">
        <v>14</v>
      </c>
      <c r="AV141" s="12" t="s">
        <v>79</v>
      </c>
      <c r="AW141" s="12" t="s">
        <v>31</v>
      </c>
      <c r="AX141" s="12" t="s">
        <v>70</v>
      </c>
      <c r="AY141" s="231" t="s">
        <v>122</v>
      </c>
    </row>
    <row r="142" s="13" customFormat="1">
      <c r="A142" s="13"/>
      <c r="B142" s="232"/>
      <c r="C142" s="233"/>
      <c r="D142" s="209" t="s">
        <v>548</v>
      </c>
      <c r="E142" s="234" t="s">
        <v>19</v>
      </c>
      <c r="F142" s="235" t="s">
        <v>550</v>
      </c>
      <c r="G142" s="233"/>
      <c r="H142" s="236">
        <v>7.4800000000000004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548</v>
      </c>
      <c r="AU142" s="242" t="s">
        <v>14</v>
      </c>
      <c r="AV142" s="13" t="s">
        <v>126</v>
      </c>
      <c r="AW142" s="13" t="s">
        <v>31</v>
      </c>
      <c r="AX142" s="13" t="s">
        <v>14</v>
      </c>
      <c r="AY142" s="242" t="s">
        <v>122</v>
      </c>
    </row>
    <row r="143" s="2" customFormat="1" ht="16.5" customHeight="1">
      <c r="A143" s="38"/>
      <c r="B143" s="39"/>
      <c r="C143" s="196" t="s">
        <v>176</v>
      </c>
      <c r="D143" s="196" t="s">
        <v>123</v>
      </c>
      <c r="E143" s="197" t="s">
        <v>599</v>
      </c>
      <c r="F143" s="198" t="s">
        <v>600</v>
      </c>
      <c r="G143" s="199" t="s">
        <v>590</v>
      </c>
      <c r="H143" s="200">
        <v>25</v>
      </c>
      <c r="I143" s="201"/>
      <c r="J143" s="202">
        <f>ROUND(I143*H143,2)</f>
        <v>0</v>
      </c>
      <c r="K143" s="198" t="s">
        <v>19</v>
      </c>
      <c r="L143" s="44"/>
      <c r="M143" s="203" t="s">
        <v>19</v>
      </c>
      <c r="N143" s="204" t="s">
        <v>41</v>
      </c>
      <c r="O143" s="84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7" t="s">
        <v>126</v>
      </c>
      <c r="AT143" s="207" t="s">
        <v>123</v>
      </c>
      <c r="AU143" s="207" t="s">
        <v>14</v>
      </c>
      <c r="AY143" s="17" t="s">
        <v>122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7" t="s">
        <v>14</v>
      </c>
      <c r="BK143" s="208">
        <f>ROUND(I143*H143,2)</f>
        <v>0</v>
      </c>
      <c r="BL143" s="17" t="s">
        <v>126</v>
      </c>
      <c r="BM143" s="207" t="s">
        <v>601</v>
      </c>
    </row>
    <row r="144" s="2" customFormat="1">
      <c r="A144" s="38"/>
      <c r="B144" s="39"/>
      <c r="C144" s="40"/>
      <c r="D144" s="209" t="s">
        <v>128</v>
      </c>
      <c r="E144" s="40"/>
      <c r="F144" s="210" t="s">
        <v>600</v>
      </c>
      <c r="G144" s="40"/>
      <c r="H144" s="40"/>
      <c r="I144" s="211"/>
      <c r="J144" s="40"/>
      <c r="K144" s="40"/>
      <c r="L144" s="44"/>
      <c r="M144" s="212"/>
      <c r="N144" s="21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128</v>
      </c>
      <c r="AU144" s="17" t="s">
        <v>14</v>
      </c>
    </row>
    <row r="145" s="2" customFormat="1">
      <c r="A145" s="38"/>
      <c r="B145" s="39"/>
      <c r="C145" s="40"/>
      <c r="D145" s="209" t="s">
        <v>129</v>
      </c>
      <c r="E145" s="40"/>
      <c r="F145" s="214" t="s">
        <v>597</v>
      </c>
      <c r="G145" s="40"/>
      <c r="H145" s="40"/>
      <c r="I145" s="211"/>
      <c r="J145" s="40"/>
      <c r="K145" s="40"/>
      <c r="L145" s="44"/>
      <c r="M145" s="212"/>
      <c r="N145" s="21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14</v>
      </c>
    </row>
    <row r="146" s="12" customFormat="1">
      <c r="A146" s="12"/>
      <c r="B146" s="221"/>
      <c r="C146" s="222"/>
      <c r="D146" s="209" t="s">
        <v>548</v>
      </c>
      <c r="E146" s="223" t="s">
        <v>19</v>
      </c>
      <c r="F146" s="224" t="s">
        <v>335</v>
      </c>
      <c r="G146" s="222"/>
      <c r="H146" s="225">
        <v>25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1" t="s">
        <v>548</v>
      </c>
      <c r="AU146" s="231" t="s">
        <v>14</v>
      </c>
      <c r="AV146" s="12" t="s">
        <v>79</v>
      </c>
      <c r="AW146" s="12" t="s">
        <v>31</v>
      </c>
      <c r="AX146" s="12" t="s">
        <v>70</v>
      </c>
      <c r="AY146" s="231" t="s">
        <v>122</v>
      </c>
    </row>
    <row r="147" s="13" customFormat="1">
      <c r="A147" s="13"/>
      <c r="B147" s="232"/>
      <c r="C147" s="233"/>
      <c r="D147" s="209" t="s">
        <v>548</v>
      </c>
      <c r="E147" s="234" t="s">
        <v>19</v>
      </c>
      <c r="F147" s="235" t="s">
        <v>550</v>
      </c>
      <c r="G147" s="233"/>
      <c r="H147" s="236">
        <v>25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548</v>
      </c>
      <c r="AU147" s="242" t="s">
        <v>14</v>
      </c>
      <c r="AV147" s="13" t="s">
        <v>126</v>
      </c>
      <c r="AW147" s="13" t="s">
        <v>31</v>
      </c>
      <c r="AX147" s="13" t="s">
        <v>14</v>
      </c>
      <c r="AY147" s="242" t="s">
        <v>122</v>
      </c>
    </row>
    <row r="148" s="2" customFormat="1" ht="16.5" customHeight="1">
      <c r="A148" s="38"/>
      <c r="B148" s="39"/>
      <c r="C148" s="196" t="s">
        <v>183</v>
      </c>
      <c r="D148" s="196" t="s">
        <v>123</v>
      </c>
      <c r="E148" s="197" t="s">
        <v>602</v>
      </c>
      <c r="F148" s="198" t="s">
        <v>603</v>
      </c>
      <c r="G148" s="199" t="s">
        <v>558</v>
      </c>
      <c r="H148" s="200">
        <v>0.32600000000000001</v>
      </c>
      <c r="I148" s="201"/>
      <c r="J148" s="202">
        <f>ROUND(I148*H148,2)</f>
        <v>0</v>
      </c>
      <c r="K148" s="198" t="s">
        <v>19</v>
      </c>
      <c r="L148" s="44"/>
      <c r="M148" s="203" t="s">
        <v>19</v>
      </c>
      <c r="N148" s="204" t="s">
        <v>41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126</v>
      </c>
      <c r="AT148" s="207" t="s">
        <v>123</v>
      </c>
      <c r="AU148" s="207" t="s">
        <v>14</v>
      </c>
      <c r="AY148" s="17" t="s">
        <v>122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14</v>
      </c>
      <c r="BK148" s="208">
        <f>ROUND(I148*H148,2)</f>
        <v>0</v>
      </c>
      <c r="BL148" s="17" t="s">
        <v>126</v>
      </c>
      <c r="BM148" s="207" t="s">
        <v>604</v>
      </c>
    </row>
    <row r="149" s="2" customFormat="1">
      <c r="A149" s="38"/>
      <c r="B149" s="39"/>
      <c r="C149" s="40"/>
      <c r="D149" s="209" t="s">
        <v>128</v>
      </c>
      <c r="E149" s="40"/>
      <c r="F149" s="210" t="s">
        <v>603</v>
      </c>
      <c r="G149" s="40"/>
      <c r="H149" s="40"/>
      <c r="I149" s="211"/>
      <c r="J149" s="40"/>
      <c r="K149" s="40"/>
      <c r="L149" s="44"/>
      <c r="M149" s="212"/>
      <c r="N149" s="21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128</v>
      </c>
      <c r="AU149" s="17" t="s">
        <v>14</v>
      </c>
    </row>
    <row r="150" s="2" customFormat="1">
      <c r="A150" s="38"/>
      <c r="B150" s="39"/>
      <c r="C150" s="40"/>
      <c r="D150" s="209" t="s">
        <v>129</v>
      </c>
      <c r="E150" s="40"/>
      <c r="F150" s="214" t="s">
        <v>605</v>
      </c>
      <c r="G150" s="40"/>
      <c r="H150" s="40"/>
      <c r="I150" s="211"/>
      <c r="J150" s="40"/>
      <c r="K150" s="40"/>
      <c r="L150" s="44"/>
      <c r="M150" s="212"/>
      <c r="N150" s="21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129</v>
      </c>
      <c r="AU150" s="17" t="s">
        <v>14</v>
      </c>
    </row>
    <row r="151" s="12" customFormat="1">
      <c r="A151" s="12"/>
      <c r="B151" s="221"/>
      <c r="C151" s="222"/>
      <c r="D151" s="209" t="s">
        <v>548</v>
      </c>
      <c r="E151" s="223" t="s">
        <v>19</v>
      </c>
      <c r="F151" s="224" t="s">
        <v>606</v>
      </c>
      <c r="G151" s="222"/>
      <c r="H151" s="225">
        <v>0.32600000000000001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1" t="s">
        <v>548</v>
      </c>
      <c r="AU151" s="231" t="s">
        <v>14</v>
      </c>
      <c r="AV151" s="12" t="s">
        <v>79</v>
      </c>
      <c r="AW151" s="12" t="s">
        <v>31</v>
      </c>
      <c r="AX151" s="12" t="s">
        <v>70</v>
      </c>
      <c r="AY151" s="231" t="s">
        <v>122</v>
      </c>
    </row>
    <row r="152" s="13" customFormat="1">
      <c r="A152" s="13"/>
      <c r="B152" s="232"/>
      <c r="C152" s="233"/>
      <c r="D152" s="209" t="s">
        <v>548</v>
      </c>
      <c r="E152" s="234" t="s">
        <v>19</v>
      </c>
      <c r="F152" s="235" t="s">
        <v>550</v>
      </c>
      <c r="G152" s="233"/>
      <c r="H152" s="236">
        <v>0.32600000000000001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548</v>
      </c>
      <c r="AU152" s="242" t="s">
        <v>14</v>
      </c>
      <c r="AV152" s="13" t="s">
        <v>126</v>
      </c>
      <c r="AW152" s="13" t="s">
        <v>31</v>
      </c>
      <c r="AX152" s="13" t="s">
        <v>14</v>
      </c>
      <c r="AY152" s="242" t="s">
        <v>122</v>
      </c>
    </row>
    <row r="153" s="11" customFormat="1" ht="25.92" customHeight="1">
      <c r="A153" s="11"/>
      <c r="B153" s="182"/>
      <c r="C153" s="183"/>
      <c r="D153" s="184" t="s">
        <v>69</v>
      </c>
      <c r="E153" s="185" t="s">
        <v>172</v>
      </c>
      <c r="F153" s="185" t="s">
        <v>607</v>
      </c>
      <c r="G153" s="183"/>
      <c r="H153" s="183"/>
      <c r="I153" s="186"/>
      <c r="J153" s="187">
        <f>BK153</f>
        <v>0</v>
      </c>
      <c r="K153" s="183"/>
      <c r="L153" s="188"/>
      <c r="M153" s="189"/>
      <c r="N153" s="190"/>
      <c r="O153" s="190"/>
      <c r="P153" s="191">
        <f>SUM(P154:P170)</f>
        <v>0</v>
      </c>
      <c r="Q153" s="190"/>
      <c r="R153" s="191">
        <f>SUM(R154:R170)</f>
        <v>0</v>
      </c>
      <c r="S153" s="190"/>
      <c r="T153" s="192">
        <f>SUM(T154:T170)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193" t="s">
        <v>14</v>
      </c>
      <c r="AT153" s="194" t="s">
        <v>69</v>
      </c>
      <c r="AU153" s="194" t="s">
        <v>70</v>
      </c>
      <c r="AY153" s="193" t="s">
        <v>122</v>
      </c>
      <c r="BK153" s="195">
        <f>SUM(BK154:BK170)</f>
        <v>0</v>
      </c>
    </row>
    <row r="154" s="2" customFormat="1" ht="24.15" customHeight="1">
      <c r="A154" s="38"/>
      <c r="B154" s="39"/>
      <c r="C154" s="196" t="s">
        <v>8</v>
      </c>
      <c r="D154" s="196" t="s">
        <v>123</v>
      </c>
      <c r="E154" s="197" t="s">
        <v>608</v>
      </c>
      <c r="F154" s="198" t="s">
        <v>609</v>
      </c>
      <c r="G154" s="199" t="s">
        <v>541</v>
      </c>
      <c r="H154" s="200">
        <v>193.50100000000001</v>
      </c>
      <c r="I154" s="201"/>
      <c r="J154" s="202">
        <f>ROUND(I154*H154,2)</f>
        <v>0</v>
      </c>
      <c r="K154" s="198" t="s">
        <v>542</v>
      </c>
      <c r="L154" s="44"/>
      <c r="M154" s="203" t="s">
        <v>19</v>
      </c>
      <c r="N154" s="204" t="s">
        <v>41</v>
      </c>
      <c r="O154" s="84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7" t="s">
        <v>126</v>
      </c>
      <c r="AT154" s="207" t="s">
        <v>123</v>
      </c>
      <c r="AU154" s="207" t="s">
        <v>14</v>
      </c>
      <c r="AY154" s="17" t="s">
        <v>122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14</v>
      </c>
      <c r="BK154" s="208">
        <f>ROUND(I154*H154,2)</f>
        <v>0</v>
      </c>
      <c r="BL154" s="17" t="s">
        <v>126</v>
      </c>
      <c r="BM154" s="207" t="s">
        <v>610</v>
      </c>
    </row>
    <row r="155" s="2" customFormat="1">
      <c r="A155" s="38"/>
      <c r="B155" s="39"/>
      <c r="C155" s="40"/>
      <c r="D155" s="209" t="s">
        <v>128</v>
      </c>
      <c r="E155" s="40"/>
      <c r="F155" s="210" t="s">
        <v>611</v>
      </c>
      <c r="G155" s="40"/>
      <c r="H155" s="40"/>
      <c r="I155" s="211"/>
      <c r="J155" s="40"/>
      <c r="K155" s="40"/>
      <c r="L155" s="44"/>
      <c r="M155" s="212"/>
      <c r="N155" s="21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128</v>
      </c>
      <c r="AU155" s="17" t="s">
        <v>14</v>
      </c>
    </row>
    <row r="156" s="2" customFormat="1">
      <c r="A156" s="38"/>
      <c r="B156" s="39"/>
      <c r="C156" s="40"/>
      <c r="D156" s="219" t="s">
        <v>545</v>
      </c>
      <c r="E156" s="40"/>
      <c r="F156" s="220" t="s">
        <v>612</v>
      </c>
      <c r="G156" s="40"/>
      <c r="H156" s="40"/>
      <c r="I156" s="211"/>
      <c r="J156" s="40"/>
      <c r="K156" s="40"/>
      <c r="L156" s="44"/>
      <c r="M156" s="212"/>
      <c r="N156" s="21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545</v>
      </c>
      <c r="AU156" s="17" t="s">
        <v>14</v>
      </c>
    </row>
    <row r="157" s="2" customFormat="1">
      <c r="A157" s="38"/>
      <c r="B157" s="39"/>
      <c r="C157" s="40"/>
      <c r="D157" s="209" t="s">
        <v>129</v>
      </c>
      <c r="E157" s="40"/>
      <c r="F157" s="214" t="s">
        <v>613</v>
      </c>
      <c r="G157" s="40"/>
      <c r="H157" s="40"/>
      <c r="I157" s="211"/>
      <c r="J157" s="40"/>
      <c r="K157" s="40"/>
      <c r="L157" s="44"/>
      <c r="M157" s="212"/>
      <c r="N157" s="21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129</v>
      </c>
      <c r="AU157" s="17" t="s">
        <v>14</v>
      </c>
    </row>
    <row r="158" s="12" customFormat="1">
      <c r="A158" s="12"/>
      <c r="B158" s="221"/>
      <c r="C158" s="222"/>
      <c r="D158" s="209" t="s">
        <v>548</v>
      </c>
      <c r="E158" s="223" t="s">
        <v>19</v>
      </c>
      <c r="F158" s="224" t="s">
        <v>614</v>
      </c>
      <c r="G158" s="222"/>
      <c r="H158" s="225">
        <v>193.50100000000001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1" t="s">
        <v>548</v>
      </c>
      <c r="AU158" s="231" t="s">
        <v>14</v>
      </c>
      <c r="AV158" s="12" t="s">
        <v>79</v>
      </c>
      <c r="AW158" s="12" t="s">
        <v>31</v>
      </c>
      <c r="AX158" s="12" t="s">
        <v>70</v>
      </c>
      <c r="AY158" s="231" t="s">
        <v>122</v>
      </c>
    </row>
    <row r="159" s="13" customFormat="1">
      <c r="A159" s="13"/>
      <c r="B159" s="232"/>
      <c r="C159" s="233"/>
      <c r="D159" s="209" t="s">
        <v>548</v>
      </c>
      <c r="E159" s="234" t="s">
        <v>19</v>
      </c>
      <c r="F159" s="235" t="s">
        <v>550</v>
      </c>
      <c r="G159" s="233"/>
      <c r="H159" s="236">
        <v>193.50100000000001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548</v>
      </c>
      <c r="AU159" s="242" t="s">
        <v>14</v>
      </c>
      <c r="AV159" s="13" t="s">
        <v>126</v>
      </c>
      <c r="AW159" s="13" t="s">
        <v>31</v>
      </c>
      <c r="AX159" s="13" t="s">
        <v>14</v>
      </c>
      <c r="AY159" s="242" t="s">
        <v>122</v>
      </c>
    </row>
    <row r="160" s="2" customFormat="1" ht="16.5" customHeight="1">
      <c r="A160" s="38"/>
      <c r="B160" s="39"/>
      <c r="C160" s="196" t="s">
        <v>193</v>
      </c>
      <c r="D160" s="196" t="s">
        <v>123</v>
      </c>
      <c r="E160" s="197" t="s">
        <v>615</v>
      </c>
      <c r="F160" s="198" t="s">
        <v>616</v>
      </c>
      <c r="G160" s="199" t="s">
        <v>617</v>
      </c>
      <c r="H160" s="200">
        <v>45</v>
      </c>
      <c r="I160" s="201"/>
      <c r="J160" s="202">
        <f>ROUND(I160*H160,2)</f>
        <v>0</v>
      </c>
      <c r="K160" s="198" t="s">
        <v>19</v>
      </c>
      <c r="L160" s="44"/>
      <c r="M160" s="203" t="s">
        <v>19</v>
      </c>
      <c r="N160" s="204" t="s">
        <v>41</v>
      </c>
      <c r="O160" s="84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126</v>
      </c>
      <c r="AT160" s="207" t="s">
        <v>123</v>
      </c>
      <c r="AU160" s="207" t="s">
        <v>14</v>
      </c>
      <c r="AY160" s="17" t="s">
        <v>122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14</v>
      </c>
      <c r="BK160" s="208">
        <f>ROUND(I160*H160,2)</f>
        <v>0</v>
      </c>
      <c r="BL160" s="17" t="s">
        <v>126</v>
      </c>
      <c r="BM160" s="207" t="s">
        <v>618</v>
      </c>
    </row>
    <row r="161" s="2" customFormat="1">
      <c r="A161" s="38"/>
      <c r="B161" s="39"/>
      <c r="C161" s="40"/>
      <c r="D161" s="209" t="s">
        <v>128</v>
      </c>
      <c r="E161" s="40"/>
      <c r="F161" s="210" t="s">
        <v>616</v>
      </c>
      <c r="G161" s="40"/>
      <c r="H161" s="40"/>
      <c r="I161" s="211"/>
      <c r="J161" s="40"/>
      <c r="K161" s="40"/>
      <c r="L161" s="44"/>
      <c r="M161" s="212"/>
      <c r="N161" s="21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128</v>
      </c>
      <c r="AU161" s="17" t="s">
        <v>14</v>
      </c>
    </row>
    <row r="162" s="2" customFormat="1">
      <c r="A162" s="38"/>
      <c r="B162" s="39"/>
      <c r="C162" s="40"/>
      <c r="D162" s="209" t="s">
        <v>129</v>
      </c>
      <c r="E162" s="40"/>
      <c r="F162" s="214" t="s">
        <v>613</v>
      </c>
      <c r="G162" s="40"/>
      <c r="H162" s="40"/>
      <c r="I162" s="211"/>
      <c r="J162" s="40"/>
      <c r="K162" s="40"/>
      <c r="L162" s="44"/>
      <c r="M162" s="212"/>
      <c r="N162" s="21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14</v>
      </c>
    </row>
    <row r="163" s="12" customFormat="1">
      <c r="A163" s="12"/>
      <c r="B163" s="221"/>
      <c r="C163" s="222"/>
      <c r="D163" s="209" t="s">
        <v>548</v>
      </c>
      <c r="E163" s="223" t="s">
        <v>19</v>
      </c>
      <c r="F163" s="224" t="s">
        <v>433</v>
      </c>
      <c r="G163" s="222"/>
      <c r="H163" s="225">
        <v>45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1" t="s">
        <v>548</v>
      </c>
      <c r="AU163" s="231" t="s">
        <v>14</v>
      </c>
      <c r="AV163" s="12" t="s">
        <v>79</v>
      </c>
      <c r="AW163" s="12" t="s">
        <v>31</v>
      </c>
      <c r="AX163" s="12" t="s">
        <v>70</v>
      </c>
      <c r="AY163" s="231" t="s">
        <v>122</v>
      </c>
    </row>
    <row r="164" s="13" customFormat="1">
      <c r="A164" s="13"/>
      <c r="B164" s="232"/>
      <c r="C164" s="233"/>
      <c r="D164" s="209" t="s">
        <v>548</v>
      </c>
      <c r="E164" s="234" t="s">
        <v>19</v>
      </c>
      <c r="F164" s="235" t="s">
        <v>550</v>
      </c>
      <c r="G164" s="233"/>
      <c r="H164" s="236">
        <v>45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548</v>
      </c>
      <c r="AU164" s="242" t="s">
        <v>14</v>
      </c>
      <c r="AV164" s="13" t="s">
        <v>126</v>
      </c>
      <c r="AW164" s="13" t="s">
        <v>31</v>
      </c>
      <c r="AX164" s="13" t="s">
        <v>14</v>
      </c>
      <c r="AY164" s="242" t="s">
        <v>122</v>
      </c>
    </row>
    <row r="165" s="2" customFormat="1" ht="21.75" customHeight="1">
      <c r="A165" s="38"/>
      <c r="B165" s="39"/>
      <c r="C165" s="196" t="s">
        <v>198</v>
      </c>
      <c r="D165" s="196" t="s">
        <v>123</v>
      </c>
      <c r="E165" s="197" t="s">
        <v>619</v>
      </c>
      <c r="F165" s="198" t="s">
        <v>620</v>
      </c>
      <c r="G165" s="199" t="s">
        <v>558</v>
      </c>
      <c r="H165" s="200">
        <v>3.7109999999999999</v>
      </c>
      <c r="I165" s="201"/>
      <c r="J165" s="202">
        <f>ROUND(I165*H165,2)</f>
        <v>0</v>
      </c>
      <c r="K165" s="198" t="s">
        <v>542</v>
      </c>
      <c r="L165" s="44"/>
      <c r="M165" s="203" t="s">
        <v>19</v>
      </c>
      <c r="N165" s="204" t="s">
        <v>41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126</v>
      </c>
      <c r="AT165" s="207" t="s">
        <v>123</v>
      </c>
      <c r="AU165" s="207" t="s">
        <v>14</v>
      </c>
      <c r="AY165" s="17" t="s">
        <v>122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14</v>
      </c>
      <c r="BK165" s="208">
        <f>ROUND(I165*H165,2)</f>
        <v>0</v>
      </c>
      <c r="BL165" s="17" t="s">
        <v>126</v>
      </c>
      <c r="BM165" s="207" t="s">
        <v>621</v>
      </c>
    </row>
    <row r="166" s="2" customFormat="1">
      <c r="A166" s="38"/>
      <c r="B166" s="39"/>
      <c r="C166" s="40"/>
      <c r="D166" s="209" t="s">
        <v>128</v>
      </c>
      <c r="E166" s="40"/>
      <c r="F166" s="210" t="s">
        <v>620</v>
      </c>
      <c r="G166" s="40"/>
      <c r="H166" s="40"/>
      <c r="I166" s="211"/>
      <c r="J166" s="40"/>
      <c r="K166" s="40"/>
      <c r="L166" s="44"/>
      <c r="M166" s="212"/>
      <c r="N166" s="21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128</v>
      </c>
      <c r="AU166" s="17" t="s">
        <v>14</v>
      </c>
    </row>
    <row r="167" s="2" customFormat="1">
      <c r="A167" s="38"/>
      <c r="B167" s="39"/>
      <c r="C167" s="40"/>
      <c r="D167" s="219" t="s">
        <v>545</v>
      </c>
      <c r="E167" s="40"/>
      <c r="F167" s="220" t="s">
        <v>622</v>
      </c>
      <c r="G167" s="40"/>
      <c r="H167" s="40"/>
      <c r="I167" s="211"/>
      <c r="J167" s="40"/>
      <c r="K167" s="40"/>
      <c r="L167" s="44"/>
      <c r="M167" s="212"/>
      <c r="N167" s="21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545</v>
      </c>
      <c r="AU167" s="17" t="s">
        <v>14</v>
      </c>
    </row>
    <row r="168" s="2" customFormat="1">
      <c r="A168" s="38"/>
      <c r="B168" s="39"/>
      <c r="C168" s="40"/>
      <c r="D168" s="209" t="s">
        <v>129</v>
      </c>
      <c r="E168" s="40"/>
      <c r="F168" s="214" t="s">
        <v>623</v>
      </c>
      <c r="G168" s="40"/>
      <c r="H168" s="40"/>
      <c r="I168" s="211"/>
      <c r="J168" s="40"/>
      <c r="K168" s="40"/>
      <c r="L168" s="44"/>
      <c r="M168" s="212"/>
      <c r="N168" s="21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129</v>
      </c>
      <c r="AU168" s="17" t="s">
        <v>14</v>
      </c>
    </row>
    <row r="169" s="12" customFormat="1">
      <c r="A169" s="12"/>
      <c r="B169" s="221"/>
      <c r="C169" s="222"/>
      <c r="D169" s="209" t="s">
        <v>548</v>
      </c>
      <c r="E169" s="223" t="s">
        <v>19</v>
      </c>
      <c r="F169" s="224" t="s">
        <v>624</v>
      </c>
      <c r="G169" s="222"/>
      <c r="H169" s="225">
        <v>3.7109999999999999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1" t="s">
        <v>548</v>
      </c>
      <c r="AU169" s="231" t="s">
        <v>14</v>
      </c>
      <c r="AV169" s="12" t="s">
        <v>79</v>
      </c>
      <c r="AW169" s="12" t="s">
        <v>31</v>
      </c>
      <c r="AX169" s="12" t="s">
        <v>70</v>
      </c>
      <c r="AY169" s="231" t="s">
        <v>122</v>
      </c>
    </row>
    <row r="170" s="13" customFormat="1">
      <c r="A170" s="13"/>
      <c r="B170" s="232"/>
      <c r="C170" s="233"/>
      <c r="D170" s="209" t="s">
        <v>548</v>
      </c>
      <c r="E170" s="234" t="s">
        <v>19</v>
      </c>
      <c r="F170" s="235" t="s">
        <v>550</v>
      </c>
      <c r="G170" s="233"/>
      <c r="H170" s="236">
        <v>3.7109999999999999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548</v>
      </c>
      <c r="AU170" s="242" t="s">
        <v>14</v>
      </c>
      <c r="AV170" s="13" t="s">
        <v>126</v>
      </c>
      <c r="AW170" s="13" t="s">
        <v>31</v>
      </c>
      <c r="AX170" s="13" t="s">
        <v>14</v>
      </c>
      <c r="AY170" s="242" t="s">
        <v>122</v>
      </c>
    </row>
    <row r="171" s="11" customFormat="1" ht="25.92" customHeight="1">
      <c r="A171" s="11"/>
      <c r="B171" s="182"/>
      <c r="C171" s="183"/>
      <c r="D171" s="184" t="s">
        <v>69</v>
      </c>
      <c r="E171" s="185" t="s">
        <v>625</v>
      </c>
      <c r="F171" s="185" t="s">
        <v>626</v>
      </c>
      <c r="G171" s="183"/>
      <c r="H171" s="183"/>
      <c r="I171" s="186"/>
      <c r="J171" s="187">
        <f>BK171</f>
        <v>0</v>
      </c>
      <c r="K171" s="183"/>
      <c r="L171" s="188"/>
      <c r="M171" s="189"/>
      <c r="N171" s="190"/>
      <c r="O171" s="190"/>
      <c r="P171" s="191">
        <f>SUM(P172:P174)</f>
        <v>0</v>
      </c>
      <c r="Q171" s="190"/>
      <c r="R171" s="191">
        <f>SUM(R172:R174)</f>
        <v>0</v>
      </c>
      <c r="S171" s="190"/>
      <c r="T171" s="192">
        <f>SUM(T172:T174)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93" t="s">
        <v>14</v>
      </c>
      <c r="AT171" s="194" t="s">
        <v>69</v>
      </c>
      <c r="AU171" s="194" t="s">
        <v>70</v>
      </c>
      <c r="AY171" s="193" t="s">
        <v>122</v>
      </c>
      <c r="BK171" s="195">
        <f>SUM(BK172:BK174)</f>
        <v>0</v>
      </c>
    </row>
    <row r="172" s="2" customFormat="1" ht="24.15" customHeight="1">
      <c r="A172" s="38"/>
      <c r="B172" s="39"/>
      <c r="C172" s="196" t="s">
        <v>204</v>
      </c>
      <c r="D172" s="196" t="s">
        <v>123</v>
      </c>
      <c r="E172" s="197" t="s">
        <v>627</v>
      </c>
      <c r="F172" s="198" t="s">
        <v>628</v>
      </c>
      <c r="G172" s="199" t="s">
        <v>576</v>
      </c>
      <c r="H172" s="200">
        <v>9.3049999999999997</v>
      </c>
      <c r="I172" s="201"/>
      <c r="J172" s="202">
        <f>ROUND(I172*H172,2)</f>
        <v>0</v>
      </c>
      <c r="K172" s="198" t="s">
        <v>19</v>
      </c>
      <c r="L172" s="44"/>
      <c r="M172" s="203" t="s">
        <v>19</v>
      </c>
      <c r="N172" s="204" t="s">
        <v>41</v>
      </c>
      <c r="O172" s="84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7" t="s">
        <v>126</v>
      </c>
      <c r="AT172" s="207" t="s">
        <v>123</v>
      </c>
      <c r="AU172" s="207" t="s">
        <v>14</v>
      </c>
      <c r="AY172" s="17" t="s">
        <v>122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7" t="s">
        <v>14</v>
      </c>
      <c r="BK172" s="208">
        <f>ROUND(I172*H172,2)</f>
        <v>0</v>
      </c>
      <c r="BL172" s="17" t="s">
        <v>126</v>
      </c>
      <c r="BM172" s="207" t="s">
        <v>629</v>
      </c>
    </row>
    <row r="173" s="2" customFormat="1">
      <c r="A173" s="38"/>
      <c r="B173" s="39"/>
      <c r="C173" s="40"/>
      <c r="D173" s="209" t="s">
        <v>128</v>
      </c>
      <c r="E173" s="40"/>
      <c r="F173" s="210" t="s">
        <v>628</v>
      </c>
      <c r="G173" s="40"/>
      <c r="H173" s="40"/>
      <c r="I173" s="211"/>
      <c r="J173" s="40"/>
      <c r="K173" s="40"/>
      <c r="L173" s="44"/>
      <c r="M173" s="212"/>
      <c r="N173" s="21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128</v>
      </c>
      <c r="AU173" s="17" t="s">
        <v>14</v>
      </c>
    </row>
    <row r="174" s="2" customFormat="1">
      <c r="A174" s="38"/>
      <c r="B174" s="39"/>
      <c r="C174" s="40"/>
      <c r="D174" s="209" t="s">
        <v>129</v>
      </c>
      <c r="E174" s="40"/>
      <c r="F174" s="214" t="s">
        <v>613</v>
      </c>
      <c r="G174" s="40"/>
      <c r="H174" s="40"/>
      <c r="I174" s="211"/>
      <c r="J174" s="40"/>
      <c r="K174" s="40"/>
      <c r="L174" s="44"/>
      <c r="M174" s="212"/>
      <c r="N174" s="21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129</v>
      </c>
      <c r="AU174" s="17" t="s">
        <v>14</v>
      </c>
    </row>
    <row r="175" s="11" customFormat="1" ht="25.92" customHeight="1">
      <c r="A175" s="11"/>
      <c r="B175" s="182"/>
      <c r="C175" s="183"/>
      <c r="D175" s="184" t="s">
        <v>69</v>
      </c>
      <c r="E175" s="185" t="s">
        <v>630</v>
      </c>
      <c r="F175" s="185" t="s">
        <v>631</v>
      </c>
      <c r="G175" s="183"/>
      <c r="H175" s="183"/>
      <c r="I175" s="186"/>
      <c r="J175" s="187">
        <f>BK175</f>
        <v>0</v>
      </c>
      <c r="K175" s="183"/>
      <c r="L175" s="188"/>
      <c r="M175" s="189"/>
      <c r="N175" s="190"/>
      <c r="O175" s="190"/>
      <c r="P175" s="191">
        <f>SUM(P176:P204)</f>
        <v>0</v>
      </c>
      <c r="Q175" s="190"/>
      <c r="R175" s="191">
        <f>SUM(R176:R204)</f>
        <v>0</v>
      </c>
      <c r="S175" s="190"/>
      <c r="T175" s="192">
        <f>SUM(T176:T204)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193" t="s">
        <v>79</v>
      </c>
      <c r="AT175" s="194" t="s">
        <v>69</v>
      </c>
      <c r="AU175" s="194" t="s">
        <v>70</v>
      </c>
      <c r="AY175" s="193" t="s">
        <v>122</v>
      </c>
      <c r="BK175" s="195">
        <f>SUM(BK176:BK204)</f>
        <v>0</v>
      </c>
    </row>
    <row r="176" s="2" customFormat="1" ht="24.15" customHeight="1">
      <c r="A176" s="38"/>
      <c r="B176" s="39"/>
      <c r="C176" s="196" t="s">
        <v>135</v>
      </c>
      <c r="D176" s="196" t="s">
        <v>123</v>
      </c>
      <c r="E176" s="197" t="s">
        <v>632</v>
      </c>
      <c r="F176" s="198" t="s">
        <v>633</v>
      </c>
      <c r="G176" s="199" t="s">
        <v>541</v>
      </c>
      <c r="H176" s="200">
        <v>198.077</v>
      </c>
      <c r="I176" s="201"/>
      <c r="J176" s="202">
        <f>ROUND(I176*H176,2)</f>
        <v>0</v>
      </c>
      <c r="K176" s="198" t="s">
        <v>542</v>
      </c>
      <c r="L176" s="44"/>
      <c r="M176" s="203" t="s">
        <v>19</v>
      </c>
      <c r="N176" s="204" t="s">
        <v>41</v>
      </c>
      <c r="O176" s="84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135</v>
      </c>
      <c r="AT176" s="207" t="s">
        <v>123</v>
      </c>
      <c r="AU176" s="207" t="s">
        <v>14</v>
      </c>
      <c r="AY176" s="17" t="s">
        <v>122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14</v>
      </c>
      <c r="BK176" s="208">
        <f>ROUND(I176*H176,2)</f>
        <v>0</v>
      </c>
      <c r="BL176" s="17" t="s">
        <v>135</v>
      </c>
      <c r="BM176" s="207" t="s">
        <v>634</v>
      </c>
    </row>
    <row r="177" s="2" customFormat="1">
      <c r="A177" s="38"/>
      <c r="B177" s="39"/>
      <c r="C177" s="40"/>
      <c r="D177" s="209" t="s">
        <v>128</v>
      </c>
      <c r="E177" s="40"/>
      <c r="F177" s="210" t="s">
        <v>635</v>
      </c>
      <c r="G177" s="40"/>
      <c r="H177" s="40"/>
      <c r="I177" s="211"/>
      <c r="J177" s="40"/>
      <c r="K177" s="40"/>
      <c r="L177" s="44"/>
      <c r="M177" s="212"/>
      <c r="N177" s="21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128</v>
      </c>
      <c r="AU177" s="17" t="s">
        <v>14</v>
      </c>
    </row>
    <row r="178" s="2" customFormat="1">
      <c r="A178" s="38"/>
      <c r="B178" s="39"/>
      <c r="C178" s="40"/>
      <c r="D178" s="219" t="s">
        <v>545</v>
      </c>
      <c r="E178" s="40"/>
      <c r="F178" s="220" t="s">
        <v>636</v>
      </c>
      <c r="G178" s="40"/>
      <c r="H178" s="40"/>
      <c r="I178" s="211"/>
      <c r="J178" s="40"/>
      <c r="K178" s="40"/>
      <c r="L178" s="44"/>
      <c r="M178" s="212"/>
      <c r="N178" s="21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545</v>
      </c>
      <c r="AU178" s="17" t="s">
        <v>14</v>
      </c>
    </row>
    <row r="179" s="2" customFormat="1">
      <c r="A179" s="38"/>
      <c r="B179" s="39"/>
      <c r="C179" s="40"/>
      <c r="D179" s="209" t="s">
        <v>129</v>
      </c>
      <c r="E179" s="40"/>
      <c r="F179" s="214" t="s">
        <v>637</v>
      </c>
      <c r="G179" s="40"/>
      <c r="H179" s="40"/>
      <c r="I179" s="211"/>
      <c r="J179" s="40"/>
      <c r="K179" s="40"/>
      <c r="L179" s="44"/>
      <c r="M179" s="212"/>
      <c r="N179" s="21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129</v>
      </c>
      <c r="AU179" s="17" t="s">
        <v>14</v>
      </c>
    </row>
    <row r="180" s="12" customFormat="1">
      <c r="A180" s="12"/>
      <c r="B180" s="221"/>
      <c r="C180" s="222"/>
      <c r="D180" s="209" t="s">
        <v>548</v>
      </c>
      <c r="E180" s="223" t="s">
        <v>19</v>
      </c>
      <c r="F180" s="224" t="s">
        <v>638</v>
      </c>
      <c r="G180" s="222"/>
      <c r="H180" s="225">
        <v>198.077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1" t="s">
        <v>548</v>
      </c>
      <c r="AU180" s="231" t="s">
        <v>14</v>
      </c>
      <c r="AV180" s="12" t="s">
        <v>79</v>
      </c>
      <c r="AW180" s="12" t="s">
        <v>31</v>
      </c>
      <c r="AX180" s="12" t="s">
        <v>70</v>
      </c>
      <c r="AY180" s="231" t="s">
        <v>122</v>
      </c>
    </row>
    <row r="181" s="13" customFormat="1">
      <c r="A181" s="13"/>
      <c r="B181" s="232"/>
      <c r="C181" s="233"/>
      <c r="D181" s="209" t="s">
        <v>548</v>
      </c>
      <c r="E181" s="234" t="s">
        <v>19</v>
      </c>
      <c r="F181" s="235" t="s">
        <v>550</v>
      </c>
      <c r="G181" s="233"/>
      <c r="H181" s="236">
        <v>198.077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548</v>
      </c>
      <c r="AU181" s="242" t="s">
        <v>14</v>
      </c>
      <c r="AV181" s="13" t="s">
        <v>126</v>
      </c>
      <c r="AW181" s="13" t="s">
        <v>31</v>
      </c>
      <c r="AX181" s="13" t="s">
        <v>14</v>
      </c>
      <c r="AY181" s="242" t="s">
        <v>122</v>
      </c>
    </row>
    <row r="182" s="2" customFormat="1" ht="16.5" customHeight="1">
      <c r="A182" s="38"/>
      <c r="B182" s="39"/>
      <c r="C182" s="196" t="s">
        <v>302</v>
      </c>
      <c r="D182" s="196" t="s">
        <v>123</v>
      </c>
      <c r="E182" s="197" t="s">
        <v>639</v>
      </c>
      <c r="F182" s="198" t="s">
        <v>640</v>
      </c>
      <c r="G182" s="199" t="s">
        <v>576</v>
      </c>
      <c r="H182" s="200">
        <v>0.19800000000000001</v>
      </c>
      <c r="I182" s="201"/>
      <c r="J182" s="202">
        <f>ROUND(I182*H182,2)</f>
        <v>0</v>
      </c>
      <c r="K182" s="198" t="s">
        <v>542</v>
      </c>
      <c r="L182" s="44"/>
      <c r="M182" s="203" t="s">
        <v>19</v>
      </c>
      <c r="N182" s="204" t="s">
        <v>41</v>
      </c>
      <c r="O182" s="84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135</v>
      </c>
      <c r="AT182" s="207" t="s">
        <v>123</v>
      </c>
      <c r="AU182" s="207" t="s">
        <v>14</v>
      </c>
      <c r="AY182" s="17" t="s">
        <v>122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14</v>
      </c>
      <c r="BK182" s="208">
        <f>ROUND(I182*H182,2)</f>
        <v>0</v>
      </c>
      <c r="BL182" s="17" t="s">
        <v>135</v>
      </c>
      <c r="BM182" s="207" t="s">
        <v>641</v>
      </c>
    </row>
    <row r="183" s="2" customFormat="1">
      <c r="A183" s="38"/>
      <c r="B183" s="39"/>
      <c r="C183" s="40"/>
      <c r="D183" s="209" t="s">
        <v>128</v>
      </c>
      <c r="E183" s="40"/>
      <c r="F183" s="210" t="s">
        <v>640</v>
      </c>
      <c r="G183" s="40"/>
      <c r="H183" s="40"/>
      <c r="I183" s="211"/>
      <c r="J183" s="40"/>
      <c r="K183" s="40"/>
      <c r="L183" s="44"/>
      <c r="M183" s="212"/>
      <c r="N183" s="21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128</v>
      </c>
      <c r="AU183" s="17" t="s">
        <v>14</v>
      </c>
    </row>
    <row r="184" s="2" customFormat="1">
      <c r="A184" s="38"/>
      <c r="B184" s="39"/>
      <c r="C184" s="40"/>
      <c r="D184" s="219" t="s">
        <v>545</v>
      </c>
      <c r="E184" s="40"/>
      <c r="F184" s="220" t="s">
        <v>642</v>
      </c>
      <c r="G184" s="40"/>
      <c r="H184" s="40"/>
      <c r="I184" s="211"/>
      <c r="J184" s="40"/>
      <c r="K184" s="40"/>
      <c r="L184" s="44"/>
      <c r="M184" s="212"/>
      <c r="N184" s="21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545</v>
      </c>
      <c r="AU184" s="17" t="s">
        <v>14</v>
      </c>
    </row>
    <row r="185" s="2" customFormat="1">
      <c r="A185" s="38"/>
      <c r="B185" s="39"/>
      <c r="C185" s="40"/>
      <c r="D185" s="209" t="s">
        <v>129</v>
      </c>
      <c r="E185" s="40"/>
      <c r="F185" s="214" t="s">
        <v>613</v>
      </c>
      <c r="G185" s="40"/>
      <c r="H185" s="40"/>
      <c r="I185" s="211"/>
      <c r="J185" s="40"/>
      <c r="K185" s="40"/>
      <c r="L185" s="44"/>
      <c r="M185" s="212"/>
      <c r="N185" s="21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14</v>
      </c>
    </row>
    <row r="186" s="2" customFormat="1" ht="24.15" customHeight="1">
      <c r="A186" s="38"/>
      <c r="B186" s="39"/>
      <c r="C186" s="196" t="s">
        <v>306</v>
      </c>
      <c r="D186" s="196" t="s">
        <v>123</v>
      </c>
      <c r="E186" s="197" t="s">
        <v>643</v>
      </c>
      <c r="F186" s="198" t="s">
        <v>644</v>
      </c>
      <c r="G186" s="199" t="s">
        <v>541</v>
      </c>
      <c r="H186" s="200">
        <v>228.833</v>
      </c>
      <c r="I186" s="201"/>
      <c r="J186" s="202">
        <f>ROUND(I186*H186,2)</f>
        <v>0</v>
      </c>
      <c r="K186" s="198" t="s">
        <v>542</v>
      </c>
      <c r="L186" s="44"/>
      <c r="M186" s="203" t="s">
        <v>19</v>
      </c>
      <c r="N186" s="204" t="s">
        <v>41</v>
      </c>
      <c r="O186" s="84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7" t="s">
        <v>135</v>
      </c>
      <c r="AT186" s="207" t="s">
        <v>123</v>
      </c>
      <c r="AU186" s="207" t="s">
        <v>14</v>
      </c>
      <c r="AY186" s="17" t="s">
        <v>122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7" t="s">
        <v>14</v>
      </c>
      <c r="BK186" s="208">
        <f>ROUND(I186*H186,2)</f>
        <v>0</v>
      </c>
      <c r="BL186" s="17" t="s">
        <v>135</v>
      </c>
      <c r="BM186" s="207" t="s">
        <v>645</v>
      </c>
    </row>
    <row r="187" s="2" customFormat="1">
      <c r="A187" s="38"/>
      <c r="B187" s="39"/>
      <c r="C187" s="40"/>
      <c r="D187" s="209" t="s">
        <v>128</v>
      </c>
      <c r="E187" s="40"/>
      <c r="F187" s="210" t="s">
        <v>644</v>
      </c>
      <c r="G187" s="40"/>
      <c r="H187" s="40"/>
      <c r="I187" s="211"/>
      <c r="J187" s="40"/>
      <c r="K187" s="40"/>
      <c r="L187" s="44"/>
      <c r="M187" s="212"/>
      <c r="N187" s="21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128</v>
      </c>
      <c r="AU187" s="17" t="s">
        <v>14</v>
      </c>
    </row>
    <row r="188" s="2" customFormat="1">
      <c r="A188" s="38"/>
      <c r="B188" s="39"/>
      <c r="C188" s="40"/>
      <c r="D188" s="219" t="s">
        <v>545</v>
      </c>
      <c r="E188" s="40"/>
      <c r="F188" s="220" t="s">
        <v>646</v>
      </c>
      <c r="G188" s="40"/>
      <c r="H188" s="40"/>
      <c r="I188" s="211"/>
      <c r="J188" s="40"/>
      <c r="K188" s="40"/>
      <c r="L188" s="44"/>
      <c r="M188" s="212"/>
      <c r="N188" s="21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545</v>
      </c>
      <c r="AU188" s="17" t="s">
        <v>14</v>
      </c>
    </row>
    <row r="189" s="2" customFormat="1">
      <c r="A189" s="38"/>
      <c r="B189" s="39"/>
      <c r="C189" s="40"/>
      <c r="D189" s="209" t="s">
        <v>129</v>
      </c>
      <c r="E189" s="40"/>
      <c r="F189" s="214" t="s">
        <v>647</v>
      </c>
      <c r="G189" s="40"/>
      <c r="H189" s="40"/>
      <c r="I189" s="211"/>
      <c r="J189" s="40"/>
      <c r="K189" s="40"/>
      <c r="L189" s="44"/>
      <c r="M189" s="212"/>
      <c r="N189" s="21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14</v>
      </c>
    </row>
    <row r="190" s="2" customFormat="1" ht="24.15" customHeight="1">
      <c r="A190" s="38"/>
      <c r="B190" s="39"/>
      <c r="C190" s="196" t="s">
        <v>310</v>
      </c>
      <c r="D190" s="196" t="s">
        <v>123</v>
      </c>
      <c r="E190" s="197" t="s">
        <v>648</v>
      </c>
      <c r="F190" s="198" t="s">
        <v>649</v>
      </c>
      <c r="G190" s="199" t="s">
        <v>541</v>
      </c>
      <c r="H190" s="200">
        <v>49.621000000000002</v>
      </c>
      <c r="I190" s="201"/>
      <c r="J190" s="202">
        <f>ROUND(I190*H190,2)</f>
        <v>0</v>
      </c>
      <c r="K190" s="198" t="s">
        <v>542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135</v>
      </c>
      <c r="AT190" s="207" t="s">
        <v>123</v>
      </c>
      <c r="AU190" s="207" t="s">
        <v>14</v>
      </c>
      <c r="AY190" s="17" t="s">
        <v>122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14</v>
      </c>
      <c r="BK190" s="208">
        <f>ROUND(I190*H190,2)</f>
        <v>0</v>
      </c>
      <c r="BL190" s="17" t="s">
        <v>135</v>
      </c>
      <c r="BM190" s="207" t="s">
        <v>650</v>
      </c>
    </row>
    <row r="191" s="2" customFormat="1">
      <c r="A191" s="38"/>
      <c r="B191" s="39"/>
      <c r="C191" s="40"/>
      <c r="D191" s="209" t="s">
        <v>128</v>
      </c>
      <c r="E191" s="40"/>
      <c r="F191" s="210" t="s">
        <v>649</v>
      </c>
      <c r="G191" s="40"/>
      <c r="H191" s="40"/>
      <c r="I191" s="211"/>
      <c r="J191" s="40"/>
      <c r="K191" s="40"/>
      <c r="L191" s="44"/>
      <c r="M191" s="212"/>
      <c r="N191" s="21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128</v>
      </c>
      <c r="AU191" s="17" t="s">
        <v>14</v>
      </c>
    </row>
    <row r="192" s="2" customFormat="1">
      <c r="A192" s="38"/>
      <c r="B192" s="39"/>
      <c r="C192" s="40"/>
      <c r="D192" s="219" t="s">
        <v>545</v>
      </c>
      <c r="E192" s="40"/>
      <c r="F192" s="220" t="s">
        <v>651</v>
      </c>
      <c r="G192" s="40"/>
      <c r="H192" s="40"/>
      <c r="I192" s="211"/>
      <c r="J192" s="40"/>
      <c r="K192" s="40"/>
      <c r="L192" s="44"/>
      <c r="M192" s="212"/>
      <c r="N192" s="21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545</v>
      </c>
      <c r="AU192" s="17" t="s">
        <v>14</v>
      </c>
    </row>
    <row r="193" s="2" customFormat="1">
      <c r="A193" s="38"/>
      <c r="B193" s="39"/>
      <c r="C193" s="40"/>
      <c r="D193" s="209" t="s">
        <v>129</v>
      </c>
      <c r="E193" s="40"/>
      <c r="F193" s="214" t="s">
        <v>652</v>
      </c>
      <c r="G193" s="40"/>
      <c r="H193" s="40"/>
      <c r="I193" s="211"/>
      <c r="J193" s="40"/>
      <c r="K193" s="40"/>
      <c r="L193" s="44"/>
      <c r="M193" s="212"/>
      <c r="N193" s="21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129</v>
      </c>
      <c r="AU193" s="17" t="s">
        <v>14</v>
      </c>
    </row>
    <row r="194" s="12" customFormat="1">
      <c r="A194" s="12"/>
      <c r="B194" s="221"/>
      <c r="C194" s="222"/>
      <c r="D194" s="209" t="s">
        <v>548</v>
      </c>
      <c r="E194" s="223" t="s">
        <v>19</v>
      </c>
      <c r="F194" s="224" t="s">
        <v>549</v>
      </c>
      <c r="G194" s="222"/>
      <c r="H194" s="225">
        <v>49.621000000000002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1" t="s">
        <v>548</v>
      </c>
      <c r="AU194" s="231" t="s">
        <v>14</v>
      </c>
      <c r="AV194" s="12" t="s">
        <v>79</v>
      </c>
      <c r="AW194" s="12" t="s">
        <v>31</v>
      </c>
      <c r="AX194" s="12" t="s">
        <v>70</v>
      </c>
      <c r="AY194" s="231" t="s">
        <v>122</v>
      </c>
    </row>
    <row r="195" s="13" customFormat="1">
      <c r="A195" s="13"/>
      <c r="B195" s="232"/>
      <c r="C195" s="233"/>
      <c r="D195" s="209" t="s">
        <v>548</v>
      </c>
      <c r="E195" s="234" t="s">
        <v>19</v>
      </c>
      <c r="F195" s="235" t="s">
        <v>550</v>
      </c>
      <c r="G195" s="233"/>
      <c r="H195" s="236">
        <v>49.621000000000002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548</v>
      </c>
      <c r="AU195" s="242" t="s">
        <v>14</v>
      </c>
      <c r="AV195" s="13" t="s">
        <v>126</v>
      </c>
      <c r="AW195" s="13" t="s">
        <v>31</v>
      </c>
      <c r="AX195" s="13" t="s">
        <v>14</v>
      </c>
      <c r="AY195" s="242" t="s">
        <v>122</v>
      </c>
    </row>
    <row r="196" s="2" customFormat="1" ht="16.5" customHeight="1">
      <c r="A196" s="38"/>
      <c r="B196" s="39"/>
      <c r="C196" s="196" t="s">
        <v>314</v>
      </c>
      <c r="D196" s="196" t="s">
        <v>123</v>
      </c>
      <c r="E196" s="197" t="s">
        <v>653</v>
      </c>
      <c r="F196" s="198" t="s">
        <v>654</v>
      </c>
      <c r="G196" s="199" t="s">
        <v>541</v>
      </c>
      <c r="H196" s="200">
        <v>49.621000000000002</v>
      </c>
      <c r="I196" s="201"/>
      <c r="J196" s="202">
        <f>ROUND(I196*H196,2)</f>
        <v>0</v>
      </c>
      <c r="K196" s="198" t="s">
        <v>542</v>
      </c>
      <c r="L196" s="44"/>
      <c r="M196" s="203" t="s">
        <v>19</v>
      </c>
      <c r="N196" s="204" t="s">
        <v>41</v>
      </c>
      <c r="O196" s="84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7" t="s">
        <v>135</v>
      </c>
      <c r="AT196" s="207" t="s">
        <v>123</v>
      </c>
      <c r="AU196" s="207" t="s">
        <v>14</v>
      </c>
      <c r="AY196" s="17" t="s">
        <v>122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7" t="s">
        <v>14</v>
      </c>
      <c r="BK196" s="208">
        <f>ROUND(I196*H196,2)</f>
        <v>0</v>
      </c>
      <c r="BL196" s="17" t="s">
        <v>135</v>
      </c>
      <c r="BM196" s="207" t="s">
        <v>655</v>
      </c>
    </row>
    <row r="197" s="2" customFormat="1">
      <c r="A197" s="38"/>
      <c r="B197" s="39"/>
      <c r="C197" s="40"/>
      <c r="D197" s="209" t="s">
        <v>128</v>
      </c>
      <c r="E197" s="40"/>
      <c r="F197" s="210" t="s">
        <v>654</v>
      </c>
      <c r="G197" s="40"/>
      <c r="H197" s="40"/>
      <c r="I197" s="211"/>
      <c r="J197" s="40"/>
      <c r="K197" s="40"/>
      <c r="L197" s="44"/>
      <c r="M197" s="212"/>
      <c r="N197" s="21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128</v>
      </c>
      <c r="AU197" s="17" t="s">
        <v>14</v>
      </c>
    </row>
    <row r="198" s="2" customFormat="1">
      <c r="A198" s="38"/>
      <c r="B198" s="39"/>
      <c r="C198" s="40"/>
      <c r="D198" s="219" t="s">
        <v>545</v>
      </c>
      <c r="E198" s="40"/>
      <c r="F198" s="220" t="s">
        <v>656</v>
      </c>
      <c r="G198" s="40"/>
      <c r="H198" s="40"/>
      <c r="I198" s="211"/>
      <c r="J198" s="40"/>
      <c r="K198" s="40"/>
      <c r="L198" s="44"/>
      <c r="M198" s="212"/>
      <c r="N198" s="21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545</v>
      </c>
      <c r="AU198" s="17" t="s">
        <v>14</v>
      </c>
    </row>
    <row r="199" s="2" customFormat="1">
      <c r="A199" s="38"/>
      <c r="B199" s="39"/>
      <c r="C199" s="40"/>
      <c r="D199" s="209" t="s">
        <v>129</v>
      </c>
      <c r="E199" s="40"/>
      <c r="F199" s="214" t="s">
        <v>613</v>
      </c>
      <c r="G199" s="40"/>
      <c r="H199" s="40"/>
      <c r="I199" s="211"/>
      <c r="J199" s="40"/>
      <c r="K199" s="40"/>
      <c r="L199" s="44"/>
      <c r="M199" s="212"/>
      <c r="N199" s="21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129</v>
      </c>
      <c r="AU199" s="17" t="s">
        <v>14</v>
      </c>
    </row>
    <row r="200" s="12" customFormat="1">
      <c r="A200" s="12"/>
      <c r="B200" s="221"/>
      <c r="C200" s="222"/>
      <c r="D200" s="209" t="s">
        <v>548</v>
      </c>
      <c r="E200" s="223" t="s">
        <v>19</v>
      </c>
      <c r="F200" s="224" t="s">
        <v>549</v>
      </c>
      <c r="G200" s="222"/>
      <c r="H200" s="225">
        <v>49.621000000000002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1" t="s">
        <v>548</v>
      </c>
      <c r="AU200" s="231" t="s">
        <v>14</v>
      </c>
      <c r="AV200" s="12" t="s">
        <v>79</v>
      </c>
      <c r="AW200" s="12" t="s">
        <v>31</v>
      </c>
      <c r="AX200" s="12" t="s">
        <v>70</v>
      </c>
      <c r="AY200" s="231" t="s">
        <v>122</v>
      </c>
    </row>
    <row r="201" s="13" customFormat="1">
      <c r="A201" s="13"/>
      <c r="B201" s="232"/>
      <c r="C201" s="233"/>
      <c r="D201" s="209" t="s">
        <v>548</v>
      </c>
      <c r="E201" s="234" t="s">
        <v>19</v>
      </c>
      <c r="F201" s="235" t="s">
        <v>550</v>
      </c>
      <c r="G201" s="233"/>
      <c r="H201" s="236">
        <v>49.621000000000002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548</v>
      </c>
      <c r="AU201" s="242" t="s">
        <v>14</v>
      </c>
      <c r="AV201" s="13" t="s">
        <v>126</v>
      </c>
      <c r="AW201" s="13" t="s">
        <v>31</v>
      </c>
      <c r="AX201" s="13" t="s">
        <v>14</v>
      </c>
      <c r="AY201" s="242" t="s">
        <v>122</v>
      </c>
    </row>
    <row r="202" s="2" customFormat="1" ht="16.5" customHeight="1">
      <c r="A202" s="38"/>
      <c r="B202" s="39"/>
      <c r="C202" s="196" t="s">
        <v>7</v>
      </c>
      <c r="D202" s="196" t="s">
        <v>123</v>
      </c>
      <c r="E202" s="197" t="s">
        <v>657</v>
      </c>
      <c r="F202" s="198" t="s">
        <v>658</v>
      </c>
      <c r="G202" s="199" t="s">
        <v>617</v>
      </c>
      <c r="H202" s="200">
        <v>45</v>
      </c>
      <c r="I202" s="201"/>
      <c r="J202" s="202">
        <f>ROUND(I202*H202,2)</f>
        <v>0</v>
      </c>
      <c r="K202" s="198" t="s">
        <v>19</v>
      </c>
      <c r="L202" s="44"/>
      <c r="M202" s="203" t="s">
        <v>19</v>
      </c>
      <c r="N202" s="204" t="s">
        <v>41</v>
      </c>
      <c r="O202" s="84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7" t="s">
        <v>135</v>
      </c>
      <c r="AT202" s="207" t="s">
        <v>123</v>
      </c>
      <c r="AU202" s="207" t="s">
        <v>14</v>
      </c>
      <c r="AY202" s="17" t="s">
        <v>122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7" t="s">
        <v>14</v>
      </c>
      <c r="BK202" s="208">
        <f>ROUND(I202*H202,2)</f>
        <v>0</v>
      </c>
      <c r="BL202" s="17" t="s">
        <v>135</v>
      </c>
      <c r="BM202" s="207" t="s">
        <v>659</v>
      </c>
    </row>
    <row r="203" s="2" customFormat="1">
      <c r="A203" s="38"/>
      <c r="B203" s="39"/>
      <c r="C203" s="40"/>
      <c r="D203" s="209" t="s">
        <v>128</v>
      </c>
      <c r="E203" s="40"/>
      <c r="F203" s="210" t="s">
        <v>658</v>
      </c>
      <c r="G203" s="40"/>
      <c r="H203" s="40"/>
      <c r="I203" s="211"/>
      <c r="J203" s="40"/>
      <c r="K203" s="40"/>
      <c r="L203" s="44"/>
      <c r="M203" s="212"/>
      <c r="N203" s="21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128</v>
      </c>
      <c r="AU203" s="17" t="s">
        <v>14</v>
      </c>
    </row>
    <row r="204" s="2" customFormat="1">
      <c r="A204" s="38"/>
      <c r="B204" s="39"/>
      <c r="C204" s="40"/>
      <c r="D204" s="209" t="s">
        <v>129</v>
      </c>
      <c r="E204" s="40"/>
      <c r="F204" s="214" t="s">
        <v>613</v>
      </c>
      <c r="G204" s="40"/>
      <c r="H204" s="40"/>
      <c r="I204" s="211"/>
      <c r="J204" s="40"/>
      <c r="K204" s="40"/>
      <c r="L204" s="44"/>
      <c r="M204" s="212"/>
      <c r="N204" s="21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14</v>
      </c>
    </row>
    <row r="205" s="11" customFormat="1" ht="25.92" customHeight="1">
      <c r="A205" s="11"/>
      <c r="B205" s="182"/>
      <c r="C205" s="183"/>
      <c r="D205" s="184" t="s">
        <v>69</v>
      </c>
      <c r="E205" s="185" t="s">
        <v>660</v>
      </c>
      <c r="F205" s="185" t="s">
        <v>661</v>
      </c>
      <c r="G205" s="183"/>
      <c r="H205" s="183"/>
      <c r="I205" s="186"/>
      <c r="J205" s="187">
        <f>BK205</f>
        <v>0</v>
      </c>
      <c r="K205" s="183"/>
      <c r="L205" s="188"/>
      <c r="M205" s="189"/>
      <c r="N205" s="190"/>
      <c r="O205" s="190"/>
      <c r="P205" s="191">
        <f>SUM(P206:P208)</f>
        <v>0</v>
      </c>
      <c r="Q205" s="190"/>
      <c r="R205" s="191">
        <f>SUM(R206:R208)</f>
        <v>0</v>
      </c>
      <c r="S205" s="190"/>
      <c r="T205" s="192">
        <f>SUM(T206:T208)</f>
        <v>0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R205" s="193" t="s">
        <v>79</v>
      </c>
      <c r="AT205" s="194" t="s">
        <v>69</v>
      </c>
      <c r="AU205" s="194" t="s">
        <v>70</v>
      </c>
      <c r="AY205" s="193" t="s">
        <v>122</v>
      </c>
      <c r="BK205" s="195">
        <f>SUM(BK206:BK208)</f>
        <v>0</v>
      </c>
    </row>
    <row r="206" s="2" customFormat="1" ht="16.5" customHeight="1">
      <c r="A206" s="38"/>
      <c r="B206" s="39"/>
      <c r="C206" s="196" t="s">
        <v>321</v>
      </c>
      <c r="D206" s="196" t="s">
        <v>123</v>
      </c>
      <c r="E206" s="197" t="s">
        <v>662</v>
      </c>
      <c r="F206" s="198" t="s">
        <v>663</v>
      </c>
      <c r="G206" s="199" t="s">
        <v>664</v>
      </c>
      <c r="H206" s="200">
        <v>89.531000000000006</v>
      </c>
      <c r="I206" s="201"/>
      <c r="J206" s="202">
        <f>ROUND(I206*H206,2)</f>
        <v>0</v>
      </c>
      <c r="K206" s="198" t="s">
        <v>19</v>
      </c>
      <c r="L206" s="44"/>
      <c r="M206" s="203" t="s">
        <v>19</v>
      </c>
      <c r="N206" s="204" t="s">
        <v>41</v>
      </c>
      <c r="O206" s="84"/>
      <c r="P206" s="205">
        <f>O206*H206</f>
        <v>0</v>
      </c>
      <c r="Q206" s="205">
        <v>0</v>
      </c>
      <c r="R206" s="205">
        <f>Q206*H206</f>
        <v>0</v>
      </c>
      <c r="S206" s="205">
        <v>0</v>
      </c>
      <c r="T206" s="20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7" t="s">
        <v>135</v>
      </c>
      <c r="AT206" s="207" t="s">
        <v>123</v>
      </c>
      <c r="AU206" s="207" t="s">
        <v>14</v>
      </c>
      <c r="AY206" s="17" t="s">
        <v>122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7" t="s">
        <v>14</v>
      </c>
      <c r="BK206" s="208">
        <f>ROUND(I206*H206,2)</f>
        <v>0</v>
      </c>
      <c r="BL206" s="17" t="s">
        <v>135</v>
      </c>
      <c r="BM206" s="207" t="s">
        <v>665</v>
      </c>
    </row>
    <row r="207" s="2" customFormat="1">
      <c r="A207" s="38"/>
      <c r="B207" s="39"/>
      <c r="C207" s="40"/>
      <c r="D207" s="209" t="s">
        <v>128</v>
      </c>
      <c r="E207" s="40"/>
      <c r="F207" s="210" t="s">
        <v>666</v>
      </c>
      <c r="G207" s="40"/>
      <c r="H207" s="40"/>
      <c r="I207" s="211"/>
      <c r="J207" s="40"/>
      <c r="K207" s="40"/>
      <c r="L207" s="44"/>
      <c r="M207" s="212"/>
      <c r="N207" s="21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128</v>
      </c>
      <c r="AU207" s="17" t="s">
        <v>14</v>
      </c>
    </row>
    <row r="208" s="2" customFormat="1">
      <c r="A208" s="38"/>
      <c r="B208" s="39"/>
      <c r="C208" s="40"/>
      <c r="D208" s="209" t="s">
        <v>129</v>
      </c>
      <c r="E208" s="40"/>
      <c r="F208" s="214" t="s">
        <v>667</v>
      </c>
      <c r="G208" s="40"/>
      <c r="H208" s="40"/>
      <c r="I208" s="211"/>
      <c r="J208" s="40"/>
      <c r="K208" s="40"/>
      <c r="L208" s="44"/>
      <c r="M208" s="212"/>
      <c r="N208" s="21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14</v>
      </c>
    </row>
    <row r="209" s="11" customFormat="1" ht="25.92" customHeight="1">
      <c r="A209" s="11"/>
      <c r="B209" s="182"/>
      <c r="C209" s="183"/>
      <c r="D209" s="184" t="s">
        <v>69</v>
      </c>
      <c r="E209" s="185" t="s">
        <v>668</v>
      </c>
      <c r="F209" s="185" t="s">
        <v>669</v>
      </c>
      <c r="G209" s="183"/>
      <c r="H209" s="183"/>
      <c r="I209" s="186"/>
      <c r="J209" s="187">
        <f>BK209</f>
        <v>0</v>
      </c>
      <c r="K209" s="183"/>
      <c r="L209" s="188"/>
      <c r="M209" s="189"/>
      <c r="N209" s="190"/>
      <c r="O209" s="190"/>
      <c r="P209" s="191">
        <f>SUM(P210:P235)</f>
        <v>0</v>
      </c>
      <c r="Q209" s="190"/>
      <c r="R209" s="191">
        <f>SUM(R210:R235)</f>
        <v>0</v>
      </c>
      <c r="S209" s="190"/>
      <c r="T209" s="192">
        <f>SUM(T210:T235)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93" t="s">
        <v>79</v>
      </c>
      <c r="AT209" s="194" t="s">
        <v>69</v>
      </c>
      <c r="AU209" s="194" t="s">
        <v>70</v>
      </c>
      <c r="AY209" s="193" t="s">
        <v>122</v>
      </c>
      <c r="BK209" s="195">
        <f>SUM(BK210:BK235)</f>
        <v>0</v>
      </c>
    </row>
    <row r="210" s="2" customFormat="1" ht="16.5" customHeight="1">
      <c r="A210" s="38"/>
      <c r="B210" s="39"/>
      <c r="C210" s="196" t="s">
        <v>325</v>
      </c>
      <c r="D210" s="196" t="s">
        <v>123</v>
      </c>
      <c r="E210" s="197" t="s">
        <v>670</v>
      </c>
      <c r="F210" s="198" t="s">
        <v>671</v>
      </c>
      <c r="G210" s="199" t="s">
        <v>541</v>
      </c>
      <c r="H210" s="200">
        <v>225.08799999999999</v>
      </c>
      <c r="I210" s="201"/>
      <c r="J210" s="202">
        <f>ROUND(I210*H210,2)</f>
        <v>0</v>
      </c>
      <c r="K210" s="198" t="s">
        <v>19</v>
      </c>
      <c r="L210" s="44"/>
      <c r="M210" s="203" t="s">
        <v>19</v>
      </c>
      <c r="N210" s="204" t="s">
        <v>41</v>
      </c>
      <c r="O210" s="84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7" t="s">
        <v>135</v>
      </c>
      <c r="AT210" s="207" t="s">
        <v>123</v>
      </c>
      <c r="AU210" s="207" t="s">
        <v>14</v>
      </c>
      <c r="AY210" s="17" t="s">
        <v>122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14</v>
      </c>
      <c r="BK210" s="208">
        <f>ROUND(I210*H210,2)</f>
        <v>0</v>
      </c>
      <c r="BL210" s="17" t="s">
        <v>135</v>
      </c>
      <c r="BM210" s="207" t="s">
        <v>672</v>
      </c>
    </row>
    <row r="211" s="2" customFormat="1">
      <c r="A211" s="38"/>
      <c r="B211" s="39"/>
      <c r="C211" s="40"/>
      <c r="D211" s="209" t="s">
        <v>128</v>
      </c>
      <c r="E211" s="40"/>
      <c r="F211" s="210" t="s">
        <v>673</v>
      </c>
      <c r="G211" s="40"/>
      <c r="H211" s="40"/>
      <c r="I211" s="211"/>
      <c r="J211" s="40"/>
      <c r="K211" s="40"/>
      <c r="L211" s="44"/>
      <c r="M211" s="212"/>
      <c r="N211" s="213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128</v>
      </c>
      <c r="AU211" s="17" t="s">
        <v>14</v>
      </c>
    </row>
    <row r="212" s="2" customFormat="1">
      <c r="A212" s="38"/>
      <c r="B212" s="39"/>
      <c r="C212" s="40"/>
      <c r="D212" s="209" t="s">
        <v>129</v>
      </c>
      <c r="E212" s="40"/>
      <c r="F212" s="214" t="s">
        <v>613</v>
      </c>
      <c r="G212" s="40"/>
      <c r="H212" s="40"/>
      <c r="I212" s="211"/>
      <c r="J212" s="40"/>
      <c r="K212" s="40"/>
      <c r="L212" s="44"/>
      <c r="M212" s="212"/>
      <c r="N212" s="21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14</v>
      </c>
    </row>
    <row r="213" s="12" customFormat="1">
      <c r="A213" s="12"/>
      <c r="B213" s="221"/>
      <c r="C213" s="222"/>
      <c r="D213" s="209" t="s">
        <v>548</v>
      </c>
      <c r="E213" s="223" t="s">
        <v>19</v>
      </c>
      <c r="F213" s="224" t="s">
        <v>674</v>
      </c>
      <c r="G213" s="222"/>
      <c r="H213" s="225">
        <v>225.08799999999999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1" t="s">
        <v>548</v>
      </c>
      <c r="AU213" s="231" t="s">
        <v>14</v>
      </c>
      <c r="AV213" s="12" t="s">
        <v>79</v>
      </c>
      <c r="AW213" s="12" t="s">
        <v>31</v>
      </c>
      <c r="AX213" s="12" t="s">
        <v>70</v>
      </c>
      <c r="AY213" s="231" t="s">
        <v>122</v>
      </c>
    </row>
    <row r="214" s="13" customFormat="1">
      <c r="A214" s="13"/>
      <c r="B214" s="232"/>
      <c r="C214" s="233"/>
      <c r="D214" s="209" t="s">
        <v>548</v>
      </c>
      <c r="E214" s="234" t="s">
        <v>19</v>
      </c>
      <c r="F214" s="235" t="s">
        <v>550</v>
      </c>
      <c r="G214" s="233"/>
      <c r="H214" s="236">
        <v>225.08799999999999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548</v>
      </c>
      <c r="AU214" s="242" t="s">
        <v>14</v>
      </c>
      <c r="AV214" s="13" t="s">
        <v>126</v>
      </c>
      <c r="AW214" s="13" t="s">
        <v>31</v>
      </c>
      <c r="AX214" s="13" t="s">
        <v>14</v>
      </c>
      <c r="AY214" s="242" t="s">
        <v>122</v>
      </c>
    </row>
    <row r="215" s="2" customFormat="1" ht="16.5" customHeight="1">
      <c r="A215" s="38"/>
      <c r="B215" s="39"/>
      <c r="C215" s="196" t="s">
        <v>330</v>
      </c>
      <c r="D215" s="196" t="s">
        <v>123</v>
      </c>
      <c r="E215" s="197" t="s">
        <v>675</v>
      </c>
      <c r="F215" s="198" t="s">
        <v>676</v>
      </c>
      <c r="G215" s="199" t="s">
        <v>541</v>
      </c>
      <c r="H215" s="200">
        <v>198.077</v>
      </c>
      <c r="I215" s="201"/>
      <c r="J215" s="202">
        <f>ROUND(I215*H215,2)</f>
        <v>0</v>
      </c>
      <c r="K215" s="198" t="s">
        <v>19</v>
      </c>
      <c r="L215" s="44"/>
      <c r="M215" s="203" t="s">
        <v>19</v>
      </c>
      <c r="N215" s="204" t="s">
        <v>41</v>
      </c>
      <c r="O215" s="84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7" t="s">
        <v>135</v>
      </c>
      <c r="AT215" s="207" t="s">
        <v>123</v>
      </c>
      <c r="AU215" s="207" t="s">
        <v>14</v>
      </c>
      <c r="AY215" s="17" t="s">
        <v>122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7" t="s">
        <v>14</v>
      </c>
      <c r="BK215" s="208">
        <f>ROUND(I215*H215,2)</f>
        <v>0</v>
      </c>
      <c r="BL215" s="17" t="s">
        <v>135</v>
      </c>
      <c r="BM215" s="207" t="s">
        <v>677</v>
      </c>
    </row>
    <row r="216" s="2" customFormat="1">
      <c r="A216" s="38"/>
      <c r="B216" s="39"/>
      <c r="C216" s="40"/>
      <c r="D216" s="209" t="s">
        <v>128</v>
      </c>
      <c r="E216" s="40"/>
      <c r="F216" s="210" t="s">
        <v>676</v>
      </c>
      <c r="G216" s="40"/>
      <c r="H216" s="40"/>
      <c r="I216" s="211"/>
      <c r="J216" s="40"/>
      <c r="K216" s="40"/>
      <c r="L216" s="44"/>
      <c r="M216" s="212"/>
      <c r="N216" s="21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128</v>
      </c>
      <c r="AU216" s="17" t="s">
        <v>14</v>
      </c>
    </row>
    <row r="217" s="2" customFormat="1">
      <c r="A217" s="38"/>
      <c r="B217" s="39"/>
      <c r="C217" s="40"/>
      <c r="D217" s="209" t="s">
        <v>129</v>
      </c>
      <c r="E217" s="40"/>
      <c r="F217" s="214" t="s">
        <v>613</v>
      </c>
      <c r="G217" s="40"/>
      <c r="H217" s="40"/>
      <c r="I217" s="211"/>
      <c r="J217" s="40"/>
      <c r="K217" s="40"/>
      <c r="L217" s="44"/>
      <c r="M217" s="212"/>
      <c r="N217" s="21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129</v>
      </c>
      <c r="AU217" s="17" t="s">
        <v>14</v>
      </c>
    </row>
    <row r="218" s="12" customFormat="1">
      <c r="A218" s="12"/>
      <c r="B218" s="221"/>
      <c r="C218" s="222"/>
      <c r="D218" s="209" t="s">
        <v>548</v>
      </c>
      <c r="E218" s="223" t="s">
        <v>19</v>
      </c>
      <c r="F218" s="224" t="s">
        <v>638</v>
      </c>
      <c r="G218" s="222"/>
      <c r="H218" s="225">
        <v>198.077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1" t="s">
        <v>548</v>
      </c>
      <c r="AU218" s="231" t="s">
        <v>14</v>
      </c>
      <c r="AV218" s="12" t="s">
        <v>79</v>
      </c>
      <c r="AW218" s="12" t="s">
        <v>31</v>
      </c>
      <c r="AX218" s="12" t="s">
        <v>70</v>
      </c>
      <c r="AY218" s="231" t="s">
        <v>122</v>
      </c>
    </row>
    <row r="219" s="13" customFormat="1">
      <c r="A219" s="13"/>
      <c r="B219" s="232"/>
      <c r="C219" s="233"/>
      <c r="D219" s="209" t="s">
        <v>548</v>
      </c>
      <c r="E219" s="234" t="s">
        <v>19</v>
      </c>
      <c r="F219" s="235" t="s">
        <v>550</v>
      </c>
      <c r="G219" s="233"/>
      <c r="H219" s="236">
        <v>198.077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548</v>
      </c>
      <c r="AU219" s="242" t="s">
        <v>14</v>
      </c>
      <c r="AV219" s="13" t="s">
        <v>126</v>
      </c>
      <c r="AW219" s="13" t="s">
        <v>31</v>
      </c>
      <c r="AX219" s="13" t="s">
        <v>14</v>
      </c>
      <c r="AY219" s="242" t="s">
        <v>122</v>
      </c>
    </row>
    <row r="220" s="2" customFormat="1" ht="16.5" customHeight="1">
      <c r="A220" s="38"/>
      <c r="B220" s="39"/>
      <c r="C220" s="196" t="s">
        <v>335</v>
      </c>
      <c r="D220" s="196" t="s">
        <v>123</v>
      </c>
      <c r="E220" s="197" t="s">
        <v>678</v>
      </c>
      <c r="F220" s="198" t="s">
        <v>679</v>
      </c>
      <c r="G220" s="199" t="s">
        <v>541</v>
      </c>
      <c r="H220" s="200">
        <v>198.077</v>
      </c>
      <c r="I220" s="201"/>
      <c r="J220" s="202">
        <f>ROUND(I220*H220,2)</f>
        <v>0</v>
      </c>
      <c r="K220" s="198" t="s">
        <v>19</v>
      </c>
      <c r="L220" s="44"/>
      <c r="M220" s="203" t="s">
        <v>19</v>
      </c>
      <c r="N220" s="204" t="s">
        <v>41</v>
      </c>
      <c r="O220" s="84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7" t="s">
        <v>135</v>
      </c>
      <c r="AT220" s="207" t="s">
        <v>123</v>
      </c>
      <c r="AU220" s="207" t="s">
        <v>14</v>
      </c>
      <c r="AY220" s="17" t="s">
        <v>122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7" t="s">
        <v>14</v>
      </c>
      <c r="BK220" s="208">
        <f>ROUND(I220*H220,2)</f>
        <v>0</v>
      </c>
      <c r="BL220" s="17" t="s">
        <v>135</v>
      </c>
      <c r="BM220" s="207" t="s">
        <v>680</v>
      </c>
    </row>
    <row r="221" s="2" customFormat="1">
      <c r="A221" s="38"/>
      <c r="B221" s="39"/>
      <c r="C221" s="40"/>
      <c r="D221" s="209" t="s">
        <v>128</v>
      </c>
      <c r="E221" s="40"/>
      <c r="F221" s="210" t="s">
        <v>679</v>
      </c>
      <c r="G221" s="40"/>
      <c r="H221" s="40"/>
      <c r="I221" s="211"/>
      <c r="J221" s="40"/>
      <c r="K221" s="40"/>
      <c r="L221" s="44"/>
      <c r="M221" s="212"/>
      <c r="N221" s="21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128</v>
      </c>
      <c r="AU221" s="17" t="s">
        <v>14</v>
      </c>
    </row>
    <row r="222" s="2" customFormat="1">
      <c r="A222" s="38"/>
      <c r="B222" s="39"/>
      <c r="C222" s="40"/>
      <c r="D222" s="209" t="s">
        <v>129</v>
      </c>
      <c r="E222" s="40"/>
      <c r="F222" s="214" t="s">
        <v>613</v>
      </c>
      <c r="G222" s="40"/>
      <c r="H222" s="40"/>
      <c r="I222" s="211"/>
      <c r="J222" s="40"/>
      <c r="K222" s="40"/>
      <c r="L222" s="44"/>
      <c r="M222" s="212"/>
      <c r="N222" s="21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129</v>
      </c>
      <c r="AU222" s="17" t="s">
        <v>14</v>
      </c>
    </row>
    <row r="223" s="12" customFormat="1">
      <c r="A223" s="12"/>
      <c r="B223" s="221"/>
      <c r="C223" s="222"/>
      <c r="D223" s="209" t="s">
        <v>548</v>
      </c>
      <c r="E223" s="223" t="s">
        <v>19</v>
      </c>
      <c r="F223" s="224" t="s">
        <v>638</v>
      </c>
      <c r="G223" s="222"/>
      <c r="H223" s="225">
        <v>198.077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1" t="s">
        <v>548</v>
      </c>
      <c r="AU223" s="231" t="s">
        <v>14</v>
      </c>
      <c r="AV223" s="12" t="s">
        <v>79</v>
      </c>
      <c r="AW223" s="12" t="s">
        <v>31</v>
      </c>
      <c r="AX223" s="12" t="s">
        <v>70</v>
      </c>
      <c r="AY223" s="231" t="s">
        <v>122</v>
      </c>
    </row>
    <row r="224" s="13" customFormat="1">
      <c r="A224" s="13"/>
      <c r="B224" s="232"/>
      <c r="C224" s="233"/>
      <c r="D224" s="209" t="s">
        <v>548</v>
      </c>
      <c r="E224" s="234" t="s">
        <v>19</v>
      </c>
      <c r="F224" s="235" t="s">
        <v>550</v>
      </c>
      <c r="G224" s="233"/>
      <c r="H224" s="236">
        <v>198.077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548</v>
      </c>
      <c r="AU224" s="242" t="s">
        <v>14</v>
      </c>
      <c r="AV224" s="13" t="s">
        <v>126</v>
      </c>
      <c r="AW224" s="13" t="s">
        <v>31</v>
      </c>
      <c r="AX224" s="13" t="s">
        <v>14</v>
      </c>
      <c r="AY224" s="242" t="s">
        <v>122</v>
      </c>
    </row>
    <row r="225" s="2" customFormat="1" ht="16.5" customHeight="1">
      <c r="A225" s="38"/>
      <c r="B225" s="39"/>
      <c r="C225" s="196" t="s">
        <v>339</v>
      </c>
      <c r="D225" s="196" t="s">
        <v>123</v>
      </c>
      <c r="E225" s="197" t="s">
        <v>681</v>
      </c>
      <c r="F225" s="198" t="s">
        <v>682</v>
      </c>
      <c r="G225" s="199" t="s">
        <v>541</v>
      </c>
      <c r="H225" s="200">
        <v>164.357</v>
      </c>
      <c r="I225" s="201"/>
      <c r="J225" s="202">
        <f>ROUND(I225*H225,2)</f>
        <v>0</v>
      </c>
      <c r="K225" s="198" t="s">
        <v>19</v>
      </c>
      <c r="L225" s="44"/>
      <c r="M225" s="203" t="s">
        <v>19</v>
      </c>
      <c r="N225" s="204" t="s">
        <v>41</v>
      </c>
      <c r="O225" s="84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7" t="s">
        <v>135</v>
      </c>
      <c r="AT225" s="207" t="s">
        <v>123</v>
      </c>
      <c r="AU225" s="207" t="s">
        <v>14</v>
      </c>
      <c r="AY225" s="17" t="s">
        <v>122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7" t="s">
        <v>14</v>
      </c>
      <c r="BK225" s="208">
        <f>ROUND(I225*H225,2)</f>
        <v>0</v>
      </c>
      <c r="BL225" s="17" t="s">
        <v>135</v>
      </c>
      <c r="BM225" s="207" t="s">
        <v>683</v>
      </c>
    </row>
    <row r="226" s="2" customFormat="1">
      <c r="A226" s="38"/>
      <c r="B226" s="39"/>
      <c r="C226" s="40"/>
      <c r="D226" s="209" t="s">
        <v>128</v>
      </c>
      <c r="E226" s="40"/>
      <c r="F226" s="210" t="s">
        <v>682</v>
      </c>
      <c r="G226" s="40"/>
      <c r="H226" s="40"/>
      <c r="I226" s="211"/>
      <c r="J226" s="40"/>
      <c r="K226" s="40"/>
      <c r="L226" s="44"/>
      <c r="M226" s="212"/>
      <c r="N226" s="21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128</v>
      </c>
      <c r="AU226" s="17" t="s">
        <v>14</v>
      </c>
    </row>
    <row r="227" s="2" customFormat="1">
      <c r="A227" s="38"/>
      <c r="B227" s="39"/>
      <c r="C227" s="40"/>
      <c r="D227" s="209" t="s">
        <v>129</v>
      </c>
      <c r="E227" s="40"/>
      <c r="F227" s="214" t="s">
        <v>613</v>
      </c>
      <c r="G227" s="40"/>
      <c r="H227" s="40"/>
      <c r="I227" s="211"/>
      <c r="J227" s="40"/>
      <c r="K227" s="40"/>
      <c r="L227" s="44"/>
      <c r="M227" s="212"/>
      <c r="N227" s="21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129</v>
      </c>
      <c r="AU227" s="17" t="s">
        <v>14</v>
      </c>
    </row>
    <row r="228" s="12" customFormat="1">
      <c r="A228" s="12"/>
      <c r="B228" s="221"/>
      <c r="C228" s="222"/>
      <c r="D228" s="209" t="s">
        <v>548</v>
      </c>
      <c r="E228" s="223" t="s">
        <v>19</v>
      </c>
      <c r="F228" s="224" t="s">
        <v>684</v>
      </c>
      <c r="G228" s="222"/>
      <c r="H228" s="225">
        <v>164.357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1" t="s">
        <v>548</v>
      </c>
      <c r="AU228" s="231" t="s">
        <v>14</v>
      </c>
      <c r="AV228" s="12" t="s">
        <v>79</v>
      </c>
      <c r="AW228" s="12" t="s">
        <v>31</v>
      </c>
      <c r="AX228" s="12" t="s">
        <v>70</v>
      </c>
      <c r="AY228" s="231" t="s">
        <v>122</v>
      </c>
    </row>
    <row r="229" s="13" customFormat="1">
      <c r="A229" s="13"/>
      <c r="B229" s="232"/>
      <c r="C229" s="233"/>
      <c r="D229" s="209" t="s">
        <v>548</v>
      </c>
      <c r="E229" s="234" t="s">
        <v>19</v>
      </c>
      <c r="F229" s="235" t="s">
        <v>550</v>
      </c>
      <c r="G229" s="233"/>
      <c r="H229" s="236">
        <v>164.357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548</v>
      </c>
      <c r="AU229" s="242" t="s">
        <v>14</v>
      </c>
      <c r="AV229" s="13" t="s">
        <v>126</v>
      </c>
      <c r="AW229" s="13" t="s">
        <v>31</v>
      </c>
      <c r="AX229" s="13" t="s">
        <v>14</v>
      </c>
      <c r="AY229" s="242" t="s">
        <v>122</v>
      </c>
    </row>
    <row r="230" s="2" customFormat="1" ht="16.5" customHeight="1">
      <c r="A230" s="38"/>
      <c r="B230" s="39"/>
      <c r="C230" s="196" t="s">
        <v>343</v>
      </c>
      <c r="D230" s="196" t="s">
        <v>123</v>
      </c>
      <c r="E230" s="197" t="s">
        <v>685</v>
      </c>
      <c r="F230" s="198" t="s">
        <v>686</v>
      </c>
      <c r="G230" s="199" t="s">
        <v>541</v>
      </c>
      <c r="H230" s="200">
        <v>49.621000000000002</v>
      </c>
      <c r="I230" s="201"/>
      <c r="J230" s="202">
        <f>ROUND(I230*H230,2)</f>
        <v>0</v>
      </c>
      <c r="K230" s="198" t="s">
        <v>542</v>
      </c>
      <c r="L230" s="44"/>
      <c r="M230" s="203" t="s">
        <v>19</v>
      </c>
      <c r="N230" s="204" t="s">
        <v>41</v>
      </c>
      <c r="O230" s="84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7" t="s">
        <v>135</v>
      </c>
      <c r="AT230" s="207" t="s">
        <v>123</v>
      </c>
      <c r="AU230" s="207" t="s">
        <v>14</v>
      </c>
      <c r="AY230" s="17" t="s">
        <v>122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7" t="s">
        <v>14</v>
      </c>
      <c r="BK230" s="208">
        <f>ROUND(I230*H230,2)</f>
        <v>0</v>
      </c>
      <c r="BL230" s="17" t="s">
        <v>135</v>
      </c>
      <c r="BM230" s="207" t="s">
        <v>687</v>
      </c>
    </row>
    <row r="231" s="2" customFormat="1">
      <c r="A231" s="38"/>
      <c r="B231" s="39"/>
      <c r="C231" s="40"/>
      <c r="D231" s="209" t="s">
        <v>128</v>
      </c>
      <c r="E231" s="40"/>
      <c r="F231" s="210" t="s">
        <v>688</v>
      </c>
      <c r="G231" s="40"/>
      <c r="H231" s="40"/>
      <c r="I231" s="211"/>
      <c r="J231" s="40"/>
      <c r="K231" s="40"/>
      <c r="L231" s="44"/>
      <c r="M231" s="212"/>
      <c r="N231" s="21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128</v>
      </c>
      <c r="AU231" s="17" t="s">
        <v>14</v>
      </c>
    </row>
    <row r="232" s="2" customFormat="1">
      <c r="A232" s="38"/>
      <c r="B232" s="39"/>
      <c r="C232" s="40"/>
      <c r="D232" s="219" t="s">
        <v>545</v>
      </c>
      <c r="E232" s="40"/>
      <c r="F232" s="220" t="s">
        <v>689</v>
      </c>
      <c r="G232" s="40"/>
      <c r="H232" s="40"/>
      <c r="I232" s="211"/>
      <c r="J232" s="40"/>
      <c r="K232" s="40"/>
      <c r="L232" s="44"/>
      <c r="M232" s="212"/>
      <c r="N232" s="21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545</v>
      </c>
      <c r="AU232" s="17" t="s">
        <v>14</v>
      </c>
    </row>
    <row r="233" s="2" customFormat="1">
      <c r="A233" s="38"/>
      <c r="B233" s="39"/>
      <c r="C233" s="40"/>
      <c r="D233" s="209" t="s">
        <v>129</v>
      </c>
      <c r="E233" s="40"/>
      <c r="F233" s="214" t="s">
        <v>613</v>
      </c>
      <c r="G233" s="40"/>
      <c r="H233" s="40"/>
      <c r="I233" s="211"/>
      <c r="J233" s="40"/>
      <c r="K233" s="40"/>
      <c r="L233" s="44"/>
      <c r="M233" s="212"/>
      <c r="N233" s="21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129</v>
      </c>
      <c r="AU233" s="17" t="s">
        <v>14</v>
      </c>
    </row>
    <row r="234" s="12" customFormat="1">
      <c r="A234" s="12"/>
      <c r="B234" s="221"/>
      <c r="C234" s="222"/>
      <c r="D234" s="209" t="s">
        <v>548</v>
      </c>
      <c r="E234" s="223" t="s">
        <v>19</v>
      </c>
      <c r="F234" s="224" t="s">
        <v>549</v>
      </c>
      <c r="G234" s="222"/>
      <c r="H234" s="225">
        <v>49.621000000000002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1" t="s">
        <v>548</v>
      </c>
      <c r="AU234" s="231" t="s">
        <v>14</v>
      </c>
      <c r="AV234" s="12" t="s">
        <v>79</v>
      </c>
      <c r="AW234" s="12" t="s">
        <v>31</v>
      </c>
      <c r="AX234" s="12" t="s">
        <v>70</v>
      </c>
      <c r="AY234" s="231" t="s">
        <v>122</v>
      </c>
    </row>
    <row r="235" s="13" customFormat="1">
      <c r="A235" s="13"/>
      <c r="B235" s="232"/>
      <c r="C235" s="233"/>
      <c r="D235" s="209" t="s">
        <v>548</v>
      </c>
      <c r="E235" s="234" t="s">
        <v>19</v>
      </c>
      <c r="F235" s="235" t="s">
        <v>550</v>
      </c>
      <c r="G235" s="233"/>
      <c r="H235" s="236">
        <v>49.621000000000002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548</v>
      </c>
      <c r="AU235" s="242" t="s">
        <v>14</v>
      </c>
      <c r="AV235" s="13" t="s">
        <v>126</v>
      </c>
      <c r="AW235" s="13" t="s">
        <v>31</v>
      </c>
      <c r="AX235" s="13" t="s">
        <v>14</v>
      </c>
      <c r="AY235" s="242" t="s">
        <v>122</v>
      </c>
    </row>
    <row r="236" s="11" customFormat="1" ht="25.92" customHeight="1">
      <c r="A236" s="11"/>
      <c r="B236" s="182"/>
      <c r="C236" s="183"/>
      <c r="D236" s="184" t="s">
        <v>69</v>
      </c>
      <c r="E236" s="185" t="s">
        <v>690</v>
      </c>
      <c r="F236" s="185" t="s">
        <v>691</v>
      </c>
      <c r="G236" s="183"/>
      <c r="H236" s="183"/>
      <c r="I236" s="186"/>
      <c r="J236" s="187">
        <f>BK236</f>
        <v>0</v>
      </c>
      <c r="K236" s="183"/>
      <c r="L236" s="188"/>
      <c r="M236" s="189"/>
      <c r="N236" s="190"/>
      <c r="O236" s="190"/>
      <c r="P236" s="191">
        <f>SUM(P237:P248)</f>
        <v>0</v>
      </c>
      <c r="Q236" s="190"/>
      <c r="R236" s="191">
        <f>SUM(R237:R248)</f>
        <v>0</v>
      </c>
      <c r="S236" s="190"/>
      <c r="T236" s="192">
        <f>SUM(T237:T248)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193" t="s">
        <v>79</v>
      </c>
      <c r="AT236" s="194" t="s">
        <v>69</v>
      </c>
      <c r="AU236" s="194" t="s">
        <v>70</v>
      </c>
      <c r="AY236" s="193" t="s">
        <v>122</v>
      </c>
      <c r="BK236" s="195">
        <f>SUM(BK237:BK248)</f>
        <v>0</v>
      </c>
    </row>
    <row r="237" s="2" customFormat="1" ht="16.5" customHeight="1">
      <c r="A237" s="38"/>
      <c r="B237" s="39"/>
      <c r="C237" s="196" t="s">
        <v>347</v>
      </c>
      <c r="D237" s="196" t="s">
        <v>123</v>
      </c>
      <c r="E237" s="197" t="s">
        <v>692</v>
      </c>
      <c r="F237" s="198" t="s">
        <v>693</v>
      </c>
      <c r="G237" s="199" t="s">
        <v>541</v>
      </c>
      <c r="H237" s="200">
        <v>601.69500000000005</v>
      </c>
      <c r="I237" s="201"/>
      <c r="J237" s="202">
        <f>ROUND(I237*H237,2)</f>
        <v>0</v>
      </c>
      <c r="K237" s="198" t="s">
        <v>542</v>
      </c>
      <c r="L237" s="44"/>
      <c r="M237" s="203" t="s">
        <v>19</v>
      </c>
      <c r="N237" s="204" t="s">
        <v>41</v>
      </c>
      <c r="O237" s="84"/>
      <c r="P237" s="205">
        <f>O237*H237</f>
        <v>0</v>
      </c>
      <c r="Q237" s="205">
        <v>0</v>
      </c>
      <c r="R237" s="205">
        <f>Q237*H237</f>
        <v>0</v>
      </c>
      <c r="S237" s="205">
        <v>0</v>
      </c>
      <c r="T237" s="20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7" t="s">
        <v>135</v>
      </c>
      <c r="AT237" s="207" t="s">
        <v>123</v>
      </c>
      <c r="AU237" s="207" t="s">
        <v>14</v>
      </c>
      <c r="AY237" s="17" t="s">
        <v>122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7" t="s">
        <v>14</v>
      </c>
      <c r="BK237" s="208">
        <f>ROUND(I237*H237,2)</f>
        <v>0</v>
      </c>
      <c r="BL237" s="17" t="s">
        <v>135</v>
      </c>
      <c r="BM237" s="207" t="s">
        <v>694</v>
      </c>
    </row>
    <row r="238" s="2" customFormat="1">
      <c r="A238" s="38"/>
      <c r="B238" s="39"/>
      <c r="C238" s="40"/>
      <c r="D238" s="209" t="s">
        <v>128</v>
      </c>
      <c r="E238" s="40"/>
      <c r="F238" s="210" t="s">
        <v>693</v>
      </c>
      <c r="G238" s="40"/>
      <c r="H238" s="40"/>
      <c r="I238" s="211"/>
      <c r="J238" s="40"/>
      <c r="K238" s="40"/>
      <c r="L238" s="44"/>
      <c r="M238" s="212"/>
      <c r="N238" s="21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128</v>
      </c>
      <c r="AU238" s="17" t="s">
        <v>14</v>
      </c>
    </row>
    <row r="239" s="2" customFormat="1">
      <c r="A239" s="38"/>
      <c r="B239" s="39"/>
      <c r="C239" s="40"/>
      <c r="D239" s="219" t="s">
        <v>545</v>
      </c>
      <c r="E239" s="40"/>
      <c r="F239" s="220" t="s">
        <v>695</v>
      </c>
      <c r="G239" s="40"/>
      <c r="H239" s="40"/>
      <c r="I239" s="211"/>
      <c r="J239" s="40"/>
      <c r="K239" s="40"/>
      <c r="L239" s="44"/>
      <c r="M239" s="212"/>
      <c r="N239" s="21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545</v>
      </c>
      <c r="AU239" s="17" t="s">
        <v>14</v>
      </c>
    </row>
    <row r="240" s="2" customFormat="1">
      <c r="A240" s="38"/>
      <c r="B240" s="39"/>
      <c r="C240" s="40"/>
      <c r="D240" s="209" t="s">
        <v>129</v>
      </c>
      <c r="E240" s="40"/>
      <c r="F240" s="214" t="s">
        <v>613</v>
      </c>
      <c r="G240" s="40"/>
      <c r="H240" s="40"/>
      <c r="I240" s="211"/>
      <c r="J240" s="40"/>
      <c r="K240" s="40"/>
      <c r="L240" s="44"/>
      <c r="M240" s="212"/>
      <c r="N240" s="21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129</v>
      </c>
      <c r="AU240" s="17" t="s">
        <v>14</v>
      </c>
    </row>
    <row r="241" s="12" customFormat="1">
      <c r="A241" s="12"/>
      <c r="B241" s="221"/>
      <c r="C241" s="222"/>
      <c r="D241" s="209" t="s">
        <v>548</v>
      </c>
      <c r="E241" s="223" t="s">
        <v>19</v>
      </c>
      <c r="F241" s="224" t="s">
        <v>696</v>
      </c>
      <c r="G241" s="222"/>
      <c r="H241" s="225">
        <v>601.69500000000005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1" t="s">
        <v>548</v>
      </c>
      <c r="AU241" s="231" t="s">
        <v>14</v>
      </c>
      <c r="AV241" s="12" t="s">
        <v>79</v>
      </c>
      <c r="AW241" s="12" t="s">
        <v>31</v>
      </c>
      <c r="AX241" s="12" t="s">
        <v>70</v>
      </c>
      <c r="AY241" s="231" t="s">
        <v>122</v>
      </c>
    </row>
    <row r="242" s="13" customFormat="1">
      <c r="A242" s="13"/>
      <c r="B242" s="232"/>
      <c r="C242" s="233"/>
      <c r="D242" s="209" t="s">
        <v>548</v>
      </c>
      <c r="E242" s="234" t="s">
        <v>19</v>
      </c>
      <c r="F242" s="235" t="s">
        <v>550</v>
      </c>
      <c r="G242" s="233"/>
      <c r="H242" s="236">
        <v>601.69500000000005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548</v>
      </c>
      <c r="AU242" s="242" t="s">
        <v>14</v>
      </c>
      <c r="AV242" s="13" t="s">
        <v>126</v>
      </c>
      <c r="AW242" s="13" t="s">
        <v>31</v>
      </c>
      <c r="AX242" s="13" t="s">
        <v>14</v>
      </c>
      <c r="AY242" s="242" t="s">
        <v>122</v>
      </c>
    </row>
    <row r="243" s="2" customFormat="1" ht="24.15" customHeight="1">
      <c r="A243" s="38"/>
      <c r="B243" s="39"/>
      <c r="C243" s="196" t="s">
        <v>351</v>
      </c>
      <c r="D243" s="196" t="s">
        <v>123</v>
      </c>
      <c r="E243" s="197" t="s">
        <v>697</v>
      </c>
      <c r="F243" s="198" t="s">
        <v>698</v>
      </c>
      <c r="G243" s="199" t="s">
        <v>541</v>
      </c>
      <c r="H243" s="200">
        <v>1203.3900000000001</v>
      </c>
      <c r="I243" s="201"/>
      <c r="J243" s="202">
        <f>ROUND(I243*H243,2)</f>
        <v>0</v>
      </c>
      <c r="K243" s="198" t="s">
        <v>542</v>
      </c>
      <c r="L243" s="44"/>
      <c r="M243" s="203" t="s">
        <v>19</v>
      </c>
      <c r="N243" s="204" t="s">
        <v>41</v>
      </c>
      <c r="O243" s="84"/>
      <c r="P243" s="205">
        <f>O243*H243</f>
        <v>0</v>
      </c>
      <c r="Q243" s="205">
        <v>0</v>
      </c>
      <c r="R243" s="205">
        <f>Q243*H243</f>
        <v>0</v>
      </c>
      <c r="S243" s="205">
        <v>0</v>
      </c>
      <c r="T243" s="20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7" t="s">
        <v>135</v>
      </c>
      <c r="AT243" s="207" t="s">
        <v>123</v>
      </c>
      <c r="AU243" s="207" t="s">
        <v>14</v>
      </c>
      <c r="AY243" s="17" t="s">
        <v>122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7" t="s">
        <v>14</v>
      </c>
      <c r="BK243" s="208">
        <f>ROUND(I243*H243,2)</f>
        <v>0</v>
      </c>
      <c r="BL243" s="17" t="s">
        <v>135</v>
      </c>
      <c r="BM243" s="207" t="s">
        <v>699</v>
      </c>
    </row>
    <row r="244" s="2" customFormat="1">
      <c r="A244" s="38"/>
      <c r="B244" s="39"/>
      <c r="C244" s="40"/>
      <c r="D244" s="209" t="s">
        <v>128</v>
      </c>
      <c r="E244" s="40"/>
      <c r="F244" s="210" t="s">
        <v>698</v>
      </c>
      <c r="G244" s="40"/>
      <c r="H244" s="40"/>
      <c r="I244" s="211"/>
      <c r="J244" s="40"/>
      <c r="K244" s="40"/>
      <c r="L244" s="44"/>
      <c r="M244" s="212"/>
      <c r="N244" s="21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128</v>
      </c>
      <c r="AU244" s="17" t="s">
        <v>14</v>
      </c>
    </row>
    <row r="245" s="2" customFormat="1">
      <c r="A245" s="38"/>
      <c r="B245" s="39"/>
      <c r="C245" s="40"/>
      <c r="D245" s="219" t="s">
        <v>545</v>
      </c>
      <c r="E245" s="40"/>
      <c r="F245" s="220" t="s">
        <v>700</v>
      </c>
      <c r="G245" s="40"/>
      <c r="H245" s="40"/>
      <c r="I245" s="211"/>
      <c r="J245" s="40"/>
      <c r="K245" s="40"/>
      <c r="L245" s="44"/>
      <c r="M245" s="212"/>
      <c r="N245" s="21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545</v>
      </c>
      <c r="AU245" s="17" t="s">
        <v>14</v>
      </c>
    </row>
    <row r="246" s="2" customFormat="1">
      <c r="A246" s="38"/>
      <c r="B246" s="39"/>
      <c r="C246" s="40"/>
      <c r="D246" s="209" t="s">
        <v>129</v>
      </c>
      <c r="E246" s="40"/>
      <c r="F246" s="214" t="s">
        <v>613</v>
      </c>
      <c r="G246" s="40"/>
      <c r="H246" s="40"/>
      <c r="I246" s="211"/>
      <c r="J246" s="40"/>
      <c r="K246" s="40"/>
      <c r="L246" s="44"/>
      <c r="M246" s="212"/>
      <c r="N246" s="21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129</v>
      </c>
      <c r="AU246" s="17" t="s">
        <v>14</v>
      </c>
    </row>
    <row r="247" s="12" customFormat="1">
      <c r="A247" s="12"/>
      <c r="B247" s="221"/>
      <c r="C247" s="222"/>
      <c r="D247" s="209" t="s">
        <v>548</v>
      </c>
      <c r="E247" s="223" t="s">
        <v>19</v>
      </c>
      <c r="F247" s="224" t="s">
        <v>701</v>
      </c>
      <c r="G247" s="222"/>
      <c r="H247" s="225">
        <v>1203.3900000000001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1" t="s">
        <v>548</v>
      </c>
      <c r="AU247" s="231" t="s">
        <v>14</v>
      </c>
      <c r="AV247" s="12" t="s">
        <v>79</v>
      </c>
      <c r="AW247" s="12" t="s">
        <v>31</v>
      </c>
      <c r="AX247" s="12" t="s">
        <v>70</v>
      </c>
      <c r="AY247" s="231" t="s">
        <v>122</v>
      </c>
    </row>
    <row r="248" s="13" customFormat="1">
      <c r="A248" s="13"/>
      <c r="B248" s="232"/>
      <c r="C248" s="233"/>
      <c r="D248" s="209" t="s">
        <v>548</v>
      </c>
      <c r="E248" s="234" t="s">
        <v>19</v>
      </c>
      <c r="F248" s="235" t="s">
        <v>550</v>
      </c>
      <c r="G248" s="233"/>
      <c r="H248" s="236">
        <v>1203.3900000000001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548</v>
      </c>
      <c r="AU248" s="242" t="s">
        <v>14</v>
      </c>
      <c r="AV248" s="13" t="s">
        <v>126</v>
      </c>
      <c r="AW248" s="13" t="s">
        <v>31</v>
      </c>
      <c r="AX248" s="13" t="s">
        <v>14</v>
      </c>
      <c r="AY248" s="242" t="s">
        <v>122</v>
      </c>
    </row>
    <row r="249" s="11" customFormat="1" ht="25.92" customHeight="1">
      <c r="A249" s="11"/>
      <c r="B249" s="182"/>
      <c r="C249" s="183"/>
      <c r="D249" s="184" t="s">
        <v>69</v>
      </c>
      <c r="E249" s="185" t="s">
        <v>702</v>
      </c>
      <c r="F249" s="185" t="s">
        <v>703</v>
      </c>
      <c r="G249" s="183"/>
      <c r="H249" s="183"/>
      <c r="I249" s="186"/>
      <c r="J249" s="187">
        <f>BK249</f>
        <v>0</v>
      </c>
      <c r="K249" s="183"/>
      <c r="L249" s="188"/>
      <c r="M249" s="189"/>
      <c r="N249" s="190"/>
      <c r="O249" s="190"/>
      <c r="P249" s="191">
        <f>SUM(P250:P262)</f>
        <v>0</v>
      </c>
      <c r="Q249" s="190"/>
      <c r="R249" s="191">
        <f>SUM(R250:R262)</f>
        <v>0</v>
      </c>
      <c r="S249" s="190"/>
      <c r="T249" s="192">
        <f>SUM(T250:T262)</f>
        <v>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193" t="s">
        <v>152</v>
      </c>
      <c r="AT249" s="194" t="s">
        <v>69</v>
      </c>
      <c r="AU249" s="194" t="s">
        <v>70</v>
      </c>
      <c r="AY249" s="193" t="s">
        <v>122</v>
      </c>
      <c r="BK249" s="195">
        <f>SUM(BK250:BK262)</f>
        <v>0</v>
      </c>
    </row>
    <row r="250" s="2" customFormat="1" ht="16.5" customHeight="1">
      <c r="A250" s="38"/>
      <c r="B250" s="39"/>
      <c r="C250" s="196" t="s">
        <v>355</v>
      </c>
      <c r="D250" s="196" t="s">
        <v>123</v>
      </c>
      <c r="E250" s="197" t="s">
        <v>704</v>
      </c>
      <c r="F250" s="198" t="s">
        <v>705</v>
      </c>
      <c r="G250" s="199" t="s">
        <v>706</v>
      </c>
      <c r="H250" s="200">
        <v>1</v>
      </c>
      <c r="I250" s="201"/>
      <c r="J250" s="202">
        <f>ROUND(I250*H250,2)</f>
        <v>0</v>
      </c>
      <c r="K250" s="198" t="s">
        <v>542</v>
      </c>
      <c r="L250" s="44"/>
      <c r="M250" s="203" t="s">
        <v>19</v>
      </c>
      <c r="N250" s="204" t="s">
        <v>41</v>
      </c>
      <c r="O250" s="84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7" t="s">
        <v>126</v>
      </c>
      <c r="AT250" s="207" t="s">
        <v>123</v>
      </c>
      <c r="AU250" s="207" t="s">
        <v>14</v>
      </c>
      <c r="AY250" s="17" t="s">
        <v>122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7" t="s">
        <v>14</v>
      </c>
      <c r="BK250" s="208">
        <f>ROUND(I250*H250,2)</f>
        <v>0</v>
      </c>
      <c r="BL250" s="17" t="s">
        <v>126</v>
      </c>
      <c r="BM250" s="207" t="s">
        <v>707</v>
      </c>
    </row>
    <row r="251" s="2" customFormat="1">
      <c r="A251" s="38"/>
      <c r="B251" s="39"/>
      <c r="C251" s="40"/>
      <c r="D251" s="209" t="s">
        <v>128</v>
      </c>
      <c r="E251" s="40"/>
      <c r="F251" s="210" t="s">
        <v>705</v>
      </c>
      <c r="G251" s="40"/>
      <c r="H251" s="40"/>
      <c r="I251" s="211"/>
      <c r="J251" s="40"/>
      <c r="K251" s="40"/>
      <c r="L251" s="44"/>
      <c r="M251" s="212"/>
      <c r="N251" s="21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128</v>
      </c>
      <c r="AU251" s="17" t="s">
        <v>14</v>
      </c>
    </row>
    <row r="252" s="2" customFormat="1">
      <c r="A252" s="38"/>
      <c r="B252" s="39"/>
      <c r="C252" s="40"/>
      <c r="D252" s="219" t="s">
        <v>545</v>
      </c>
      <c r="E252" s="40"/>
      <c r="F252" s="220" t="s">
        <v>708</v>
      </c>
      <c r="G252" s="40"/>
      <c r="H252" s="40"/>
      <c r="I252" s="211"/>
      <c r="J252" s="40"/>
      <c r="K252" s="40"/>
      <c r="L252" s="44"/>
      <c r="M252" s="212"/>
      <c r="N252" s="21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545</v>
      </c>
      <c r="AU252" s="17" t="s">
        <v>14</v>
      </c>
    </row>
    <row r="253" s="2" customFormat="1" ht="16.5" customHeight="1">
      <c r="A253" s="38"/>
      <c r="B253" s="39"/>
      <c r="C253" s="196" t="s">
        <v>359</v>
      </c>
      <c r="D253" s="196" t="s">
        <v>123</v>
      </c>
      <c r="E253" s="197" t="s">
        <v>709</v>
      </c>
      <c r="F253" s="198" t="s">
        <v>710</v>
      </c>
      <c r="G253" s="199" t="s">
        <v>706</v>
      </c>
      <c r="H253" s="200">
        <v>1</v>
      </c>
      <c r="I253" s="201"/>
      <c r="J253" s="202">
        <f>ROUND(I253*H253,2)</f>
        <v>0</v>
      </c>
      <c r="K253" s="198" t="s">
        <v>542</v>
      </c>
      <c r="L253" s="44"/>
      <c r="M253" s="203" t="s">
        <v>19</v>
      </c>
      <c r="N253" s="204" t="s">
        <v>41</v>
      </c>
      <c r="O253" s="84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126</v>
      </c>
      <c r="AT253" s="207" t="s">
        <v>123</v>
      </c>
      <c r="AU253" s="207" t="s">
        <v>14</v>
      </c>
      <c r="AY253" s="17" t="s">
        <v>122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14</v>
      </c>
      <c r="BK253" s="208">
        <f>ROUND(I253*H253,2)</f>
        <v>0</v>
      </c>
      <c r="BL253" s="17" t="s">
        <v>126</v>
      </c>
      <c r="BM253" s="207" t="s">
        <v>711</v>
      </c>
    </row>
    <row r="254" s="2" customFormat="1">
      <c r="A254" s="38"/>
      <c r="B254" s="39"/>
      <c r="C254" s="40"/>
      <c r="D254" s="209" t="s">
        <v>128</v>
      </c>
      <c r="E254" s="40"/>
      <c r="F254" s="210" t="s">
        <v>710</v>
      </c>
      <c r="G254" s="40"/>
      <c r="H254" s="40"/>
      <c r="I254" s="211"/>
      <c r="J254" s="40"/>
      <c r="K254" s="40"/>
      <c r="L254" s="44"/>
      <c r="M254" s="212"/>
      <c r="N254" s="21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128</v>
      </c>
      <c r="AU254" s="17" t="s">
        <v>14</v>
      </c>
    </row>
    <row r="255" s="2" customFormat="1">
      <c r="A255" s="38"/>
      <c r="B255" s="39"/>
      <c r="C255" s="40"/>
      <c r="D255" s="219" t="s">
        <v>545</v>
      </c>
      <c r="E255" s="40"/>
      <c r="F255" s="220" t="s">
        <v>712</v>
      </c>
      <c r="G255" s="40"/>
      <c r="H255" s="40"/>
      <c r="I255" s="211"/>
      <c r="J255" s="40"/>
      <c r="K255" s="40"/>
      <c r="L255" s="44"/>
      <c r="M255" s="212"/>
      <c r="N255" s="21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545</v>
      </c>
      <c r="AU255" s="17" t="s">
        <v>14</v>
      </c>
    </row>
    <row r="256" s="2" customFormat="1" ht="16.5" customHeight="1">
      <c r="A256" s="38"/>
      <c r="B256" s="39"/>
      <c r="C256" s="196" t="s">
        <v>365</v>
      </c>
      <c r="D256" s="196" t="s">
        <v>123</v>
      </c>
      <c r="E256" s="197" t="s">
        <v>713</v>
      </c>
      <c r="F256" s="198" t="s">
        <v>714</v>
      </c>
      <c r="G256" s="199" t="s">
        <v>706</v>
      </c>
      <c r="H256" s="200">
        <v>1</v>
      </c>
      <c r="I256" s="201"/>
      <c r="J256" s="202">
        <f>ROUND(I256*H256,2)</f>
        <v>0</v>
      </c>
      <c r="K256" s="198" t="s">
        <v>542</v>
      </c>
      <c r="L256" s="44"/>
      <c r="M256" s="203" t="s">
        <v>19</v>
      </c>
      <c r="N256" s="204" t="s">
        <v>41</v>
      </c>
      <c r="O256" s="84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126</v>
      </c>
      <c r="AT256" s="207" t="s">
        <v>123</v>
      </c>
      <c r="AU256" s="207" t="s">
        <v>14</v>
      </c>
      <c r="AY256" s="17" t="s">
        <v>122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14</v>
      </c>
      <c r="BK256" s="208">
        <f>ROUND(I256*H256,2)</f>
        <v>0</v>
      </c>
      <c r="BL256" s="17" t="s">
        <v>126</v>
      </c>
      <c r="BM256" s="207" t="s">
        <v>715</v>
      </c>
    </row>
    <row r="257" s="2" customFormat="1">
      <c r="A257" s="38"/>
      <c r="B257" s="39"/>
      <c r="C257" s="40"/>
      <c r="D257" s="209" t="s">
        <v>128</v>
      </c>
      <c r="E257" s="40"/>
      <c r="F257" s="210" t="s">
        <v>714</v>
      </c>
      <c r="G257" s="40"/>
      <c r="H257" s="40"/>
      <c r="I257" s="211"/>
      <c r="J257" s="40"/>
      <c r="K257" s="40"/>
      <c r="L257" s="44"/>
      <c r="M257" s="212"/>
      <c r="N257" s="21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128</v>
      </c>
      <c r="AU257" s="17" t="s">
        <v>14</v>
      </c>
    </row>
    <row r="258" s="2" customFormat="1">
      <c r="A258" s="38"/>
      <c r="B258" s="39"/>
      <c r="C258" s="40"/>
      <c r="D258" s="219" t="s">
        <v>545</v>
      </c>
      <c r="E258" s="40"/>
      <c r="F258" s="220" t="s">
        <v>716</v>
      </c>
      <c r="G258" s="40"/>
      <c r="H258" s="40"/>
      <c r="I258" s="211"/>
      <c r="J258" s="40"/>
      <c r="K258" s="40"/>
      <c r="L258" s="44"/>
      <c r="M258" s="212"/>
      <c r="N258" s="21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545</v>
      </c>
      <c r="AU258" s="17" t="s">
        <v>14</v>
      </c>
    </row>
    <row r="259" s="2" customFormat="1">
      <c r="A259" s="38"/>
      <c r="B259" s="39"/>
      <c r="C259" s="40"/>
      <c r="D259" s="209" t="s">
        <v>129</v>
      </c>
      <c r="E259" s="40"/>
      <c r="F259" s="214" t="s">
        <v>717</v>
      </c>
      <c r="G259" s="40"/>
      <c r="H259" s="40"/>
      <c r="I259" s="211"/>
      <c r="J259" s="40"/>
      <c r="K259" s="40"/>
      <c r="L259" s="44"/>
      <c r="M259" s="212"/>
      <c r="N259" s="21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129</v>
      </c>
      <c r="AU259" s="17" t="s">
        <v>14</v>
      </c>
    </row>
    <row r="260" s="2" customFormat="1" ht="16.5" customHeight="1">
      <c r="A260" s="38"/>
      <c r="B260" s="39"/>
      <c r="C260" s="196" t="s">
        <v>370</v>
      </c>
      <c r="D260" s="196" t="s">
        <v>123</v>
      </c>
      <c r="E260" s="197" t="s">
        <v>718</v>
      </c>
      <c r="F260" s="198" t="s">
        <v>719</v>
      </c>
      <c r="G260" s="199" t="s">
        <v>706</v>
      </c>
      <c r="H260" s="200">
        <v>1</v>
      </c>
      <c r="I260" s="201"/>
      <c r="J260" s="202">
        <f>ROUND(I260*H260,2)</f>
        <v>0</v>
      </c>
      <c r="K260" s="198" t="s">
        <v>542</v>
      </c>
      <c r="L260" s="44"/>
      <c r="M260" s="203" t="s">
        <v>19</v>
      </c>
      <c r="N260" s="204" t="s">
        <v>41</v>
      </c>
      <c r="O260" s="84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7" t="s">
        <v>126</v>
      </c>
      <c r="AT260" s="207" t="s">
        <v>123</v>
      </c>
      <c r="AU260" s="207" t="s">
        <v>14</v>
      </c>
      <c r="AY260" s="17" t="s">
        <v>122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7" t="s">
        <v>14</v>
      </c>
      <c r="BK260" s="208">
        <f>ROUND(I260*H260,2)</f>
        <v>0</v>
      </c>
      <c r="BL260" s="17" t="s">
        <v>126</v>
      </c>
      <c r="BM260" s="207" t="s">
        <v>720</v>
      </c>
    </row>
    <row r="261" s="2" customFormat="1">
      <c r="A261" s="38"/>
      <c r="B261" s="39"/>
      <c r="C261" s="40"/>
      <c r="D261" s="209" t="s">
        <v>128</v>
      </c>
      <c r="E261" s="40"/>
      <c r="F261" s="210" t="s">
        <v>719</v>
      </c>
      <c r="G261" s="40"/>
      <c r="H261" s="40"/>
      <c r="I261" s="211"/>
      <c r="J261" s="40"/>
      <c r="K261" s="40"/>
      <c r="L261" s="44"/>
      <c r="M261" s="212"/>
      <c r="N261" s="21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128</v>
      </c>
      <c r="AU261" s="17" t="s">
        <v>14</v>
      </c>
    </row>
    <row r="262" s="2" customFormat="1">
      <c r="A262" s="38"/>
      <c r="B262" s="39"/>
      <c r="C262" s="40"/>
      <c r="D262" s="219" t="s">
        <v>545</v>
      </c>
      <c r="E262" s="40"/>
      <c r="F262" s="220" t="s">
        <v>721</v>
      </c>
      <c r="G262" s="40"/>
      <c r="H262" s="40"/>
      <c r="I262" s="211"/>
      <c r="J262" s="40"/>
      <c r="K262" s="40"/>
      <c r="L262" s="44"/>
      <c r="M262" s="215"/>
      <c r="N262" s="216"/>
      <c r="O262" s="217"/>
      <c r="P262" s="217"/>
      <c r="Q262" s="217"/>
      <c r="R262" s="217"/>
      <c r="S262" s="217"/>
      <c r="T262" s="21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545</v>
      </c>
      <c r="AU262" s="17" t="s">
        <v>14</v>
      </c>
    </row>
    <row r="263" s="2" customFormat="1" ht="6.96" customHeight="1">
      <c r="A263" s="38"/>
      <c r="B263" s="59"/>
      <c r="C263" s="60"/>
      <c r="D263" s="60"/>
      <c r="E263" s="60"/>
      <c r="F263" s="60"/>
      <c r="G263" s="60"/>
      <c r="H263" s="60"/>
      <c r="I263" s="60"/>
      <c r="J263" s="60"/>
      <c r="K263" s="60"/>
      <c r="L263" s="44"/>
      <c r="M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</sheetData>
  <sheetProtection sheet="1" autoFilter="0" formatColumns="0" formatRows="0" objects="1" scenarios="1" spinCount="100000" saltValue="ltsJNIhj6yhY7kSgldNNI7mJnYqFXQlpqvs/0B2laTLZUlss8cVVZipVAyOwB0t1/J6sFFybnwgcwHc+khpWog==" hashValue="4aYOonTU6rgNWANjsiHx8dAkvwLfDoBFhOJe7bonQqlc3harsdvi1ySyD7W3e333TxJ4ds0AWTbZxA6sm5NFew==" algorithmName="SHA-512" password="CC35"/>
  <autoFilter ref="C87:K26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3/213141111"/>
    <hyperlink ref="F98" r:id="rId2" display="https://podminky.urs.cz/item/CS_URS_2023_03/69311143"/>
    <hyperlink ref="F104" r:id="rId3" display="https://podminky.urs.cz/item/CS_URS_2023_03/273313711"/>
    <hyperlink ref="F110" r:id="rId4" display="https://podminky.urs.cz/item/CS_URS_2023_03/273351121"/>
    <hyperlink ref="F116" r:id="rId5" display="https://podminky.urs.cz/item/CS_URS_2023_03/273351122"/>
    <hyperlink ref="F122" r:id="rId6" display="https://podminky.urs.cz/item/CS_URS_2023_03/273362021"/>
    <hyperlink ref="F128" r:id="rId7" display="https://podminky.urs.cz/item/CS_URS_2023_03/279361821"/>
    <hyperlink ref="F156" r:id="rId8" display="https://podminky.urs.cz/item/CS_URS_2023_03/952901111"/>
    <hyperlink ref="F167" r:id="rId9" display="https://podminky.urs.cz/item/CS_URS_2023_03/965042141R00"/>
    <hyperlink ref="F178" r:id="rId10" display="https://podminky.urs.cz/item/CS_URS_2023_03/711111001"/>
    <hyperlink ref="F184" r:id="rId11" display="https://podminky.urs.cz/item/CS_URS_2023_03/111631500"/>
    <hyperlink ref="F188" r:id="rId12" display="https://podminky.urs.cz/item/CS_URS_2023_03/711113115"/>
    <hyperlink ref="F192" r:id="rId13" display="https://podminky.urs.cz/item/CS_URS_2023_03/713121121"/>
    <hyperlink ref="F198" r:id="rId14" display="https://podminky.urs.cz/item/CS_URS_2023_03/28376416"/>
    <hyperlink ref="F232" r:id="rId15" display="https://podminky.urs.cz/item/CS_URS_2023_03/632481213"/>
    <hyperlink ref="F239" r:id="rId16" display="https://podminky.urs.cz/item/CS_URS_2023_03/784181101"/>
    <hyperlink ref="F245" r:id="rId17" display="https://podminky.urs.cz/item/CS_URS_2023_03/784221101"/>
    <hyperlink ref="F252" r:id="rId18" display="https://podminky.urs.cz/item/CS_URS_2023_03/010001000"/>
    <hyperlink ref="F255" r:id="rId19" display="https://podminky.urs.cz/item/CS_URS_2023_03/020001000"/>
    <hyperlink ref="F258" r:id="rId20" display="https://podminky.urs.cz/item/CS_URS_2023_03/030001000"/>
    <hyperlink ref="F262" r:id="rId21" display="https://podminky.urs.cz/item/CS_URS_2023_03/06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rozvaděče 3kV na TNS Dětmarovice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722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22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22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ROUND((SUM(BE80:BE105)),  2)</f>
        <v>0</v>
      </c>
      <c r="G33" s="38"/>
      <c r="H33" s="38"/>
      <c r="I33" s="148">
        <v>0.20999999999999999</v>
      </c>
      <c r="J33" s="147">
        <f>ROUND(((SUM(BE80:BE105))*I33),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ROUND((SUM(BF80:BF105)),  2)</f>
        <v>0</v>
      </c>
      <c r="G34" s="38"/>
      <c r="H34" s="38"/>
      <c r="I34" s="148">
        <v>0.12</v>
      </c>
      <c r="J34" s="147">
        <f>ROUND(((SUM(BF80:BF105))*I34),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ROUND((SUM(BG80:BG105)),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ROUND((SUM(BH80:BH105)),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ROUND((SUM(BI80:BI105)),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rozvaděče 3kV na TNS Dětmarovice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90-90 - Likvidace odpadů včetně dopravy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13. 10. 2023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SB projekt s.r.o., Ing. Vladimír Čechák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723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107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Rekonstrukce rozvaděče 3kV na TNS Dětmarovice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 90-90 - Likvidace odpadů včetně dopravy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13. 10. 2023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30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28</v>
      </c>
      <c r="D77" s="40"/>
      <c r="E77" s="40"/>
      <c r="F77" s="27" t="str">
        <f>IF(E18="","",E18)</f>
        <v>Vyplň údaj</v>
      </c>
      <c r="G77" s="40"/>
      <c r="H77" s="40"/>
      <c r="I77" s="32" t="s">
        <v>32</v>
      </c>
      <c r="J77" s="36" t="str">
        <f>E24</f>
        <v>SB projekt s.r.o., Ing. Vladimír Čechák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108</v>
      </c>
      <c r="D79" s="174" t="s">
        <v>55</v>
      </c>
      <c r="E79" s="174" t="s">
        <v>51</v>
      </c>
      <c r="F79" s="174" t="s">
        <v>52</v>
      </c>
      <c r="G79" s="174" t="s">
        <v>109</v>
      </c>
      <c r="H79" s="174" t="s">
        <v>110</v>
      </c>
      <c r="I79" s="174" t="s">
        <v>111</v>
      </c>
      <c r="J79" s="174" t="s">
        <v>100</v>
      </c>
      <c r="K79" s="175" t="s">
        <v>112</v>
      </c>
      <c r="L79" s="176"/>
      <c r="M79" s="92" t="s">
        <v>19</v>
      </c>
      <c r="N79" s="93" t="s">
        <v>40</v>
      </c>
      <c r="O79" s="93" t="s">
        <v>113</v>
      </c>
      <c r="P79" s="93" t="s">
        <v>114</v>
      </c>
      <c r="Q79" s="93" t="s">
        <v>115</v>
      </c>
      <c r="R79" s="93" t="s">
        <v>116</v>
      </c>
      <c r="S79" s="93" t="s">
        <v>117</v>
      </c>
      <c r="T79" s="94" t="s">
        <v>118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119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101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69</v>
      </c>
      <c r="E81" s="185" t="s">
        <v>724</v>
      </c>
      <c r="F81" s="185" t="s">
        <v>725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SUM(P82:P105)</f>
        <v>0</v>
      </c>
      <c r="Q81" s="190"/>
      <c r="R81" s="191">
        <f>SUM(R82:R105)</f>
        <v>0</v>
      </c>
      <c r="S81" s="190"/>
      <c r="T81" s="192">
        <f>SUM(T82:T105)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14</v>
      </c>
      <c r="AT81" s="194" t="s">
        <v>69</v>
      </c>
      <c r="AU81" s="194" t="s">
        <v>70</v>
      </c>
      <c r="AY81" s="193" t="s">
        <v>122</v>
      </c>
      <c r="BK81" s="195">
        <f>SUM(BK82:BK105)</f>
        <v>0</v>
      </c>
    </row>
    <row r="82" s="2" customFormat="1" ht="33" customHeight="1">
      <c r="A82" s="38"/>
      <c r="B82" s="39"/>
      <c r="C82" s="196" t="s">
        <v>14</v>
      </c>
      <c r="D82" s="196" t="s">
        <v>123</v>
      </c>
      <c r="E82" s="197" t="s">
        <v>726</v>
      </c>
      <c r="F82" s="198" t="s">
        <v>727</v>
      </c>
      <c r="G82" s="199" t="s">
        <v>728</v>
      </c>
      <c r="H82" s="200">
        <v>8.9060000000000006</v>
      </c>
      <c r="I82" s="201"/>
      <c r="J82" s="202">
        <f>ROUND(I82*H82,2)</f>
        <v>0</v>
      </c>
      <c r="K82" s="198" t="s">
        <v>19</v>
      </c>
      <c r="L82" s="44"/>
      <c r="M82" s="203" t="s">
        <v>19</v>
      </c>
      <c r="N82" s="204" t="s">
        <v>41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126</v>
      </c>
      <c r="AT82" s="207" t="s">
        <v>123</v>
      </c>
      <c r="AU82" s="207" t="s">
        <v>14</v>
      </c>
      <c r="AY82" s="17" t="s">
        <v>122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14</v>
      </c>
      <c r="BK82" s="208">
        <f>ROUND(I82*H82,2)</f>
        <v>0</v>
      </c>
      <c r="BL82" s="17" t="s">
        <v>126</v>
      </c>
      <c r="BM82" s="207" t="s">
        <v>729</v>
      </c>
    </row>
    <row r="83" s="2" customFormat="1">
      <c r="A83" s="38"/>
      <c r="B83" s="39"/>
      <c r="C83" s="40"/>
      <c r="D83" s="209" t="s">
        <v>128</v>
      </c>
      <c r="E83" s="40"/>
      <c r="F83" s="210" t="s">
        <v>727</v>
      </c>
      <c r="G83" s="40"/>
      <c r="H83" s="40"/>
      <c r="I83" s="211"/>
      <c r="J83" s="40"/>
      <c r="K83" s="40"/>
      <c r="L83" s="44"/>
      <c r="M83" s="212"/>
      <c r="N83" s="213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128</v>
      </c>
      <c r="AU83" s="17" t="s">
        <v>14</v>
      </c>
    </row>
    <row r="84" s="2" customFormat="1">
      <c r="A84" s="38"/>
      <c r="B84" s="39"/>
      <c r="C84" s="40"/>
      <c r="D84" s="209" t="s">
        <v>129</v>
      </c>
      <c r="E84" s="40"/>
      <c r="F84" s="214" t="s">
        <v>730</v>
      </c>
      <c r="G84" s="40"/>
      <c r="H84" s="40"/>
      <c r="I84" s="211"/>
      <c r="J84" s="40"/>
      <c r="K84" s="40"/>
      <c r="L84" s="44"/>
      <c r="M84" s="212"/>
      <c r="N84" s="213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129</v>
      </c>
      <c r="AU84" s="17" t="s">
        <v>14</v>
      </c>
    </row>
    <row r="85" s="2" customFormat="1" ht="24.15" customHeight="1">
      <c r="A85" s="38"/>
      <c r="B85" s="39"/>
      <c r="C85" s="196" t="s">
        <v>79</v>
      </c>
      <c r="D85" s="196" t="s">
        <v>123</v>
      </c>
      <c r="E85" s="197" t="s">
        <v>731</v>
      </c>
      <c r="F85" s="198" t="s">
        <v>732</v>
      </c>
      <c r="G85" s="199" t="s">
        <v>728</v>
      </c>
      <c r="H85" s="200">
        <v>0.25</v>
      </c>
      <c r="I85" s="201"/>
      <c r="J85" s="202">
        <f>ROUND(I85*H85,2)</f>
        <v>0</v>
      </c>
      <c r="K85" s="198" t="s">
        <v>19</v>
      </c>
      <c r="L85" s="44"/>
      <c r="M85" s="203" t="s">
        <v>19</v>
      </c>
      <c r="N85" s="204" t="s">
        <v>41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126</v>
      </c>
      <c r="AT85" s="207" t="s">
        <v>123</v>
      </c>
      <c r="AU85" s="207" t="s">
        <v>14</v>
      </c>
      <c r="AY85" s="17" t="s">
        <v>122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7" t="s">
        <v>14</v>
      </c>
      <c r="BK85" s="208">
        <f>ROUND(I85*H85,2)</f>
        <v>0</v>
      </c>
      <c r="BL85" s="17" t="s">
        <v>126</v>
      </c>
      <c r="BM85" s="207" t="s">
        <v>733</v>
      </c>
    </row>
    <row r="86" s="2" customFormat="1">
      <c r="A86" s="38"/>
      <c r="B86" s="39"/>
      <c r="C86" s="40"/>
      <c r="D86" s="209" t="s">
        <v>128</v>
      </c>
      <c r="E86" s="40"/>
      <c r="F86" s="210" t="s">
        <v>732</v>
      </c>
      <c r="G86" s="40"/>
      <c r="H86" s="40"/>
      <c r="I86" s="211"/>
      <c r="J86" s="40"/>
      <c r="K86" s="40"/>
      <c r="L86" s="44"/>
      <c r="M86" s="212"/>
      <c r="N86" s="213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128</v>
      </c>
      <c r="AU86" s="17" t="s">
        <v>14</v>
      </c>
    </row>
    <row r="87" s="2" customFormat="1">
      <c r="A87" s="38"/>
      <c r="B87" s="39"/>
      <c r="C87" s="40"/>
      <c r="D87" s="209" t="s">
        <v>129</v>
      </c>
      <c r="E87" s="40"/>
      <c r="F87" s="214" t="s">
        <v>730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129</v>
      </c>
      <c r="AU87" s="17" t="s">
        <v>14</v>
      </c>
    </row>
    <row r="88" s="2" customFormat="1" ht="24.15" customHeight="1">
      <c r="A88" s="38"/>
      <c r="B88" s="39"/>
      <c r="C88" s="196" t="s">
        <v>138</v>
      </c>
      <c r="D88" s="196" t="s">
        <v>123</v>
      </c>
      <c r="E88" s="197" t="s">
        <v>734</v>
      </c>
      <c r="F88" s="198" t="s">
        <v>735</v>
      </c>
      <c r="G88" s="199" t="s">
        <v>728</v>
      </c>
      <c r="H88" s="200">
        <v>0.14999999999999999</v>
      </c>
      <c r="I88" s="201"/>
      <c r="J88" s="202">
        <f>ROUND(I88*H88,2)</f>
        <v>0</v>
      </c>
      <c r="K88" s="198" t="s">
        <v>19</v>
      </c>
      <c r="L88" s="44"/>
      <c r="M88" s="203" t="s">
        <v>19</v>
      </c>
      <c r="N88" s="204" t="s">
        <v>41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126</v>
      </c>
      <c r="AT88" s="207" t="s">
        <v>123</v>
      </c>
      <c r="AU88" s="207" t="s">
        <v>14</v>
      </c>
      <c r="AY88" s="17" t="s">
        <v>122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14</v>
      </c>
      <c r="BK88" s="208">
        <f>ROUND(I88*H88,2)</f>
        <v>0</v>
      </c>
      <c r="BL88" s="17" t="s">
        <v>126</v>
      </c>
      <c r="BM88" s="207" t="s">
        <v>736</v>
      </c>
    </row>
    <row r="89" s="2" customFormat="1">
      <c r="A89" s="38"/>
      <c r="B89" s="39"/>
      <c r="C89" s="40"/>
      <c r="D89" s="209" t="s">
        <v>128</v>
      </c>
      <c r="E89" s="40"/>
      <c r="F89" s="210" t="s">
        <v>735</v>
      </c>
      <c r="G89" s="40"/>
      <c r="H89" s="40"/>
      <c r="I89" s="211"/>
      <c r="J89" s="40"/>
      <c r="K89" s="40"/>
      <c r="L89" s="44"/>
      <c r="M89" s="212"/>
      <c r="N89" s="21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128</v>
      </c>
      <c r="AU89" s="17" t="s">
        <v>14</v>
      </c>
    </row>
    <row r="90" s="2" customFormat="1">
      <c r="A90" s="38"/>
      <c r="B90" s="39"/>
      <c r="C90" s="40"/>
      <c r="D90" s="209" t="s">
        <v>129</v>
      </c>
      <c r="E90" s="40"/>
      <c r="F90" s="214" t="s">
        <v>730</v>
      </c>
      <c r="G90" s="40"/>
      <c r="H90" s="40"/>
      <c r="I90" s="211"/>
      <c r="J90" s="40"/>
      <c r="K90" s="40"/>
      <c r="L90" s="44"/>
      <c r="M90" s="212"/>
      <c r="N90" s="21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129</v>
      </c>
      <c r="AU90" s="17" t="s">
        <v>14</v>
      </c>
    </row>
    <row r="91" s="2" customFormat="1" ht="24.15" customHeight="1">
      <c r="A91" s="38"/>
      <c r="B91" s="39"/>
      <c r="C91" s="196" t="s">
        <v>126</v>
      </c>
      <c r="D91" s="196" t="s">
        <v>123</v>
      </c>
      <c r="E91" s="197" t="s">
        <v>737</v>
      </c>
      <c r="F91" s="198" t="s">
        <v>738</v>
      </c>
      <c r="G91" s="199" t="s">
        <v>728</v>
      </c>
      <c r="H91" s="200">
        <v>0.5</v>
      </c>
      <c r="I91" s="201"/>
      <c r="J91" s="202">
        <f>ROUND(I91*H91,2)</f>
        <v>0</v>
      </c>
      <c r="K91" s="198" t="s">
        <v>19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126</v>
      </c>
      <c r="AT91" s="207" t="s">
        <v>123</v>
      </c>
      <c r="AU91" s="207" t="s">
        <v>14</v>
      </c>
      <c r="AY91" s="17" t="s">
        <v>122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14</v>
      </c>
      <c r="BK91" s="208">
        <f>ROUND(I91*H91,2)</f>
        <v>0</v>
      </c>
      <c r="BL91" s="17" t="s">
        <v>126</v>
      </c>
      <c r="BM91" s="207" t="s">
        <v>739</v>
      </c>
    </row>
    <row r="92" s="2" customFormat="1">
      <c r="A92" s="38"/>
      <c r="B92" s="39"/>
      <c r="C92" s="40"/>
      <c r="D92" s="209" t="s">
        <v>128</v>
      </c>
      <c r="E92" s="40"/>
      <c r="F92" s="210" t="s">
        <v>738</v>
      </c>
      <c r="G92" s="40"/>
      <c r="H92" s="40"/>
      <c r="I92" s="211"/>
      <c r="J92" s="40"/>
      <c r="K92" s="40"/>
      <c r="L92" s="44"/>
      <c r="M92" s="212"/>
      <c r="N92" s="21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128</v>
      </c>
      <c r="AU92" s="17" t="s">
        <v>14</v>
      </c>
    </row>
    <row r="93" s="2" customFormat="1">
      <c r="A93" s="38"/>
      <c r="B93" s="39"/>
      <c r="C93" s="40"/>
      <c r="D93" s="209" t="s">
        <v>129</v>
      </c>
      <c r="E93" s="40"/>
      <c r="F93" s="214" t="s">
        <v>730</v>
      </c>
      <c r="G93" s="40"/>
      <c r="H93" s="40"/>
      <c r="I93" s="211"/>
      <c r="J93" s="40"/>
      <c r="K93" s="40"/>
      <c r="L93" s="44"/>
      <c r="M93" s="212"/>
      <c r="N93" s="21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14</v>
      </c>
    </row>
    <row r="94" s="2" customFormat="1" ht="33" customHeight="1">
      <c r="A94" s="38"/>
      <c r="B94" s="39"/>
      <c r="C94" s="196" t="s">
        <v>152</v>
      </c>
      <c r="D94" s="196" t="s">
        <v>123</v>
      </c>
      <c r="E94" s="197" t="s">
        <v>740</v>
      </c>
      <c r="F94" s="198" t="s">
        <v>741</v>
      </c>
      <c r="G94" s="199" t="s">
        <v>728</v>
      </c>
      <c r="H94" s="200">
        <v>5</v>
      </c>
      <c r="I94" s="201"/>
      <c r="J94" s="202">
        <f>ROUND(I94*H94,2)</f>
        <v>0</v>
      </c>
      <c r="K94" s="198" t="s">
        <v>19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126</v>
      </c>
      <c r="AT94" s="207" t="s">
        <v>123</v>
      </c>
      <c r="AU94" s="207" t="s">
        <v>14</v>
      </c>
      <c r="AY94" s="17" t="s">
        <v>122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14</v>
      </c>
      <c r="BK94" s="208">
        <f>ROUND(I94*H94,2)</f>
        <v>0</v>
      </c>
      <c r="BL94" s="17" t="s">
        <v>126</v>
      </c>
      <c r="BM94" s="207" t="s">
        <v>742</v>
      </c>
    </row>
    <row r="95" s="2" customFormat="1">
      <c r="A95" s="38"/>
      <c r="B95" s="39"/>
      <c r="C95" s="40"/>
      <c r="D95" s="209" t="s">
        <v>128</v>
      </c>
      <c r="E95" s="40"/>
      <c r="F95" s="210" t="s">
        <v>741</v>
      </c>
      <c r="G95" s="40"/>
      <c r="H95" s="40"/>
      <c r="I95" s="211"/>
      <c r="J95" s="40"/>
      <c r="K95" s="40"/>
      <c r="L95" s="44"/>
      <c r="M95" s="212"/>
      <c r="N95" s="21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14</v>
      </c>
    </row>
    <row r="96" s="2" customFormat="1">
      <c r="A96" s="38"/>
      <c r="B96" s="39"/>
      <c r="C96" s="40"/>
      <c r="D96" s="209" t="s">
        <v>129</v>
      </c>
      <c r="E96" s="40"/>
      <c r="F96" s="214" t="s">
        <v>730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129</v>
      </c>
      <c r="AU96" s="17" t="s">
        <v>14</v>
      </c>
    </row>
    <row r="97" s="2" customFormat="1" ht="24.15" customHeight="1">
      <c r="A97" s="38"/>
      <c r="B97" s="39"/>
      <c r="C97" s="196" t="s">
        <v>157</v>
      </c>
      <c r="D97" s="196" t="s">
        <v>123</v>
      </c>
      <c r="E97" s="197" t="s">
        <v>743</v>
      </c>
      <c r="F97" s="198" t="s">
        <v>744</v>
      </c>
      <c r="G97" s="199" t="s">
        <v>728</v>
      </c>
      <c r="H97" s="200">
        <v>1.5</v>
      </c>
      <c r="I97" s="201"/>
      <c r="J97" s="202">
        <f>ROUND(I97*H97,2)</f>
        <v>0</v>
      </c>
      <c r="K97" s="198" t="s">
        <v>19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126</v>
      </c>
      <c r="AT97" s="207" t="s">
        <v>123</v>
      </c>
      <c r="AU97" s="207" t="s">
        <v>14</v>
      </c>
      <c r="AY97" s="17" t="s">
        <v>122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14</v>
      </c>
      <c r="BK97" s="208">
        <f>ROUND(I97*H97,2)</f>
        <v>0</v>
      </c>
      <c r="BL97" s="17" t="s">
        <v>126</v>
      </c>
      <c r="BM97" s="207" t="s">
        <v>745</v>
      </c>
    </row>
    <row r="98" s="2" customFormat="1">
      <c r="A98" s="38"/>
      <c r="B98" s="39"/>
      <c r="C98" s="40"/>
      <c r="D98" s="209" t="s">
        <v>128</v>
      </c>
      <c r="E98" s="40"/>
      <c r="F98" s="210" t="s">
        <v>744</v>
      </c>
      <c r="G98" s="40"/>
      <c r="H98" s="40"/>
      <c r="I98" s="211"/>
      <c r="J98" s="40"/>
      <c r="K98" s="40"/>
      <c r="L98" s="44"/>
      <c r="M98" s="212"/>
      <c r="N98" s="21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128</v>
      </c>
      <c r="AU98" s="17" t="s">
        <v>14</v>
      </c>
    </row>
    <row r="99" s="2" customFormat="1">
      <c r="A99" s="38"/>
      <c r="B99" s="39"/>
      <c r="C99" s="40"/>
      <c r="D99" s="209" t="s">
        <v>129</v>
      </c>
      <c r="E99" s="40"/>
      <c r="F99" s="214" t="s">
        <v>730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14</v>
      </c>
    </row>
    <row r="100" s="2" customFormat="1" ht="24.15" customHeight="1">
      <c r="A100" s="38"/>
      <c r="B100" s="39"/>
      <c r="C100" s="196" t="s">
        <v>162</v>
      </c>
      <c r="D100" s="196" t="s">
        <v>123</v>
      </c>
      <c r="E100" s="197" t="s">
        <v>746</v>
      </c>
      <c r="F100" s="198" t="s">
        <v>747</v>
      </c>
      <c r="G100" s="199" t="s">
        <v>728</v>
      </c>
      <c r="H100" s="200">
        <v>1</v>
      </c>
      <c r="I100" s="201"/>
      <c r="J100" s="202">
        <f>ROUND(I100*H100,2)</f>
        <v>0</v>
      </c>
      <c r="K100" s="198" t="s">
        <v>19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126</v>
      </c>
      <c r="AT100" s="207" t="s">
        <v>123</v>
      </c>
      <c r="AU100" s="207" t="s">
        <v>14</v>
      </c>
      <c r="AY100" s="17" t="s">
        <v>122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14</v>
      </c>
      <c r="BK100" s="208">
        <f>ROUND(I100*H100,2)</f>
        <v>0</v>
      </c>
      <c r="BL100" s="17" t="s">
        <v>126</v>
      </c>
      <c r="BM100" s="207" t="s">
        <v>748</v>
      </c>
    </row>
    <row r="101" s="2" customFormat="1">
      <c r="A101" s="38"/>
      <c r="B101" s="39"/>
      <c r="C101" s="40"/>
      <c r="D101" s="209" t="s">
        <v>128</v>
      </c>
      <c r="E101" s="40"/>
      <c r="F101" s="210" t="s">
        <v>747</v>
      </c>
      <c r="G101" s="40"/>
      <c r="H101" s="40"/>
      <c r="I101" s="211"/>
      <c r="J101" s="40"/>
      <c r="K101" s="40"/>
      <c r="L101" s="44"/>
      <c r="M101" s="212"/>
      <c r="N101" s="21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14</v>
      </c>
    </row>
    <row r="102" s="2" customFormat="1">
      <c r="A102" s="38"/>
      <c r="B102" s="39"/>
      <c r="C102" s="40"/>
      <c r="D102" s="209" t="s">
        <v>129</v>
      </c>
      <c r="E102" s="40"/>
      <c r="F102" s="214" t="s">
        <v>730</v>
      </c>
      <c r="G102" s="40"/>
      <c r="H102" s="40"/>
      <c r="I102" s="211"/>
      <c r="J102" s="40"/>
      <c r="K102" s="40"/>
      <c r="L102" s="44"/>
      <c r="M102" s="212"/>
      <c r="N102" s="21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129</v>
      </c>
      <c r="AU102" s="17" t="s">
        <v>14</v>
      </c>
    </row>
    <row r="103" s="2" customFormat="1" ht="24.15" customHeight="1">
      <c r="A103" s="38"/>
      <c r="B103" s="39"/>
      <c r="C103" s="196" t="s">
        <v>167</v>
      </c>
      <c r="D103" s="196" t="s">
        <v>123</v>
      </c>
      <c r="E103" s="197" t="s">
        <v>749</v>
      </c>
      <c r="F103" s="198" t="s">
        <v>750</v>
      </c>
      <c r="G103" s="199" t="s">
        <v>728</v>
      </c>
      <c r="H103" s="200">
        <v>0.45000000000000001</v>
      </c>
      <c r="I103" s="201"/>
      <c r="J103" s="202">
        <f>ROUND(I103*H103,2)</f>
        <v>0</v>
      </c>
      <c r="K103" s="198" t="s">
        <v>19</v>
      </c>
      <c r="L103" s="44"/>
      <c r="M103" s="203" t="s">
        <v>19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126</v>
      </c>
      <c r="AT103" s="207" t="s">
        <v>123</v>
      </c>
      <c r="AU103" s="207" t="s">
        <v>14</v>
      </c>
      <c r="AY103" s="17" t="s">
        <v>122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14</v>
      </c>
      <c r="BK103" s="208">
        <f>ROUND(I103*H103,2)</f>
        <v>0</v>
      </c>
      <c r="BL103" s="17" t="s">
        <v>126</v>
      </c>
      <c r="BM103" s="207" t="s">
        <v>751</v>
      </c>
    </row>
    <row r="104" s="2" customFormat="1">
      <c r="A104" s="38"/>
      <c r="B104" s="39"/>
      <c r="C104" s="40"/>
      <c r="D104" s="209" t="s">
        <v>128</v>
      </c>
      <c r="E104" s="40"/>
      <c r="F104" s="210" t="s">
        <v>750</v>
      </c>
      <c r="G104" s="40"/>
      <c r="H104" s="40"/>
      <c r="I104" s="211"/>
      <c r="J104" s="40"/>
      <c r="K104" s="40"/>
      <c r="L104" s="44"/>
      <c r="M104" s="212"/>
      <c r="N104" s="21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128</v>
      </c>
      <c r="AU104" s="17" t="s">
        <v>14</v>
      </c>
    </row>
    <row r="105" s="2" customFormat="1">
      <c r="A105" s="38"/>
      <c r="B105" s="39"/>
      <c r="C105" s="40"/>
      <c r="D105" s="209" t="s">
        <v>129</v>
      </c>
      <c r="E105" s="40"/>
      <c r="F105" s="214" t="s">
        <v>730</v>
      </c>
      <c r="G105" s="40"/>
      <c r="H105" s="40"/>
      <c r="I105" s="211"/>
      <c r="J105" s="40"/>
      <c r="K105" s="40"/>
      <c r="L105" s="44"/>
      <c r="M105" s="215"/>
      <c r="N105" s="216"/>
      <c r="O105" s="217"/>
      <c r="P105" s="217"/>
      <c r="Q105" s="217"/>
      <c r="R105" s="217"/>
      <c r="S105" s="217"/>
      <c r="T105" s="21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129</v>
      </c>
      <c r="AU105" s="17" t="s">
        <v>14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67DY82LkFdfRfqk8Z3id+ElXTUT5U0AUzswPhzyxHJUF1l18ta7/J0muNF1mUNtyCIla5e1uBStpEXg/+EmLPQ==" hashValue="+95ADljaG/G5CXYQUZtDpcDsft3t9kdSNGSOAFoIDvveKuplsGrgXxiAvH7vyMx3zdrjpOkdll4tRWMrS3SAiA==" algorithmName="SHA-512" password="CC35"/>
  <autoFilter ref="C79:K10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rozvaděče 3kV na TNS Dětmarovice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752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13. 10. 2023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22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22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35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ROUND((SUM(BE81:BE91)),  2)</f>
        <v>0</v>
      </c>
      <c r="G33" s="38"/>
      <c r="H33" s="38"/>
      <c r="I33" s="148">
        <v>0.20999999999999999</v>
      </c>
      <c r="J33" s="147">
        <f>ROUND(((SUM(BE81:BE91))*I33),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ROUND((SUM(BF81:BF91)),  2)</f>
        <v>0</v>
      </c>
      <c r="G34" s="38"/>
      <c r="H34" s="38"/>
      <c r="I34" s="148">
        <v>0.12</v>
      </c>
      <c r="J34" s="147">
        <f>ROUND(((SUM(BF81:BF91))*I34),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ROUND((SUM(BH81:BH91)),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rozvaděče 3kV na TNS Dětmarovice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98-98 - Všeobecný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13. 10. 2023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>SB projekt s.r.o., Ing. Vladimír Čechák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99</v>
      </c>
      <c r="D57" s="162"/>
      <c r="E57" s="162"/>
      <c r="F57" s="162"/>
      <c r="G57" s="162"/>
      <c r="H57" s="162"/>
      <c r="I57" s="162"/>
      <c r="J57" s="163" t="s">
        <v>100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101</v>
      </c>
    </row>
    <row r="60" s="9" customFormat="1" ht="24.96" customHeight="1">
      <c r="A60" s="9"/>
      <c r="B60" s="165"/>
      <c r="C60" s="166"/>
      <c r="D60" s="167" t="s">
        <v>753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754</v>
      </c>
      <c r="E61" s="168"/>
      <c r="F61" s="168"/>
      <c r="G61" s="168"/>
      <c r="H61" s="168"/>
      <c r="I61" s="168"/>
      <c r="J61" s="169">
        <f>J89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107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Rekonstrukce rozvaděče 3kV na TNS Dětmarovice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98-98 - Všeobecný objekt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13. 10. 2023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30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28</v>
      </c>
      <c r="D78" s="40"/>
      <c r="E78" s="40"/>
      <c r="F78" s="27" t="str">
        <f>IF(E18="","",E18)</f>
        <v>Vyplň údaj</v>
      </c>
      <c r="G78" s="40"/>
      <c r="H78" s="40"/>
      <c r="I78" s="32" t="s">
        <v>32</v>
      </c>
      <c r="J78" s="36" t="str">
        <f>E24</f>
        <v>SB projekt s.r.o., Ing. Vladimír Čechák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71"/>
      <c r="B80" s="172"/>
      <c r="C80" s="173" t="s">
        <v>108</v>
      </c>
      <c r="D80" s="174" t="s">
        <v>55</v>
      </c>
      <c r="E80" s="174" t="s">
        <v>51</v>
      </c>
      <c r="F80" s="174" t="s">
        <v>52</v>
      </c>
      <c r="G80" s="174" t="s">
        <v>109</v>
      </c>
      <c r="H80" s="174" t="s">
        <v>110</v>
      </c>
      <c r="I80" s="174" t="s">
        <v>111</v>
      </c>
      <c r="J80" s="174" t="s">
        <v>100</v>
      </c>
      <c r="K80" s="175" t="s">
        <v>112</v>
      </c>
      <c r="L80" s="176"/>
      <c r="M80" s="92" t="s">
        <v>19</v>
      </c>
      <c r="N80" s="93" t="s">
        <v>40</v>
      </c>
      <c r="O80" s="93" t="s">
        <v>113</v>
      </c>
      <c r="P80" s="93" t="s">
        <v>114</v>
      </c>
      <c r="Q80" s="93" t="s">
        <v>115</v>
      </c>
      <c r="R80" s="93" t="s">
        <v>116</v>
      </c>
      <c r="S80" s="93" t="s">
        <v>117</v>
      </c>
      <c r="T80" s="94" t="s">
        <v>118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8"/>
      <c r="B81" s="39"/>
      <c r="C81" s="99" t="s">
        <v>119</v>
      </c>
      <c r="D81" s="40"/>
      <c r="E81" s="40"/>
      <c r="F81" s="40"/>
      <c r="G81" s="40"/>
      <c r="H81" s="40"/>
      <c r="I81" s="40"/>
      <c r="J81" s="177">
        <f>BK81</f>
        <v>0</v>
      </c>
      <c r="K81" s="40"/>
      <c r="L81" s="44"/>
      <c r="M81" s="95"/>
      <c r="N81" s="178"/>
      <c r="O81" s="96"/>
      <c r="P81" s="179">
        <f>P82+P89</f>
        <v>0</v>
      </c>
      <c r="Q81" s="96"/>
      <c r="R81" s="179">
        <f>R82+R89</f>
        <v>0</v>
      </c>
      <c r="S81" s="96"/>
      <c r="T81" s="180">
        <f>T82+T89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101</v>
      </c>
      <c r="BK81" s="181">
        <f>BK82+BK89</f>
        <v>0</v>
      </c>
    </row>
    <row r="82" s="11" customFormat="1" ht="25.92" customHeight="1">
      <c r="A82" s="11"/>
      <c r="B82" s="182"/>
      <c r="C82" s="183"/>
      <c r="D82" s="184" t="s">
        <v>69</v>
      </c>
      <c r="E82" s="185" t="s">
        <v>14</v>
      </c>
      <c r="F82" s="185" t="s">
        <v>755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SUM(P83:P88)</f>
        <v>0</v>
      </c>
      <c r="Q82" s="190"/>
      <c r="R82" s="191">
        <f>SUM(R83:R88)</f>
        <v>0</v>
      </c>
      <c r="S82" s="190"/>
      <c r="T82" s="192">
        <f>SUM(T83:T88)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3" t="s">
        <v>14</v>
      </c>
      <c r="AT82" s="194" t="s">
        <v>69</v>
      </c>
      <c r="AU82" s="194" t="s">
        <v>70</v>
      </c>
      <c r="AY82" s="193" t="s">
        <v>122</v>
      </c>
      <c r="BK82" s="195">
        <f>SUM(BK83:BK88)</f>
        <v>0</v>
      </c>
    </row>
    <row r="83" s="2" customFormat="1" ht="16.5" customHeight="1">
      <c r="A83" s="38"/>
      <c r="B83" s="39"/>
      <c r="C83" s="196" t="s">
        <v>79</v>
      </c>
      <c r="D83" s="196" t="s">
        <v>123</v>
      </c>
      <c r="E83" s="197" t="s">
        <v>756</v>
      </c>
      <c r="F83" s="198" t="s">
        <v>757</v>
      </c>
      <c r="G83" s="199" t="s">
        <v>758</v>
      </c>
      <c r="H83" s="200">
        <v>1</v>
      </c>
      <c r="I83" s="201"/>
      <c r="J83" s="202">
        <f>ROUND(I83*H83,2)</f>
        <v>0</v>
      </c>
      <c r="K83" s="198" t="s">
        <v>19</v>
      </c>
      <c r="L83" s="44"/>
      <c r="M83" s="203" t="s">
        <v>19</v>
      </c>
      <c r="N83" s="204" t="s">
        <v>41</v>
      </c>
      <c r="O83" s="84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126</v>
      </c>
      <c r="AT83" s="207" t="s">
        <v>123</v>
      </c>
      <c r="AU83" s="207" t="s">
        <v>14</v>
      </c>
      <c r="AY83" s="17" t="s">
        <v>122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7" t="s">
        <v>14</v>
      </c>
      <c r="BK83" s="208">
        <f>ROUND(I83*H83,2)</f>
        <v>0</v>
      </c>
      <c r="BL83" s="17" t="s">
        <v>126</v>
      </c>
      <c r="BM83" s="207" t="s">
        <v>759</v>
      </c>
    </row>
    <row r="84" s="2" customFormat="1">
      <c r="A84" s="38"/>
      <c r="B84" s="39"/>
      <c r="C84" s="40"/>
      <c r="D84" s="209" t="s">
        <v>128</v>
      </c>
      <c r="E84" s="40"/>
      <c r="F84" s="210" t="s">
        <v>757</v>
      </c>
      <c r="G84" s="40"/>
      <c r="H84" s="40"/>
      <c r="I84" s="211"/>
      <c r="J84" s="40"/>
      <c r="K84" s="40"/>
      <c r="L84" s="44"/>
      <c r="M84" s="212"/>
      <c r="N84" s="213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128</v>
      </c>
      <c r="AU84" s="17" t="s">
        <v>14</v>
      </c>
    </row>
    <row r="85" s="2" customFormat="1">
      <c r="A85" s="38"/>
      <c r="B85" s="39"/>
      <c r="C85" s="40"/>
      <c r="D85" s="209" t="s">
        <v>129</v>
      </c>
      <c r="E85" s="40"/>
      <c r="F85" s="214" t="s">
        <v>760</v>
      </c>
      <c r="G85" s="40"/>
      <c r="H85" s="40"/>
      <c r="I85" s="211"/>
      <c r="J85" s="40"/>
      <c r="K85" s="40"/>
      <c r="L85" s="44"/>
      <c r="M85" s="212"/>
      <c r="N85" s="21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129</v>
      </c>
      <c r="AU85" s="17" t="s">
        <v>14</v>
      </c>
    </row>
    <row r="86" s="2" customFormat="1" ht="16.5" customHeight="1">
      <c r="A86" s="38"/>
      <c r="B86" s="39"/>
      <c r="C86" s="196" t="s">
        <v>138</v>
      </c>
      <c r="D86" s="196" t="s">
        <v>123</v>
      </c>
      <c r="E86" s="197" t="s">
        <v>761</v>
      </c>
      <c r="F86" s="198" t="s">
        <v>762</v>
      </c>
      <c r="G86" s="199" t="s">
        <v>758</v>
      </c>
      <c r="H86" s="200">
        <v>1</v>
      </c>
      <c r="I86" s="201"/>
      <c r="J86" s="202">
        <f>ROUND(I86*H86,2)</f>
        <v>0</v>
      </c>
      <c r="K86" s="198" t="s">
        <v>19</v>
      </c>
      <c r="L86" s="44"/>
      <c r="M86" s="203" t="s">
        <v>19</v>
      </c>
      <c r="N86" s="204" t="s">
        <v>41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126</v>
      </c>
      <c r="AT86" s="207" t="s">
        <v>123</v>
      </c>
      <c r="AU86" s="207" t="s">
        <v>14</v>
      </c>
      <c r="AY86" s="17" t="s">
        <v>122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14</v>
      </c>
      <c r="BK86" s="208">
        <f>ROUND(I86*H86,2)</f>
        <v>0</v>
      </c>
      <c r="BL86" s="17" t="s">
        <v>126</v>
      </c>
      <c r="BM86" s="207" t="s">
        <v>763</v>
      </c>
    </row>
    <row r="87" s="2" customFormat="1">
      <c r="A87" s="38"/>
      <c r="B87" s="39"/>
      <c r="C87" s="40"/>
      <c r="D87" s="209" t="s">
        <v>128</v>
      </c>
      <c r="E87" s="40"/>
      <c r="F87" s="210" t="s">
        <v>762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128</v>
      </c>
      <c r="AU87" s="17" t="s">
        <v>14</v>
      </c>
    </row>
    <row r="88" s="2" customFormat="1">
      <c r="A88" s="38"/>
      <c r="B88" s="39"/>
      <c r="C88" s="40"/>
      <c r="D88" s="209" t="s">
        <v>129</v>
      </c>
      <c r="E88" s="40"/>
      <c r="F88" s="214" t="s">
        <v>764</v>
      </c>
      <c r="G88" s="40"/>
      <c r="H88" s="40"/>
      <c r="I88" s="211"/>
      <c r="J88" s="40"/>
      <c r="K88" s="40"/>
      <c r="L88" s="44"/>
      <c r="M88" s="212"/>
      <c r="N88" s="21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14</v>
      </c>
    </row>
    <row r="89" s="11" customFormat="1" ht="25.92" customHeight="1">
      <c r="A89" s="11"/>
      <c r="B89" s="182"/>
      <c r="C89" s="183"/>
      <c r="D89" s="184" t="s">
        <v>69</v>
      </c>
      <c r="E89" s="185" t="s">
        <v>79</v>
      </c>
      <c r="F89" s="185" t="s">
        <v>765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SUM(P90:P91)</f>
        <v>0</v>
      </c>
      <c r="Q89" s="190"/>
      <c r="R89" s="191">
        <f>SUM(R90:R91)</f>
        <v>0</v>
      </c>
      <c r="S89" s="190"/>
      <c r="T89" s="192">
        <f>SUM(T90:T91)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14</v>
      </c>
      <c r="AT89" s="194" t="s">
        <v>69</v>
      </c>
      <c r="AU89" s="194" t="s">
        <v>70</v>
      </c>
      <c r="AY89" s="193" t="s">
        <v>122</v>
      </c>
      <c r="BK89" s="195">
        <f>SUM(BK90:BK91)</f>
        <v>0</v>
      </c>
    </row>
    <row r="90" s="2" customFormat="1" ht="16.5" customHeight="1">
      <c r="A90" s="38"/>
      <c r="B90" s="39"/>
      <c r="C90" s="196" t="s">
        <v>8</v>
      </c>
      <c r="D90" s="196" t="s">
        <v>123</v>
      </c>
      <c r="E90" s="197" t="s">
        <v>766</v>
      </c>
      <c r="F90" s="198" t="s">
        <v>767</v>
      </c>
      <c r="G90" s="199" t="s">
        <v>758</v>
      </c>
      <c r="H90" s="200">
        <v>1</v>
      </c>
      <c r="I90" s="201"/>
      <c r="J90" s="202">
        <f>ROUND(I90*H90,2)</f>
        <v>0</v>
      </c>
      <c r="K90" s="198" t="s">
        <v>19</v>
      </c>
      <c r="L90" s="44"/>
      <c r="M90" s="203" t="s">
        <v>19</v>
      </c>
      <c r="N90" s="204" t="s">
        <v>41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126</v>
      </c>
      <c r="AT90" s="207" t="s">
        <v>123</v>
      </c>
      <c r="AU90" s="207" t="s">
        <v>14</v>
      </c>
      <c r="AY90" s="17" t="s">
        <v>122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14</v>
      </c>
      <c r="BK90" s="208">
        <f>ROUND(I90*H90,2)</f>
        <v>0</v>
      </c>
      <c r="BL90" s="17" t="s">
        <v>126</v>
      </c>
      <c r="BM90" s="207" t="s">
        <v>768</v>
      </c>
    </row>
    <row r="91" s="2" customFormat="1">
      <c r="A91" s="38"/>
      <c r="B91" s="39"/>
      <c r="C91" s="40"/>
      <c r="D91" s="209" t="s">
        <v>128</v>
      </c>
      <c r="E91" s="40"/>
      <c r="F91" s="210" t="s">
        <v>767</v>
      </c>
      <c r="G91" s="40"/>
      <c r="H91" s="40"/>
      <c r="I91" s="211"/>
      <c r="J91" s="40"/>
      <c r="K91" s="40"/>
      <c r="L91" s="44"/>
      <c r="M91" s="215"/>
      <c r="N91" s="216"/>
      <c r="O91" s="217"/>
      <c r="P91" s="217"/>
      <c r="Q91" s="217"/>
      <c r="R91" s="217"/>
      <c r="S91" s="217"/>
      <c r="T91" s="21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14</v>
      </c>
    </row>
    <row r="92" s="2" customFormat="1" ht="6.96" customHeight="1">
      <c r="A92" s="38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44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sheet="1" autoFilter="0" formatColumns="0" formatRows="0" objects="1" scenarios="1" spinCount="100000" saltValue="frDnaNWyXR2Ys7wCXTbKZeb4zsQKxyOxy3NdqHRbbdub/wv+HqtYxo8p419D3iPYwcQWBdIlAaAyFDW8r5StDw==" hashValue="71NV3lfx/2U5kEn9h1O0YRcAyLzFJ9tWq6Gt7sHrHmA5fklxX1YlezdATihtYatv/5SMc7n9KQ9QvfHdQc+xaQ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4" customFormat="1" ht="45" customHeight="1">
      <c r="B3" s="247"/>
      <c r="C3" s="248" t="s">
        <v>769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770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771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772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773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774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775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776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777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778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779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77</v>
      </c>
      <c r="F18" s="254" t="s">
        <v>780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781</v>
      </c>
      <c r="F19" s="254" t="s">
        <v>782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783</v>
      </c>
      <c r="F20" s="254" t="s">
        <v>784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785</v>
      </c>
      <c r="F21" s="254" t="s">
        <v>786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787</v>
      </c>
      <c r="F22" s="254" t="s">
        <v>765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788</v>
      </c>
      <c r="F23" s="254" t="s">
        <v>789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790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791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792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793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794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795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796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797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798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108</v>
      </c>
      <c r="F36" s="254"/>
      <c r="G36" s="254" t="s">
        <v>799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800</v>
      </c>
      <c r="F37" s="254"/>
      <c r="G37" s="254" t="s">
        <v>801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51</v>
      </c>
      <c r="F38" s="254"/>
      <c r="G38" s="254" t="s">
        <v>802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52</v>
      </c>
      <c r="F39" s="254"/>
      <c r="G39" s="254" t="s">
        <v>803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109</v>
      </c>
      <c r="F40" s="254"/>
      <c r="G40" s="254" t="s">
        <v>804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110</v>
      </c>
      <c r="F41" s="254"/>
      <c r="G41" s="254" t="s">
        <v>805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806</v>
      </c>
      <c r="F42" s="254"/>
      <c r="G42" s="254" t="s">
        <v>807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808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809</v>
      </c>
      <c r="F44" s="254"/>
      <c r="G44" s="254" t="s">
        <v>810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112</v>
      </c>
      <c r="F45" s="254"/>
      <c r="G45" s="254" t="s">
        <v>811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812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813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814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815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816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817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818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819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820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821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822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823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824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825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826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827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828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829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830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831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832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833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834</v>
      </c>
      <c r="D76" s="272"/>
      <c r="E76" s="272"/>
      <c r="F76" s="272" t="s">
        <v>835</v>
      </c>
      <c r="G76" s="273"/>
      <c r="H76" s="272" t="s">
        <v>52</v>
      </c>
      <c r="I76" s="272" t="s">
        <v>55</v>
      </c>
      <c r="J76" s="272" t="s">
        <v>836</v>
      </c>
      <c r="K76" s="271"/>
    </row>
    <row r="77" s="1" customFormat="1" ht="17.25" customHeight="1">
      <c r="B77" s="269"/>
      <c r="C77" s="274" t="s">
        <v>837</v>
      </c>
      <c r="D77" s="274"/>
      <c r="E77" s="274"/>
      <c r="F77" s="275" t="s">
        <v>838</v>
      </c>
      <c r="G77" s="276"/>
      <c r="H77" s="274"/>
      <c r="I77" s="274"/>
      <c r="J77" s="274" t="s">
        <v>839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51</v>
      </c>
      <c r="D79" s="279"/>
      <c r="E79" s="279"/>
      <c r="F79" s="280" t="s">
        <v>840</v>
      </c>
      <c r="G79" s="281"/>
      <c r="H79" s="257" t="s">
        <v>841</v>
      </c>
      <c r="I79" s="257" t="s">
        <v>842</v>
      </c>
      <c r="J79" s="257">
        <v>20</v>
      </c>
      <c r="K79" s="271"/>
    </row>
    <row r="80" s="1" customFormat="1" ht="15" customHeight="1">
      <c r="B80" s="269"/>
      <c r="C80" s="257" t="s">
        <v>843</v>
      </c>
      <c r="D80" s="257"/>
      <c r="E80" s="257"/>
      <c r="F80" s="280" t="s">
        <v>840</v>
      </c>
      <c r="G80" s="281"/>
      <c r="H80" s="257" t="s">
        <v>844</v>
      </c>
      <c r="I80" s="257" t="s">
        <v>842</v>
      </c>
      <c r="J80" s="257">
        <v>120</v>
      </c>
      <c r="K80" s="271"/>
    </row>
    <row r="81" s="1" customFormat="1" ht="15" customHeight="1">
      <c r="B81" s="282"/>
      <c r="C81" s="257" t="s">
        <v>845</v>
      </c>
      <c r="D81" s="257"/>
      <c r="E81" s="257"/>
      <c r="F81" s="280" t="s">
        <v>846</v>
      </c>
      <c r="G81" s="281"/>
      <c r="H81" s="257" t="s">
        <v>847</v>
      </c>
      <c r="I81" s="257" t="s">
        <v>842</v>
      </c>
      <c r="J81" s="257">
        <v>50</v>
      </c>
      <c r="K81" s="271"/>
    </row>
    <row r="82" s="1" customFormat="1" ht="15" customHeight="1">
      <c r="B82" s="282"/>
      <c r="C82" s="257" t="s">
        <v>848</v>
      </c>
      <c r="D82" s="257"/>
      <c r="E82" s="257"/>
      <c r="F82" s="280" t="s">
        <v>840</v>
      </c>
      <c r="G82" s="281"/>
      <c r="H82" s="257" t="s">
        <v>849</v>
      </c>
      <c r="I82" s="257" t="s">
        <v>850</v>
      </c>
      <c r="J82" s="257"/>
      <c r="K82" s="271"/>
    </row>
    <row r="83" s="1" customFormat="1" ht="15" customHeight="1">
      <c r="B83" s="282"/>
      <c r="C83" s="283" t="s">
        <v>851</v>
      </c>
      <c r="D83" s="283"/>
      <c r="E83" s="283"/>
      <c r="F83" s="284" t="s">
        <v>846</v>
      </c>
      <c r="G83" s="283"/>
      <c r="H83" s="283" t="s">
        <v>852</v>
      </c>
      <c r="I83" s="283" t="s">
        <v>842</v>
      </c>
      <c r="J83" s="283">
        <v>15</v>
      </c>
      <c r="K83" s="271"/>
    </row>
    <row r="84" s="1" customFormat="1" ht="15" customHeight="1">
      <c r="B84" s="282"/>
      <c r="C84" s="283" t="s">
        <v>853</v>
      </c>
      <c r="D84" s="283"/>
      <c r="E84" s="283"/>
      <c r="F84" s="284" t="s">
        <v>846</v>
      </c>
      <c r="G84" s="283"/>
      <c r="H84" s="283" t="s">
        <v>854</v>
      </c>
      <c r="I84" s="283" t="s">
        <v>842</v>
      </c>
      <c r="J84" s="283">
        <v>15</v>
      </c>
      <c r="K84" s="271"/>
    </row>
    <row r="85" s="1" customFormat="1" ht="15" customHeight="1">
      <c r="B85" s="282"/>
      <c r="C85" s="283" t="s">
        <v>855</v>
      </c>
      <c r="D85" s="283"/>
      <c r="E85" s="283"/>
      <c r="F85" s="284" t="s">
        <v>846</v>
      </c>
      <c r="G85" s="283"/>
      <c r="H85" s="283" t="s">
        <v>856</v>
      </c>
      <c r="I85" s="283" t="s">
        <v>842</v>
      </c>
      <c r="J85" s="283">
        <v>20</v>
      </c>
      <c r="K85" s="271"/>
    </row>
    <row r="86" s="1" customFormat="1" ht="15" customHeight="1">
      <c r="B86" s="282"/>
      <c r="C86" s="283" t="s">
        <v>857</v>
      </c>
      <c r="D86" s="283"/>
      <c r="E86" s="283"/>
      <c r="F86" s="284" t="s">
        <v>846</v>
      </c>
      <c r="G86" s="283"/>
      <c r="H86" s="283" t="s">
        <v>858</v>
      </c>
      <c r="I86" s="283" t="s">
        <v>842</v>
      </c>
      <c r="J86" s="283">
        <v>20</v>
      </c>
      <c r="K86" s="271"/>
    </row>
    <row r="87" s="1" customFormat="1" ht="15" customHeight="1">
      <c r="B87" s="282"/>
      <c r="C87" s="257" t="s">
        <v>859</v>
      </c>
      <c r="D87" s="257"/>
      <c r="E87" s="257"/>
      <c r="F87" s="280" t="s">
        <v>846</v>
      </c>
      <c r="G87" s="281"/>
      <c r="H87" s="257" t="s">
        <v>860</v>
      </c>
      <c r="I87" s="257" t="s">
        <v>842</v>
      </c>
      <c r="J87" s="257">
        <v>50</v>
      </c>
      <c r="K87" s="271"/>
    </row>
    <row r="88" s="1" customFormat="1" ht="15" customHeight="1">
      <c r="B88" s="282"/>
      <c r="C88" s="257" t="s">
        <v>861</v>
      </c>
      <c r="D88" s="257"/>
      <c r="E88" s="257"/>
      <c r="F88" s="280" t="s">
        <v>846</v>
      </c>
      <c r="G88" s="281"/>
      <c r="H88" s="257" t="s">
        <v>862</v>
      </c>
      <c r="I88" s="257" t="s">
        <v>842</v>
      </c>
      <c r="J88" s="257">
        <v>20</v>
      </c>
      <c r="K88" s="271"/>
    </row>
    <row r="89" s="1" customFormat="1" ht="15" customHeight="1">
      <c r="B89" s="282"/>
      <c r="C89" s="257" t="s">
        <v>863</v>
      </c>
      <c r="D89" s="257"/>
      <c r="E89" s="257"/>
      <c r="F89" s="280" t="s">
        <v>846</v>
      </c>
      <c r="G89" s="281"/>
      <c r="H89" s="257" t="s">
        <v>864</v>
      </c>
      <c r="I89" s="257" t="s">
        <v>842</v>
      </c>
      <c r="J89" s="257">
        <v>20</v>
      </c>
      <c r="K89" s="271"/>
    </row>
    <row r="90" s="1" customFormat="1" ht="15" customHeight="1">
      <c r="B90" s="282"/>
      <c r="C90" s="257" t="s">
        <v>865</v>
      </c>
      <c r="D90" s="257"/>
      <c r="E90" s="257"/>
      <c r="F90" s="280" t="s">
        <v>846</v>
      </c>
      <c r="G90" s="281"/>
      <c r="H90" s="257" t="s">
        <v>866</v>
      </c>
      <c r="I90" s="257" t="s">
        <v>842</v>
      </c>
      <c r="J90" s="257">
        <v>50</v>
      </c>
      <c r="K90" s="271"/>
    </row>
    <row r="91" s="1" customFormat="1" ht="15" customHeight="1">
      <c r="B91" s="282"/>
      <c r="C91" s="257" t="s">
        <v>867</v>
      </c>
      <c r="D91" s="257"/>
      <c r="E91" s="257"/>
      <c r="F91" s="280" t="s">
        <v>846</v>
      </c>
      <c r="G91" s="281"/>
      <c r="H91" s="257" t="s">
        <v>867</v>
      </c>
      <c r="I91" s="257" t="s">
        <v>842</v>
      </c>
      <c r="J91" s="257">
        <v>50</v>
      </c>
      <c r="K91" s="271"/>
    </row>
    <row r="92" s="1" customFormat="1" ht="15" customHeight="1">
      <c r="B92" s="282"/>
      <c r="C92" s="257" t="s">
        <v>868</v>
      </c>
      <c r="D92" s="257"/>
      <c r="E92" s="257"/>
      <c r="F92" s="280" t="s">
        <v>846</v>
      </c>
      <c r="G92" s="281"/>
      <c r="H92" s="257" t="s">
        <v>869</v>
      </c>
      <c r="I92" s="257" t="s">
        <v>842</v>
      </c>
      <c r="J92" s="257">
        <v>255</v>
      </c>
      <c r="K92" s="271"/>
    </row>
    <row r="93" s="1" customFormat="1" ht="15" customHeight="1">
      <c r="B93" s="282"/>
      <c r="C93" s="257" t="s">
        <v>870</v>
      </c>
      <c r="D93" s="257"/>
      <c r="E93" s="257"/>
      <c r="F93" s="280" t="s">
        <v>840</v>
      </c>
      <c r="G93" s="281"/>
      <c r="H93" s="257" t="s">
        <v>871</v>
      </c>
      <c r="I93" s="257" t="s">
        <v>872</v>
      </c>
      <c r="J93" s="257"/>
      <c r="K93" s="271"/>
    </row>
    <row r="94" s="1" customFormat="1" ht="15" customHeight="1">
      <c r="B94" s="282"/>
      <c r="C94" s="257" t="s">
        <v>873</v>
      </c>
      <c r="D94" s="257"/>
      <c r="E94" s="257"/>
      <c r="F94" s="280" t="s">
        <v>840</v>
      </c>
      <c r="G94" s="281"/>
      <c r="H94" s="257" t="s">
        <v>874</v>
      </c>
      <c r="I94" s="257" t="s">
        <v>875</v>
      </c>
      <c r="J94" s="257"/>
      <c r="K94" s="271"/>
    </row>
    <row r="95" s="1" customFormat="1" ht="15" customHeight="1">
      <c r="B95" s="282"/>
      <c r="C95" s="257" t="s">
        <v>876</v>
      </c>
      <c r="D95" s="257"/>
      <c r="E95" s="257"/>
      <c r="F95" s="280" t="s">
        <v>840</v>
      </c>
      <c r="G95" s="281"/>
      <c r="H95" s="257" t="s">
        <v>876</v>
      </c>
      <c r="I95" s="257" t="s">
        <v>875</v>
      </c>
      <c r="J95" s="257"/>
      <c r="K95" s="271"/>
    </row>
    <row r="96" s="1" customFormat="1" ht="15" customHeight="1">
      <c r="B96" s="282"/>
      <c r="C96" s="257" t="s">
        <v>36</v>
      </c>
      <c r="D96" s="257"/>
      <c r="E96" s="257"/>
      <c r="F96" s="280" t="s">
        <v>840</v>
      </c>
      <c r="G96" s="281"/>
      <c r="H96" s="257" t="s">
        <v>877</v>
      </c>
      <c r="I96" s="257" t="s">
        <v>875</v>
      </c>
      <c r="J96" s="257"/>
      <c r="K96" s="271"/>
    </row>
    <row r="97" s="1" customFormat="1" ht="15" customHeight="1">
      <c r="B97" s="282"/>
      <c r="C97" s="257" t="s">
        <v>46</v>
      </c>
      <c r="D97" s="257"/>
      <c r="E97" s="257"/>
      <c r="F97" s="280" t="s">
        <v>840</v>
      </c>
      <c r="G97" s="281"/>
      <c r="H97" s="257" t="s">
        <v>878</v>
      </c>
      <c r="I97" s="257" t="s">
        <v>875</v>
      </c>
      <c r="J97" s="257"/>
      <c r="K97" s="271"/>
    </row>
    <row r="98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879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834</v>
      </c>
      <c r="D103" s="272"/>
      <c r="E103" s="272"/>
      <c r="F103" s="272" t="s">
        <v>835</v>
      </c>
      <c r="G103" s="273"/>
      <c r="H103" s="272" t="s">
        <v>52</v>
      </c>
      <c r="I103" s="272" t="s">
        <v>55</v>
      </c>
      <c r="J103" s="272" t="s">
        <v>836</v>
      </c>
      <c r="K103" s="271"/>
    </row>
    <row r="104" s="1" customFormat="1" ht="17.25" customHeight="1">
      <c r="B104" s="269"/>
      <c r="C104" s="274" t="s">
        <v>837</v>
      </c>
      <c r="D104" s="274"/>
      <c r="E104" s="274"/>
      <c r="F104" s="275" t="s">
        <v>838</v>
      </c>
      <c r="G104" s="276"/>
      <c r="H104" s="274"/>
      <c r="I104" s="274"/>
      <c r="J104" s="274" t="s">
        <v>839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="1" customFormat="1" ht="15" customHeight="1">
      <c r="B106" s="269"/>
      <c r="C106" s="257" t="s">
        <v>51</v>
      </c>
      <c r="D106" s="279"/>
      <c r="E106" s="279"/>
      <c r="F106" s="280" t="s">
        <v>840</v>
      </c>
      <c r="G106" s="257"/>
      <c r="H106" s="257" t="s">
        <v>880</v>
      </c>
      <c r="I106" s="257" t="s">
        <v>842</v>
      </c>
      <c r="J106" s="257">
        <v>20</v>
      </c>
      <c r="K106" s="271"/>
    </row>
    <row r="107" s="1" customFormat="1" ht="15" customHeight="1">
      <c r="B107" s="269"/>
      <c r="C107" s="257" t="s">
        <v>843</v>
      </c>
      <c r="D107" s="257"/>
      <c r="E107" s="257"/>
      <c r="F107" s="280" t="s">
        <v>840</v>
      </c>
      <c r="G107" s="257"/>
      <c r="H107" s="257" t="s">
        <v>880</v>
      </c>
      <c r="I107" s="257" t="s">
        <v>842</v>
      </c>
      <c r="J107" s="257">
        <v>120</v>
      </c>
      <c r="K107" s="271"/>
    </row>
    <row r="108" s="1" customFormat="1" ht="15" customHeight="1">
      <c r="B108" s="282"/>
      <c r="C108" s="257" t="s">
        <v>845</v>
      </c>
      <c r="D108" s="257"/>
      <c r="E108" s="257"/>
      <c r="F108" s="280" t="s">
        <v>846</v>
      </c>
      <c r="G108" s="257"/>
      <c r="H108" s="257" t="s">
        <v>880</v>
      </c>
      <c r="I108" s="257" t="s">
        <v>842</v>
      </c>
      <c r="J108" s="257">
        <v>50</v>
      </c>
      <c r="K108" s="271"/>
    </row>
    <row r="109" s="1" customFormat="1" ht="15" customHeight="1">
      <c r="B109" s="282"/>
      <c r="C109" s="257" t="s">
        <v>848</v>
      </c>
      <c r="D109" s="257"/>
      <c r="E109" s="257"/>
      <c r="F109" s="280" t="s">
        <v>840</v>
      </c>
      <c r="G109" s="257"/>
      <c r="H109" s="257" t="s">
        <v>880</v>
      </c>
      <c r="I109" s="257" t="s">
        <v>850</v>
      </c>
      <c r="J109" s="257"/>
      <c r="K109" s="271"/>
    </row>
    <row r="110" s="1" customFormat="1" ht="15" customHeight="1">
      <c r="B110" s="282"/>
      <c r="C110" s="257" t="s">
        <v>859</v>
      </c>
      <c r="D110" s="257"/>
      <c r="E110" s="257"/>
      <c r="F110" s="280" t="s">
        <v>846</v>
      </c>
      <c r="G110" s="257"/>
      <c r="H110" s="257" t="s">
        <v>880</v>
      </c>
      <c r="I110" s="257" t="s">
        <v>842</v>
      </c>
      <c r="J110" s="257">
        <v>50</v>
      </c>
      <c r="K110" s="271"/>
    </row>
    <row r="111" s="1" customFormat="1" ht="15" customHeight="1">
      <c r="B111" s="282"/>
      <c r="C111" s="257" t="s">
        <v>867</v>
      </c>
      <c r="D111" s="257"/>
      <c r="E111" s="257"/>
      <c r="F111" s="280" t="s">
        <v>846</v>
      </c>
      <c r="G111" s="257"/>
      <c r="H111" s="257" t="s">
        <v>880</v>
      </c>
      <c r="I111" s="257" t="s">
        <v>842</v>
      </c>
      <c r="J111" s="257">
        <v>50</v>
      </c>
      <c r="K111" s="271"/>
    </row>
    <row r="112" s="1" customFormat="1" ht="15" customHeight="1">
      <c r="B112" s="282"/>
      <c r="C112" s="257" t="s">
        <v>865</v>
      </c>
      <c r="D112" s="257"/>
      <c r="E112" s="257"/>
      <c r="F112" s="280" t="s">
        <v>846</v>
      </c>
      <c r="G112" s="257"/>
      <c r="H112" s="257" t="s">
        <v>880</v>
      </c>
      <c r="I112" s="257" t="s">
        <v>842</v>
      </c>
      <c r="J112" s="257">
        <v>50</v>
      </c>
      <c r="K112" s="271"/>
    </row>
    <row r="113" s="1" customFormat="1" ht="15" customHeight="1">
      <c r="B113" s="282"/>
      <c r="C113" s="257" t="s">
        <v>51</v>
      </c>
      <c r="D113" s="257"/>
      <c r="E113" s="257"/>
      <c r="F113" s="280" t="s">
        <v>840</v>
      </c>
      <c r="G113" s="257"/>
      <c r="H113" s="257" t="s">
        <v>881</v>
      </c>
      <c r="I113" s="257" t="s">
        <v>842</v>
      </c>
      <c r="J113" s="257">
        <v>20</v>
      </c>
      <c r="K113" s="271"/>
    </row>
    <row r="114" s="1" customFormat="1" ht="15" customHeight="1">
      <c r="B114" s="282"/>
      <c r="C114" s="257" t="s">
        <v>882</v>
      </c>
      <c r="D114" s="257"/>
      <c r="E114" s="257"/>
      <c r="F114" s="280" t="s">
        <v>840</v>
      </c>
      <c r="G114" s="257"/>
      <c r="H114" s="257" t="s">
        <v>883</v>
      </c>
      <c r="I114" s="257" t="s">
        <v>842</v>
      </c>
      <c r="J114" s="257">
        <v>120</v>
      </c>
      <c r="K114" s="271"/>
    </row>
    <row r="115" s="1" customFormat="1" ht="15" customHeight="1">
      <c r="B115" s="282"/>
      <c r="C115" s="257" t="s">
        <v>36</v>
      </c>
      <c r="D115" s="257"/>
      <c r="E115" s="257"/>
      <c r="F115" s="280" t="s">
        <v>840</v>
      </c>
      <c r="G115" s="257"/>
      <c r="H115" s="257" t="s">
        <v>884</v>
      </c>
      <c r="I115" s="257" t="s">
        <v>875</v>
      </c>
      <c r="J115" s="257"/>
      <c r="K115" s="271"/>
    </row>
    <row r="116" s="1" customFormat="1" ht="15" customHeight="1">
      <c r="B116" s="282"/>
      <c r="C116" s="257" t="s">
        <v>46</v>
      </c>
      <c r="D116" s="257"/>
      <c r="E116" s="257"/>
      <c r="F116" s="280" t="s">
        <v>840</v>
      </c>
      <c r="G116" s="257"/>
      <c r="H116" s="257" t="s">
        <v>885</v>
      </c>
      <c r="I116" s="257" t="s">
        <v>875</v>
      </c>
      <c r="J116" s="257"/>
      <c r="K116" s="271"/>
    </row>
    <row r="117" s="1" customFormat="1" ht="15" customHeight="1">
      <c r="B117" s="282"/>
      <c r="C117" s="257" t="s">
        <v>55</v>
      </c>
      <c r="D117" s="257"/>
      <c r="E117" s="257"/>
      <c r="F117" s="280" t="s">
        <v>840</v>
      </c>
      <c r="G117" s="257"/>
      <c r="H117" s="257" t="s">
        <v>886</v>
      </c>
      <c r="I117" s="257" t="s">
        <v>887</v>
      </c>
      <c r="J117" s="257"/>
      <c r="K117" s="271"/>
    </row>
    <row r="118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="1" customFormat="1" ht="45" customHeight="1">
      <c r="B122" s="298"/>
      <c r="C122" s="248" t="s">
        <v>888</v>
      </c>
      <c r="D122" s="248"/>
      <c r="E122" s="248"/>
      <c r="F122" s="248"/>
      <c r="G122" s="248"/>
      <c r="H122" s="248"/>
      <c r="I122" s="248"/>
      <c r="J122" s="248"/>
      <c r="K122" s="299"/>
    </row>
    <row r="123" s="1" customFormat="1" ht="17.25" customHeight="1">
      <c r="B123" s="300"/>
      <c r="C123" s="272" t="s">
        <v>834</v>
      </c>
      <c r="D123" s="272"/>
      <c r="E123" s="272"/>
      <c r="F123" s="272" t="s">
        <v>835</v>
      </c>
      <c r="G123" s="273"/>
      <c r="H123" s="272" t="s">
        <v>52</v>
      </c>
      <c r="I123" s="272" t="s">
        <v>55</v>
      </c>
      <c r="J123" s="272" t="s">
        <v>836</v>
      </c>
      <c r="K123" s="301"/>
    </row>
    <row r="124" s="1" customFormat="1" ht="17.25" customHeight="1">
      <c r="B124" s="300"/>
      <c r="C124" s="274" t="s">
        <v>837</v>
      </c>
      <c r="D124" s="274"/>
      <c r="E124" s="274"/>
      <c r="F124" s="275" t="s">
        <v>838</v>
      </c>
      <c r="G124" s="276"/>
      <c r="H124" s="274"/>
      <c r="I124" s="274"/>
      <c r="J124" s="274" t="s">
        <v>839</v>
      </c>
      <c r="K124" s="301"/>
    </row>
    <row r="125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="1" customFormat="1" ht="15" customHeight="1">
      <c r="B126" s="302"/>
      <c r="C126" s="257" t="s">
        <v>843</v>
      </c>
      <c r="D126" s="279"/>
      <c r="E126" s="279"/>
      <c r="F126" s="280" t="s">
        <v>840</v>
      </c>
      <c r="G126" s="257"/>
      <c r="H126" s="257" t="s">
        <v>880</v>
      </c>
      <c r="I126" s="257" t="s">
        <v>842</v>
      </c>
      <c r="J126" s="257">
        <v>120</v>
      </c>
      <c r="K126" s="305"/>
    </row>
    <row r="127" s="1" customFormat="1" ht="15" customHeight="1">
      <c r="B127" s="302"/>
      <c r="C127" s="257" t="s">
        <v>889</v>
      </c>
      <c r="D127" s="257"/>
      <c r="E127" s="257"/>
      <c r="F127" s="280" t="s">
        <v>840</v>
      </c>
      <c r="G127" s="257"/>
      <c r="H127" s="257" t="s">
        <v>890</v>
      </c>
      <c r="I127" s="257" t="s">
        <v>842</v>
      </c>
      <c r="J127" s="257" t="s">
        <v>891</v>
      </c>
      <c r="K127" s="305"/>
    </row>
    <row r="128" s="1" customFormat="1" ht="15" customHeight="1">
      <c r="B128" s="302"/>
      <c r="C128" s="257" t="s">
        <v>788</v>
      </c>
      <c r="D128" s="257"/>
      <c r="E128" s="257"/>
      <c r="F128" s="280" t="s">
        <v>840</v>
      </c>
      <c r="G128" s="257"/>
      <c r="H128" s="257" t="s">
        <v>892</v>
      </c>
      <c r="I128" s="257" t="s">
        <v>842</v>
      </c>
      <c r="J128" s="257" t="s">
        <v>891</v>
      </c>
      <c r="K128" s="305"/>
    </row>
    <row r="129" s="1" customFormat="1" ht="15" customHeight="1">
      <c r="B129" s="302"/>
      <c r="C129" s="257" t="s">
        <v>851</v>
      </c>
      <c r="D129" s="257"/>
      <c r="E129" s="257"/>
      <c r="F129" s="280" t="s">
        <v>846</v>
      </c>
      <c r="G129" s="257"/>
      <c r="H129" s="257" t="s">
        <v>852</v>
      </c>
      <c r="I129" s="257" t="s">
        <v>842</v>
      </c>
      <c r="J129" s="257">
        <v>15</v>
      </c>
      <c r="K129" s="305"/>
    </row>
    <row r="130" s="1" customFormat="1" ht="15" customHeight="1">
      <c r="B130" s="302"/>
      <c r="C130" s="283" t="s">
        <v>853</v>
      </c>
      <c r="D130" s="283"/>
      <c r="E130" s="283"/>
      <c r="F130" s="284" t="s">
        <v>846</v>
      </c>
      <c r="G130" s="283"/>
      <c r="H130" s="283" t="s">
        <v>854</v>
      </c>
      <c r="I130" s="283" t="s">
        <v>842</v>
      </c>
      <c r="J130" s="283">
        <v>15</v>
      </c>
      <c r="K130" s="305"/>
    </row>
    <row r="131" s="1" customFormat="1" ht="15" customHeight="1">
      <c r="B131" s="302"/>
      <c r="C131" s="283" t="s">
        <v>855</v>
      </c>
      <c r="D131" s="283"/>
      <c r="E131" s="283"/>
      <c r="F131" s="284" t="s">
        <v>846</v>
      </c>
      <c r="G131" s="283"/>
      <c r="H131" s="283" t="s">
        <v>856</v>
      </c>
      <c r="I131" s="283" t="s">
        <v>842</v>
      </c>
      <c r="J131" s="283">
        <v>20</v>
      </c>
      <c r="K131" s="305"/>
    </row>
    <row r="132" s="1" customFormat="1" ht="15" customHeight="1">
      <c r="B132" s="302"/>
      <c r="C132" s="283" t="s">
        <v>857</v>
      </c>
      <c r="D132" s="283"/>
      <c r="E132" s="283"/>
      <c r="F132" s="284" t="s">
        <v>846</v>
      </c>
      <c r="G132" s="283"/>
      <c r="H132" s="283" t="s">
        <v>858</v>
      </c>
      <c r="I132" s="283" t="s">
        <v>842</v>
      </c>
      <c r="J132" s="283">
        <v>20</v>
      </c>
      <c r="K132" s="305"/>
    </row>
    <row r="133" s="1" customFormat="1" ht="15" customHeight="1">
      <c r="B133" s="302"/>
      <c r="C133" s="257" t="s">
        <v>845</v>
      </c>
      <c r="D133" s="257"/>
      <c r="E133" s="257"/>
      <c r="F133" s="280" t="s">
        <v>846</v>
      </c>
      <c r="G133" s="257"/>
      <c r="H133" s="257" t="s">
        <v>880</v>
      </c>
      <c r="I133" s="257" t="s">
        <v>842</v>
      </c>
      <c r="J133" s="257">
        <v>50</v>
      </c>
      <c r="K133" s="305"/>
    </row>
    <row r="134" s="1" customFormat="1" ht="15" customHeight="1">
      <c r="B134" s="302"/>
      <c r="C134" s="257" t="s">
        <v>859</v>
      </c>
      <c r="D134" s="257"/>
      <c r="E134" s="257"/>
      <c r="F134" s="280" t="s">
        <v>846</v>
      </c>
      <c r="G134" s="257"/>
      <c r="H134" s="257" t="s">
        <v>880</v>
      </c>
      <c r="I134" s="257" t="s">
        <v>842</v>
      </c>
      <c r="J134" s="257">
        <v>50</v>
      </c>
      <c r="K134" s="305"/>
    </row>
    <row r="135" s="1" customFormat="1" ht="15" customHeight="1">
      <c r="B135" s="302"/>
      <c r="C135" s="257" t="s">
        <v>865</v>
      </c>
      <c r="D135" s="257"/>
      <c r="E135" s="257"/>
      <c r="F135" s="280" t="s">
        <v>846</v>
      </c>
      <c r="G135" s="257"/>
      <c r="H135" s="257" t="s">
        <v>880</v>
      </c>
      <c r="I135" s="257" t="s">
        <v>842</v>
      </c>
      <c r="J135" s="257">
        <v>50</v>
      </c>
      <c r="K135" s="305"/>
    </row>
    <row r="136" s="1" customFormat="1" ht="15" customHeight="1">
      <c r="B136" s="302"/>
      <c r="C136" s="257" t="s">
        <v>867</v>
      </c>
      <c r="D136" s="257"/>
      <c r="E136" s="257"/>
      <c r="F136" s="280" t="s">
        <v>846</v>
      </c>
      <c r="G136" s="257"/>
      <c r="H136" s="257" t="s">
        <v>880</v>
      </c>
      <c r="I136" s="257" t="s">
        <v>842</v>
      </c>
      <c r="J136" s="257">
        <v>50</v>
      </c>
      <c r="K136" s="305"/>
    </row>
    <row r="137" s="1" customFormat="1" ht="15" customHeight="1">
      <c r="B137" s="302"/>
      <c r="C137" s="257" t="s">
        <v>868</v>
      </c>
      <c r="D137" s="257"/>
      <c r="E137" s="257"/>
      <c r="F137" s="280" t="s">
        <v>846</v>
      </c>
      <c r="G137" s="257"/>
      <c r="H137" s="257" t="s">
        <v>893</v>
      </c>
      <c r="I137" s="257" t="s">
        <v>842</v>
      </c>
      <c r="J137" s="257">
        <v>255</v>
      </c>
      <c r="K137" s="305"/>
    </row>
    <row r="138" s="1" customFormat="1" ht="15" customHeight="1">
      <c r="B138" s="302"/>
      <c r="C138" s="257" t="s">
        <v>870</v>
      </c>
      <c r="D138" s="257"/>
      <c r="E138" s="257"/>
      <c r="F138" s="280" t="s">
        <v>840</v>
      </c>
      <c r="G138" s="257"/>
      <c r="H138" s="257" t="s">
        <v>894</v>
      </c>
      <c r="I138" s="257" t="s">
        <v>872</v>
      </c>
      <c r="J138" s="257"/>
      <c r="K138" s="305"/>
    </row>
    <row r="139" s="1" customFormat="1" ht="15" customHeight="1">
      <c r="B139" s="302"/>
      <c r="C139" s="257" t="s">
        <v>873</v>
      </c>
      <c r="D139" s="257"/>
      <c r="E139" s="257"/>
      <c r="F139" s="280" t="s">
        <v>840</v>
      </c>
      <c r="G139" s="257"/>
      <c r="H139" s="257" t="s">
        <v>895</v>
      </c>
      <c r="I139" s="257" t="s">
        <v>875</v>
      </c>
      <c r="J139" s="257"/>
      <c r="K139" s="305"/>
    </row>
    <row r="140" s="1" customFormat="1" ht="15" customHeight="1">
      <c r="B140" s="302"/>
      <c r="C140" s="257" t="s">
        <v>876</v>
      </c>
      <c r="D140" s="257"/>
      <c r="E140" s="257"/>
      <c r="F140" s="280" t="s">
        <v>840</v>
      </c>
      <c r="G140" s="257"/>
      <c r="H140" s="257" t="s">
        <v>876</v>
      </c>
      <c r="I140" s="257" t="s">
        <v>875</v>
      </c>
      <c r="J140" s="257"/>
      <c r="K140" s="305"/>
    </row>
    <row r="141" s="1" customFormat="1" ht="15" customHeight="1">
      <c r="B141" s="302"/>
      <c r="C141" s="257" t="s">
        <v>36</v>
      </c>
      <c r="D141" s="257"/>
      <c r="E141" s="257"/>
      <c r="F141" s="280" t="s">
        <v>840</v>
      </c>
      <c r="G141" s="257"/>
      <c r="H141" s="257" t="s">
        <v>896</v>
      </c>
      <c r="I141" s="257" t="s">
        <v>875</v>
      </c>
      <c r="J141" s="257"/>
      <c r="K141" s="305"/>
    </row>
    <row r="142" s="1" customFormat="1" ht="15" customHeight="1">
      <c r="B142" s="302"/>
      <c r="C142" s="257" t="s">
        <v>897</v>
      </c>
      <c r="D142" s="257"/>
      <c r="E142" s="257"/>
      <c r="F142" s="280" t="s">
        <v>840</v>
      </c>
      <c r="G142" s="257"/>
      <c r="H142" s="257" t="s">
        <v>898</v>
      </c>
      <c r="I142" s="257" t="s">
        <v>875</v>
      </c>
      <c r="J142" s="257"/>
      <c r="K142" s="305"/>
    </row>
    <row r="143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899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834</v>
      </c>
      <c r="D148" s="272"/>
      <c r="E148" s="272"/>
      <c r="F148" s="272" t="s">
        <v>835</v>
      </c>
      <c r="G148" s="273"/>
      <c r="H148" s="272" t="s">
        <v>52</v>
      </c>
      <c r="I148" s="272" t="s">
        <v>55</v>
      </c>
      <c r="J148" s="272" t="s">
        <v>836</v>
      </c>
      <c r="K148" s="271"/>
    </row>
    <row r="149" s="1" customFormat="1" ht="17.25" customHeight="1">
      <c r="B149" s="269"/>
      <c r="C149" s="274" t="s">
        <v>837</v>
      </c>
      <c r="D149" s="274"/>
      <c r="E149" s="274"/>
      <c r="F149" s="275" t="s">
        <v>838</v>
      </c>
      <c r="G149" s="276"/>
      <c r="H149" s="274"/>
      <c r="I149" s="274"/>
      <c r="J149" s="274" t="s">
        <v>839</v>
      </c>
      <c r="K149" s="271"/>
    </row>
    <row r="150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="1" customFormat="1" ht="15" customHeight="1">
      <c r="B151" s="282"/>
      <c r="C151" s="309" t="s">
        <v>843</v>
      </c>
      <c r="D151" s="257"/>
      <c r="E151" s="257"/>
      <c r="F151" s="310" t="s">
        <v>840</v>
      </c>
      <c r="G151" s="257"/>
      <c r="H151" s="309" t="s">
        <v>880</v>
      </c>
      <c r="I151" s="309" t="s">
        <v>842</v>
      </c>
      <c r="J151" s="309">
        <v>120</v>
      </c>
      <c r="K151" s="305"/>
    </row>
    <row r="152" s="1" customFormat="1" ht="15" customHeight="1">
      <c r="B152" s="282"/>
      <c r="C152" s="309" t="s">
        <v>889</v>
      </c>
      <c r="D152" s="257"/>
      <c r="E152" s="257"/>
      <c r="F152" s="310" t="s">
        <v>840</v>
      </c>
      <c r="G152" s="257"/>
      <c r="H152" s="309" t="s">
        <v>900</v>
      </c>
      <c r="I152" s="309" t="s">
        <v>842</v>
      </c>
      <c r="J152" s="309" t="s">
        <v>891</v>
      </c>
      <c r="K152" s="305"/>
    </row>
    <row r="153" s="1" customFormat="1" ht="15" customHeight="1">
      <c r="B153" s="282"/>
      <c r="C153" s="309" t="s">
        <v>788</v>
      </c>
      <c r="D153" s="257"/>
      <c r="E153" s="257"/>
      <c r="F153" s="310" t="s">
        <v>840</v>
      </c>
      <c r="G153" s="257"/>
      <c r="H153" s="309" t="s">
        <v>901</v>
      </c>
      <c r="I153" s="309" t="s">
        <v>842</v>
      </c>
      <c r="J153" s="309" t="s">
        <v>891</v>
      </c>
      <c r="K153" s="305"/>
    </row>
    <row r="154" s="1" customFormat="1" ht="15" customHeight="1">
      <c r="B154" s="282"/>
      <c r="C154" s="309" t="s">
        <v>845</v>
      </c>
      <c r="D154" s="257"/>
      <c r="E154" s="257"/>
      <c r="F154" s="310" t="s">
        <v>846</v>
      </c>
      <c r="G154" s="257"/>
      <c r="H154" s="309" t="s">
        <v>880</v>
      </c>
      <c r="I154" s="309" t="s">
        <v>842</v>
      </c>
      <c r="J154" s="309">
        <v>50</v>
      </c>
      <c r="K154" s="305"/>
    </row>
    <row r="155" s="1" customFormat="1" ht="15" customHeight="1">
      <c r="B155" s="282"/>
      <c r="C155" s="309" t="s">
        <v>848</v>
      </c>
      <c r="D155" s="257"/>
      <c r="E155" s="257"/>
      <c r="F155" s="310" t="s">
        <v>840</v>
      </c>
      <c r="G155" s="257"/>
      <c r="H155" s="309" t="s">
        <v>880</v>
      </c>
      <c r="I155" s="309" t="s">
        <v>850</v>
      </c>
      <c r="J155" s="309"/>
      <c r="K155" s="305"/>
    </row>
    <row r="156" s="1" customFormat="1" ht="15" customHeight="1">
      <c r="B156" s="282"/>
      <c r="C156" s="309" t="s">
        <v>859</v>
      </c>
      <c r="D156" s="257"/>
      <c r="E156" s="257"/>
      <c r="F156" s="310" t="s">
        <v>846</v>
      </c>
      <c r="G156" s="257"/>
      <c r="H156" s="309" t="s">
        <v>880</v>
      </c>
      <c r="I156" s="309" t="s">
        <v>842</v>
      </c>
      <c r="J156" s="309">
        <v>50</v>
      </c>
      <c r="K156" s="305"/>
    </row>
    <row r="157" s="1" customFormat="1" ht="15" customHeight="1">
      <c r="B157" s="282"/>
      <c r="C157" s="309" t="s">
        <v>867</v>
      </c>
      <c r="D157" s="257"/>
      <c r="E157" s="257"/>
      <c r="F157" s="310" t="s">
        <v>846</v>
      </c>
      <c r="G157" s="257"/>
      <c r="H157" s="309" t="s">
        <v>880</v>
      </c>
      <c r="I157" s="309" t="s">
        <v>842</v>
      </c>
      <c r="J157" s="309">
        <v>50</v>
      </c>
      <c r="K157" s="305"/>
    </row>
    <row r="158" s="1" customFormat="1" ht="15" customHeight="1">
      <c r="B158" s="282"/>
      <c r="C158" s="309" t="s">
        <v>865</v>
      </c>
      <c r="D158" s="257"/>
      <c r="E158" s="257"/>
      <c r="F158" s="310" t="s">
        <v>846</v>
      </c>
      <c r="G158" s="257"/>
      <c r="H158" s="309" t="s">
        <v>880</v>
      </c>
      <c r="I158" s="309" t="s">
        <v>842</v>
      </c>
      <c r="J158" s="309">
        <v>50</v>
      </c>
      <c r="K158" s="305"/>
    </row>
    <row r="159" s="1" customFormat="1" ht="15" customHeight="1">
      <c r="B159" s="282"/>
      <c r="C159" s="309" t="s">
        <v>99</v>
      </c>
      <c r="D159" s="257"/>
      <c r="E159" s="257"/>
      <c r="F159" s="310" t="s">
        <v>840</v>
      </c>
      <c r="G159" s="257"/>
      <c r="H159" s="309" t="s">
        <v>902</v>
      </c>
      <c r="I159" s="309" t="s">
        <v>842</v>
      </c>
      <c r="J159" s="309" t="s">
        <v>903</v>
      </c>
      <c r="K159" s="305"/>
    </row>
    <row r="160" s="1" customFormat="1" ht="15" customHeight="1">
      <c r="B160" s="282"/>
      <c r="C160" s="309" t="s">
        <v>904</v>
      </c>
      <c r="D160" s="257"/>
      <c r="E160" s="257"/>
      <c r="F160" s="310" t="s">
        <v>840</v>
      </c>
      <c r="G160" s="257"/>
      <c r="H160" s="309" t="s">
        <v>905</v>
      </c>
      <c r="I160" s="309" t="s">
        <v>875</v>
      </c>
      <c r="J160" s="309"/>
      <c r="K160" s="305"/>
    </row>
    <row r="161" s="1" customFormat="1" ht="15" customHeight="1">
      <c r="B161" s="311"/>
      <c r="C161" s="291"/>
      <c r="D161" s="291"/>
      <c r="E161" s="291"/>
      <c r="F161" s="291"/>
      <c r="G161" s="291"/>
      <c r="H161" s="291"/>
      <c r="I161" s="291"/>
      <c r="J161" s="291"/>
      <c r="K161" s="312"/>
    </row>
    <row r="162" s="1" customFormat="1" ht="18.75" customHeight="1">
      <c r="B162" s="293"/>
      <c r="C162" s="303"/>
      <c r="D162" s="303"/>
      <c r="E162" s="303"/>
      <c r="F162" s="313"/>
      <c r="G162" s="303"/>
      <c r="H162" s="303"/>
      <c r="I162" s="303"/>
      <c r="J162" s="303"/>
      <c r="K162" s="293"/>
    </row>
    <row r="163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="1" customFormat="1" ht="45" customHeight="1">
      <c r="B165" s="247"/>
      <c r="C165" s="248" t="s">
        <v>906</v>
      </c>
      <c r="D165" s="248"/>
      <c r="E165" s="248"/>
      <c r="F165" s="248"/>
      <c r="G165" s="248"/>
      <c r="H165" s="248"/>
      <c r="I165" s="248"/>
      <c r="J165" s="248"/>
      <c r="K165" s="249"/>
    </row>
    <row r="166" s="1" customFormat="1" ht="17.25" customHeight="1">
      <c r="B166" s="247"/>
      <c r="C166" s="272" t="s">
        <v>834</v>
      </c>
      <c r="D166" s="272"/>
      <c r="E166" s="272"/>
      <c r="F166" s="272" t="s">
        <v>835</v>
      </c>
      <c r="G166" s="314"/>
      <c r="H166" s="315" t="s">
        <v>52</v>
      </c>
      <c r="I166" s="315" t="s">
        <v>55</v>
      </c>
      <c r="J166" s="272" t="s">
        <v>836</v>
      </c>
      <c r="K166" s="249"/>
    </row>
    <row r="167" s="1" customFormat="1" ht="17.25" customHeight="1">
      <c r="B167" s="250"/>
      <c r="C167" s="274" t="s">
        <v>837</v>
      </c>
      <c r="D167" s="274"/>
      <c r="E167" s="274"/>
      <c r="F167" s="275" t="s">
        <v>838</v>
      </c>
      <c r="G167" s="316"/>
      <c r="H167" s="317"/>
      <c r="I167" s="317"/>
      <c r="J167" s="274" t="s">
        <v>839</v>
      </c>
      <c r="K167" s="252"/>
    </row>
    <row r="168" s="1" customFormat="1" ht="5.25" customHeight="1">
      <c r="B168" s="282"/>
      <c r="C168" s="277"/>
      <c r="D168" s="277"/>
      <c r="E168" s="277"/>
      <c r="F168" s="277"/>
      <c r="G168" s="278"/>
      <c r="H168" s="277"/>
      <c r="I168" s="277"/>
      <c r="J168" s="277"/>
      <c r="K168" s="305"/>
    </row>
    <row r="169" s="1" customFormat="1" ht="15" customHeight="1">
      <c r="B169" s="282"/>
      <c r="C169" s="257" t="s">
        <v>843</v>
      </c>
      <c r="D169" s="257"/>
      <c r="E169" s="257"/>
      <c r="F169" s="280" t="s">
        <v>840</v>
      </c>
      <c r="G169" s="257"/>
      <c r="H169" s="257" t="s">
        <v>880</v>
      </c>
      <c r="I169" s="257" t="s">
        <v>842</v>
      </c>
      <c r="J169" s="257">
        <v>120</v>
      </c>
      <c r="K169" s="305"/>
    </row>
    <row r="170" s="1" customFormat="1" ht="15" customHeight="1">
      <c r="B170" s="282"/>
      <c r="C170" s="257" t="s">
        <v>889</v>
      </c>
      <c r="D170" s="257"/>
      <c r="E170" s="257"/>
      <c r="F170" s="280" t="s">
        <v>840</v>
      </c>
      <c r="G170" s="257"/>
      <c r="H170" s="257" t="s">
        <v>890</v>
      </c>
      <c r="I170" s="257" t="s">
        <v>842</v>
      </c>
      <c r="J170" s="257" t="s">
        <v>891</v>
      </c>
      <c r="K170" s="305"/>
    </row>
    <row r="171" s="1" customFormat="1" ht="15" customHeight="1">
      <c r="B171" s="282"/>
      <c r="C171" s="257" t="s">
        <v>788</v>
      </c>
      <c r="D171" s="257"/>
      <c r="E171" s="257"/>
      <c r="F171" s="280" t="s">
        <v>840</v>
      </c>
      <c r="G171" s="257"/>
      <c r="H171" s="257" t="s">
        <v>907</v>
      </c>
      <c r="I171" s="257" t="s">
        <v>842</v>
      </c>
      <c r="J171" s="257" t="s">
        <v>891</v>
      </c>
      <c r="K171" s="305"/>
    </row>
    <row r="172" s="1" customFormat="1" ht="15" customHeight="1">
      <c r="B172" s="282"/>
      <c r="C172" s="257" t="s">
        <v>845</v>
      </c>
      <c r="D172" s="257"/>
      <c r="E172" s="257"/>
      <c r="F172" s="280" t="s">
        <v>846</v>
      </c>
      <c r="G172" s="257"/>
      <c r="H172" s="257" t="s">
        <v>907</v>
      </c>
      <c r="I172" s="257" t="s">
        <v>842</v>
      </c>
      <c r="J172" s="257">
        <v>50</v>
      </c>
      <c r="K172" s="305"/>
    </row>
    <row r="173" s="1" customFormat="1" ht="15" customHeight="1">
      <c r="B173" s="282"/>
      <c r="C173" s="257" t="s">
        <v>848</v>
      </c>
      <c r="D173" s="257"/>
      <c r="E173" s="257"/>
      <c r="F173" s="280" t="s">
        <v>840</v>
      </c>
      <c r="G173" s="257"/>
      <c r="H173" s="257" t="s">
        <v>907</v>
      </c>
      <c r="I173" s="257" t="s">
        <v>850</v>
      </c>
      <c r="J173" s="257"/>
      <c r="K173" s="305"/>
    </row>
    <row r="174" s="1" customFormat="1" ht="15" customHeight="1">
      <c r="B174" s="282"/>
      <c r="C174" s="257" t="s">
        <v>859</v>
      </c>
      <c r="D174" s="257"/>
      <c r="E174" s="257"/>
      <c r="F174" s="280" t="s">
        <v>846</v>
      </c>
      <c r="G174" s="257"/>
      <c r="H174" s="257" t="s">
        <v>907</v>
      </c>
      <c r="I174" s="257" t="s">
        <v>842</v>
      </c>
      <c r="J174" s="257">
        <v>50</v>
      </c>
      <c r="K174" s="305"/>
    </row>
    <row r="175" s="1" customFormat="1" ht="15" customHeight="1">
      <c r="B175" s="282"/>
      <c r="C175" s="257" t="s">
        <v>867</v>
      </c>
      <c r="D175" s="257"/>
      <c r="E175" s="257"/>
      <c r="F175" s="280" t="s">
        <v>846</v>
      </c>
      <c r="G175" s="257"/>
      <c r="H175" s="257" t="s">
        <v>907</v>
      </c>
      <c r="I175" s="257" t="s">
        <v>842</v>
      </c>
      <c r="J175" s="257">
        <v>50</v>
      </c>
      <c r="K175" s="305"/>
    </row>
    <row r="176" s="1" customFormat="1" ht="15" customHeight="1">
      <c r="B176" s="282"/>
      <c r="C176" s="257" t="s">
        <v>865</v>
      </c>
      <c r="D176" s="257"/>
      <c r="E176" s="257"/>
      <c r="F176" s="280" t="s">
        <v>846</v>
      </c>
      <c r="G176" s="257"/>
      <c r="H176" s="257" t="s">
        <v>907</v>
      </c>
      <c r="I176" s="257" t="s">
        <v>842</v>
      </c>
      <c r="J176" s="257">
        <v>50</v>
      </c>
      <c r="K176" s="305"/>
    </row>
    <row r="177" s="1" customFormat="1" ht="15" customHeight="1">
      <c r="B177" s="282"/>
      <c r="C177" s="257" t="s">
        <v>108</v>
      </c>
      <c r="D177" s="257"/>
      <c r="E177" s="257"/>
      <c r="F177" s="280" t="s">
        <v>840</v>
      </c>
      <c r="G177" s="257"/>
      <c r="H177" s="257" t="s">
        <v>908</v>
      </c>
      <c r="I177" s="257" t="s">
        <v>909</v>
      </c>
      <c r="J177" s="257"/>
      <c r="K177" s="305"/>
    </row>
    <row r="178" s="1" customFormat="1" ht="15" customHeight="1">
      <c r="B178" s="282"/>
      <c r="C178" s="257" t="s">
        <v>55</v>
      </c>
      <c r="D178" s="257"/>
      <c r="E178" s="257"/>
      <c r="F178" s="280" t="s">
        <v>840</v>
      </c>
      <c r="G178" s="257"/>
      <c r="H178" s="257" t="s">
        <v>910</v>
      </c>
      <c r="I178" s="257" t="s">
        <v>911</v>
      </c>
      <c r="J178" s="257">
        <v>1</v>
      </c>
      <c r="K178" s="305"/>
    </row>
    <row r="179" s="1" customFormat="1" ht="15" customHeight="1">
      <c r="B179" s="282"/>
      <c r="C179" s="257" t="s">
        <v>51</v>
      </c>
      <c r="D179" s="257"/>
      <c r="E179" s="257"/>
      <c r="F179" s="280" t="s">
        <v>840</v>
      </c>
      <c r="G179" s="257"/>
      <c r="H179" s="257" t="s">
        <v>912</v>
      </c>
      <c r="I179" s="257" t="s">
        <v>842</v>
      </c>
      <c r="J179" s="257">
        <v>20</v>
      </c>
      <c r="K179" s="305"/>
    </row>
    <row r="180" s="1" customFormat="1" ht="15" customHeight="1">
      <c r="B180" s="282"/>
      <c r="C180" s="257" t="s">
        <v>52</v>
      </c>
      <c r="D180" s="257"/>
      <c r="E180" s="257"/>
      <c r="F180" s="280" t="s">
        <v>840</v>
      </c>
      <c r="G180" s="257"/>
      <c r="H180" s="257" t="s">
        <v>913</v>
      </c>
      <c r="I180" s="257" t="s">
        <v>842</v>
      </c>
      <c r="J180" s="257">
        <v>255</v>
      </c>
      <c r="K180" s="305"/>
    </row>
    <row r="181" s="1" customFormat="1" ht="15" customHeight="1">
      <c r="B181" s="282"/>
      <c r="C181" s="257" t="s">
        <v>109</v>
      </c>
      <c r="D181" s="257"/>
      <c r="E181" s="257"/>
      <c r="F181" s="280" t="s">
        <v>840</v>
      </c>
      <c r="G181" s="257"/>
      <c r="H181" s="257" t="s">
        <v>804</v>
      </c>
      <c r="I181" s="257" t="s">
        <v>842</v>
      </c>
      <c r="J181" s="257">
        <v>10</v>
      </c>
      <c r="K181" s="305"/>
    </row>
    <row r="182" s="1" customFormat="1" ht="15" customHeight="1">
      <c r="B182" s="282"/>
      <c r="C182" s="257" t="s">
        <v>110</v>
      </c>
      <c r="D182" s="257"/>
      <c r="E182" s="257"/>
      <c r="F182" s="280" t="s">
        <v>840</v>
      </c>
      <c r="G182" s="257"/>
      <c r="H182" s="257" t="s">
        <v>914</v>
      </c>
      <c r="I182" s="257" t="s">
        <v>875</v>
      </c>
      <c r="J182" s="257"/>
      <c r="K182" s="305"/>
    </row>
    <row r="183" s="1" customFormat="1" ht="15" customHeight="1">
      <c r="B183" s="282"/>
      <c r="C183" s="257" t="s">
        <v>915</v>
      </c>
      <c r="D183" s="257"/>
      <c r="E183" s="257"/>
      <c r="F183" s="280" t="s">
        <v>840</v>
      </c>
      <c r="G183" s="257"/>
      <c r="H183" s="257" t="s">
        <v>916</v>
      </c>
      <c r="I183" s="257" t="s">
        <v>875</v>
      </c>
      <c r="J183" s="257"/>
      <c r="K183" s="305"/>
    </row>
    <row r="184" s="1" customFormat="1" ht="15" customHeight="1">
      <c r="B184" s="282"/>
      <c r="C184" s="257" t="s">
        <v>904</v>
      </c>
      <c r="D184" s="257"/>
      <c r="E184" s="257"/>
      <c r="F184" s="280" t="s">
        <v>840</v>
      </c>
      <c r="G184" s="257"/>
      <c r="H184" s="257" t="s">
        <v>917</v>
      </c>
      <c r="I184" s="257" t="s">
        <v>875</v>
      </c>
      <c r="J184" s="257"/>
      <c r="K184" s="305"/>
    </row>
    <row r="185" s="1" customFormat="1" ht="15" customHeight="1">
      <c r="B185" s="282"/>
      <c r="C185" s="257" t="s">
        <v>112</v>
      </c>
      <c r="D185" s="257"/>
      <c r="E185" s="257"/>
      <c r="F185" s="280" t="s">
        <v>846</v>
      </c>
      <c r="G185" s="257"/>
      <c r="H185" s="257" t="s">
        <v>918</v>
      </c>
      <c r="I185" s="257" t="s">
        <v>842</v>
      </c>
      <c r="J185" s="257">
        <v>50</v>
      </c>
      <c r="K185" s="305"/>
    </row>
    <row r="186" s="1" customFormat="1" ht="15" customHeight="1">
      <c r="B186" s="282"/>
      <c r="C186" s="257" t="s">
        <v>919</v>
      </c>
      <c r="D186" s="257"/>
      <c r="E186" s="257"/>
      <c r="F186" s="280" t="s">
        <v>846</v>
      </c>
      <c r="G186" s="257"/>
      <c r="H186" s="257" t="s">
        <v>920</v>
      </c>
      <c r="I186" s="257" t="s">
        <v>921</v>
      </c>
      <c r="J186" s="257"/>
      <c r="K186" s="305"/>
    </row>
    <row r="187" s="1" customFormat="1" ht="15" customHeight="1">
      <c r="B187" s="282"/>
      <c r="C187" s="257" t="s">
        <v>922</v>
      </c>
      <c r="D187" s="257"/>
      <c r="E187" s="257"/>
      <c r="F187" s="280" t="s">
        <v>846</v>
      </c>
      <c r="G187" s="257"/>
      <c r="H187" s="257" t="s">
        <v>923</v>
      </c>
      <c r="I187" s="257" t="s">
        <v>921</v>
      </c>
      <c r="J187" s="257"/>
      <c r="K187" s="305"/>
    </row>
    <row r="188" s="1" customFormat="1" ht="15" customHeight="1">
      <c r="B188" s="282"/>
      <c r="C188" s="257" t="s">
        <v>924</v>
      </c>
      <c r="D188" s="257"/>
      <c r="E188" s="257"/>
      <c r="F188" s="280" t="s">
        <v>846</v>
      </c>
      <c r="G188" s="257"/>
      <c r="H188" s="257" t="s">
        <v>925</v>
      </c>
      <c r="I188" s="257" t="s">
        <v>921</v>
      </c>
      <c r="J188" s="257"/>
      <c r="K188" s="305"/>
    </row>
    <row r="189" s="1" customFormat="1" ht="15" customHeight="1">
      <c r="B189" s="282"/>
      <c r="C189" s="318" t="s">
        <v>926</v>
      </c>
      <c r="D189" s="257"/>
      <c r="E189" s="257"/>
      <c r="F189" s="280" t="s">
        <v>846</v>
      </c>
      <c r="G189" s="257"/>
      <c r="H189" s="257" t="s">
        <v>927</v>
      </c>
      <c r="I189" s="257" t="s">
        <v>928</v>
      </c>
      <c r="J189" s="319" t="s">
        <v>929</v>
      </c>
      <c r="K189" s="305"/>
    </row>
    <row r="190" s="15" customFormat="1" ht="15" customHeight="1">
      <c r="B190" s="320"/>
      <c r="C190" s="321" t="s">
        <v>930</v>
      </c>
      <c r="D190" s="322"/>
      <c r="E190" s="322"/>
      <c r="F190" s="323" t="s">
        <v>846</v>
      </c>
      <c r="G190" s="322"/>
      <c r="H190" s="322" t="s">
        <v>931</v>
      </c>
      <c r="I190" s="322" t="s">
        <v>928</v>
      </c>
      <c r="J190" s="324" t="s">
        <v>929</v>
      </c>
      <c r="K190" s="325"/>
    </row>
    <row r="191" s="1" customFormat="1" ht="15" customHeight="1">
      <c r="B191" s="282"/>
      <c r="C191" s="318" t="s">
        <v>40</v>
      </c>
      <c r="D191" s="257"/>
      <c r="E191" s="257"/>
      <c r="F191" s="280" t="s">
        <v>840</v>
      </c>
      <c r="G191" s="257"/>
      <c r="H191" s="254" t="s">
        <v>932</v>
      </c>
      <c r="I191" s="257" t="s">
        <v>933</v>
      </c>
      <c r="J191" s="257"/>
      <c r="K191" s="305"/>
    </row>
    <row r="192" s="1" customFormat="1" ht="15" customHeight="1">
      <c r="B192" s="282"/>
      <c r="C192" s="318" t="s">
        <v>934</v>
      </c>
      <c r="D192" s="257"/>
      <c r="E192" s="257"/>
      <c r="F192" s="280" t="s">
        <v>840</v>
      </c>
      <c r="G192" s="257"/>
      <c r="H192" s="257" t="s">
        <v>935</v>
      </c>
      <c r="I192" s="257" t="s">
        <v>875</v>
      </c>
      <c r="J192" s="257"/>
      <c r="K192" s="305"/>
    </row>
    <row r="193" s="1" customFormat="1" ht="15" customHeight="1">
      <c r="B193" s="282"/>
      <c r="C193" s="318" t="s">
        <v>936</v>
      </c>
      <c r="D193" s="257"/>
      <c r="E193" s="257"/>
      <c r="F193" s="280" t="s">
        <v>840</v>
      </c>
      <c r="G193" s="257"/>
      <c r="H193" s="257" t="s">
        <v>937</v>
      </c>
      <c r="I193" s="257" t="s">
        <v>875</v>
      </c>
      <c r="J193" s="257"/>
      <c r="K193" s="305"/>
    </row>
    <row r="194" s="1" customFormat="1" ht="15" customHeight="1">
      <c r="B194" s="282"/>
      <c r="C194" s="318" t="s">
        <v>938</v>
      </c>
      <c r="D194" s="257"/>
      <c r="E194" s="257"/>
      <c r="F194" s="280" t="s">
        <v>846</v>
      </c>
      <c r="G194" s="257"/>
      <c r="H194" s="257" t="s">
        <v>939</v>
      </c>
      <c r="I194" s="257" t="s">
        <v>875</v>
      </c>
      <c r="J194" s="257"/>
      <c r="K194" s="305"/>
    </row>
    <row r="195" s="1" customFormat="1" ht="15" customHeight="1">
      <c r="B195" s="311"/>
      <c r="C195" s="326"/>
      <c r="D195" s="291"/>
      <c r="E195" s="291"/>
      <c r="F195" s="291"/>
      <c r="G195" s="291"/>
      <c r="H195" s="291"/>
      <c r="I195" s="291"/>
      <c r="J195" s="291"/>
      <c r="K195" s="312"/>
    </row>
    <row r="196" s="1" customFormat="1" ht="18.75" customHeight="1">
      <c r="B196" s="293"/>
      <c r="C196" s="303"/>
      <c r="D196" s="303"/>
      <c r="E196" s="303"/>
      <c r="F196" s="313"/>
      <c r="G196" s="303"/>
      <c r="H196" s="303"/>
      <c r="I196" s="303"/>
      <c r="J196" s="303"/>
      <c r="K196" s="293"/>
    </row>
    <row r="197" s="1" customFormat="1" ht="18.75" customHeight="1">
      <c r="B197" s="293"/>
      <c r="C197" s="303"/>
      <c r="D197" s="303"/>
      <c r="E197" s="303"/>
      <c r="F197" s="313"/>
      <c r="G197" s="303"/>
      <c r="H197" s="303"/>
      <c r="I197" s="303"/>
      <c r="J197" s="303"/>
      <c r="K197" s="293"/>
    </row>
    <row r="198" s="1" customFormat="1" ht="18.75" customHeight="1">
      <c r="B198" s="265"/>
      <c r="C198" s="265"/>
      <c r="D198" s="265"/>
      <c r="E198" s="265"/>
      <c r="F198" s="265"/>
      <c r="G198" s="265"/>
      <c r="H198" s="265"/>
      <c r="I198" s="265"/>
      <c r="J198" s="265"/>
      <c r="K198" s="265"/>
    </row>
    <row r="199" s="1" customFormat="1" ht="13.5">
      <c r="B199" s="244"/>
      <c r="C199" s="245"/>
      <c r="D199" s="245"/>
      <c r="E199" s="245"/>
      <c r="F199" s="245"/>
      <c r="G199" s="245"/>
      <c r="H199" s="245"/>
      <c r="I199" s="245"/>
      <c r="J199" s="245"/>
      <c r="K199" s="246"/>
    </row>
    <row r="200" s="1" customFormat="1" ht="21">
      <c r="B200" s="247"/>
      <c r="C200" s="248" t="s">
        <v>940</v>
      </c>
      <c r="D200" s="248"/>
      <c r="E200" s="248"/>
      <c r="F200" s="248"/>
      <c r="G200" s="248"/>
      <c r="H200" s="248"/>
      <c r="I200" s="248"/>
      <c r="J200" s="248"/>
      <c r="K200" s="249"/>
    </row>
    <row r="201" s="1" customFormat="1" ht="25.5" customHeight="1">
      <c r="B201" s="247"/>
      <c r="C201" s="327" t="s">
        <v>941</v>
      </c>
      <c r="D201" s="327"/>
      <c r="E201" s="327"/>
      <c r="F201" s="327" t="s">
        <v>942</v>
      </c>
      <c r="G201" s="328"/>
      <c r="H201" s="327" t="s">
        <v>943</v>
      </c>
      <c r="I201" s="327"/>
      <c r="J201" s="327"/>
      <c r="K201" s="249"/>
    </row>
    <row r="202" s="1" customFormat="1" ht="5.25" customHeight="1">
      <c r="B202" s="282"/>
      <c r="C202" s="277"/>
      <c r="D202" s="277"/>
      <c r="E202" s="277"/>
      <c r="F202" s="277"/>
      <c r="G202" s="303"/>
      <c r="H202" s="277"/>
      <c r="I202" s="277"/>
      <c r="J202" s="277"/>
      <c r="K202" s="305"/>
    </row>
    <row r="203" s="1" customFormat="1" ht="15" customHeight="1">
      <c r="B203" s="282"/>
      <c r="C203" s="257" t="s">
        <v>933</v>
      </c>
      <c r="D203" s="257"/>
      <c r="E203" s="257"/>
      <c r="F203" s="280" t="s">
        <v>41</v>
      </c>
      <c r="G203" s="257"/>
      <c r="H203" s="257" t="s">
        <v>944</v>
      </c>
      <c r="I203" s="257"/>
      <c r="J203" s="257"/>
      <c r="K203" s="305"/>
    </row>
    <row r="204" s="1" customFormat="1" ht="15" customHeight="1">
      <c r="B204" s="282"/>
      <c r="C204" s="257"/>
      <c r="D204" s="257"/>
      <c r="E204" s="257"/>
      <c r="F204" s="280" t="s">
        <v>42</v>
      </c>
      <c r="G204" s="257"/>
      <c r="H204" s="257" t="s">
        <v>945</v>
      </c>
      <c r="I204" s="257"/>
      <c r="J204" s="257"/>
      <c r="K204" s="305"/>
    </row>
    <row r="205" s="1" customFormat="1" ht="15" customHeight="1">
      <c r="B205" s="282"/>
      <c r="C205" s="257"/>
      <c r="D205" s="257"/>
      <c r="E205" s="257"/>
      <c r="F205" s="280" t="s">
        <v>45</v>
      </c>
      <c r="G205" s="257"/>
      <c r="H205" s="257" t="s">
        <v>946</v>
      </c>
      <c r="I205" s="257"/>
      <c r="J205" s="257"/>
      <c r="K205" s="305"/>
    </row>
    <row r="206" s="1" customFormat="1" ht="15" customHeight="1">
      <c r="B206" s="282"/>
      <c r="C206" s="257"/>
      <c r="D206" s="257"/>
      <c r="E206" s="257"/>
      <c r="F206" s="280" t="s">
        <v>43</v>
      </c>
      <c r="G206" s="257"/>
      <c r="H206" s="257" t="s">
        <v>947</v>
      </c>
      <c r="I206" s="257"/>
      <c r="J206" s="257"/>
      <c r="K206" s="305"/>
    </row>
    <row r="207" s="1" customFormat="1" ht="15" customHeight="1">
      <c r="B207" s="282"/>
      <c r="C207" s="257"/>
      <c r="D207" s="257"/>
      <c r="E207" s="257"/>
      <c r="F207" s="280" t="s">
        <v>44</v>
      </c>
      <c r="G207" s="257"/>
      <c r="H207" s="257" t="s">
        <v>948</v>
      </c>
      <c r="I207" s="257"/>
      <c r="J207" s="257"/>
      <c r="K207" s="305"/>
    </row>
    <row r="208" s="1" customFormat="1" ht="15" customHeight="1">
      <c r="B208" s="282"/>
      <c r="C208" s="257"/>
      <c r="D208" s="257"/>
      <c r="E208" s="257"/>
      <c r="F208" s="280"/>
      <c r="G208" s="257"/>
      <c r="H208" s="257"/>
      <c r="I208" s="257"/>
      <c r="J208" s="257"/>
      <c r="K208" s="305"/>
    </row>
    <row r="209" s="1" customFormat="1" ht="15" customHeight="1">
      <c r="B209" s="282"/>
      <c r="C209" s="257" t="s">
        <v>887</v>
      </c>
      <c r="D209" s="257"/>
      <c r="E209" s="257"/>
      <c r="F209" s="280" t="s">
        <v>77</v>
      </c>
      <c r="G209" s="257"/>
      <c r="H209" s="257" t="s">
        <v>949</v>
      </c>
      <c r="I209" s="257"/>
      <c r="J209" s="257"/>
      <c r="K209" s="305"/>
    </row>
    <row r="210" s="1" customFormat="1" ht="15" customHeight="1">
      <c r="B210" s="282"/>
      <c r="C210" s="257"/>
      <c r="D210" s="257"/>
      <c r="E210" s="257"/>
      <c r="F210" s="280" t="s">
        <v>783</v>
      </c>
      <c r="G210" s="257"/>
      <c r="H210" s="257" t="s">
        <v>784</v>
      </c>
      <c r="I210" s="257"/>
      <c r="J210" s="257"/>
      <c r="K210" s="305"/>
    </row>
    <row r="211" s="1" customFormat="1" ht="15" customHeight="1">
      <c r="B211" s="282"/>
      <c r="C211" s="257"/>
      <c r="D211" s="257"/>
      <c r="E211" s="257"/>
      <c r="F211" s="280" t="s">
        <v>781</v>
      </c>
      <c r="G211" s="257"/>
      <c r="H211" s="257" t="s">
        <v>950</v>
      </c>
      <c r="I211" s="257"/>
      <c r="J211" s="257"/>
      <c r="K211" s="305"/>
    </row>
    <row r="212" s="1" customFormat="1" ht="15" customHeight="1">
      <c r="B212" s="329"/>
      <c r="C212" s="257"/>
      <c r="D212" s="257"/>
      <c r="E212" s="257"/>
      <c r="F212" s="280" t="s">
        <v>785</v>
      </c>
      <c r="G212" s="318"/>
      <c r="H212" s="309" t="s">
        <v>786</v>
      </c>
      <c r="I212" s="309"/>
      <c r="J212" s="309"/>
      <c r="K212" s="330"/>
    </row>
    <row r="213" s="1" customFormat="1" ht="15" customHeight="1">
      <c r="B213" s="329"/>
      <c r="C213" s="257"/>
      <c r="D213" s="257"/>
      <c r="E213" s="257"/>
      <c r="F213" s="280" t="s">
        <v>787</v>
      </c>
      <c r="G213" s="318"/>
      <c r="H213" s="309" t="s">
        <v>951</v>
      </c>
      <c r="I213" s="309"/>
      <c r="J213" s="309"/>
      <c r="K213" s="330"/>
    </row>
    <row r="214" s="1" customFormat="1" ht="15" customHeight="1">
      <c r="B214" s="329"/>
      <c r="C214" s="257"/>
      <c r="D214" s="257"/>
      <c r="E214" s="257"/>
      <c r="F214" s="280"/>
      <c r="G214" s="318"/>
      <c r="H214" s="309"/>
      <c r="I214" s="309"/>
      <c r="J214" s="309"/>
      <c r="K214" s="330"/>
    </row>
    <row r="215" s="1" customFormat="1" ht="15" customHeight="1">
      <c r="B215" s="329"/>
      <c r="C215" s="257" t="s">
        <v>911</v>
      </c>
      <c r="D215" s="257"/>
      <c r="E215" s="257"/>
      <c r="F215" s="280">
        <v>1</v>
      </c>
      <c r="G215" s="318"/>
      <c r="H215" s="309" t="s">
        <v>952</v>
      </c>
      <c r="I215" s="309"/>
      <c r="J215" s="309"/>
      <c r="K215" s="330"/>
    </row>
    <row r="216" s="1" customFormat="1" ht="15" customHeight="1">
      <c r="B216" s="329"/>
      <c r="C216" s="257"/>
      <c r="D216" s="257"/>
      <c r="E216" s="257"/>
      <c r="F216" s="280">
        <v>2</v>
      </c>
      <c r="G216" s="318"/>
      <c r="H216" s="309" t="s">
        <v>953</v>
      </c>
      <c r="I216" s="309"/>
      <c r="J216" s="309"/>
      <c r="K216" s="330"/>
    </row>
    <row r="217" s="1" customFormat="1" ht="15" customHeight="1">
      <c r="B217" s="329"/>
      <c r="C217" s="257"/>
      <c r="D217" s="257"/>
      <c r="E217" s="257"/>
      <c r="F217" s="280">
        <v>3</v>
      </c>
      <c r="G217" s="318"/>
      <c r="H217" s="309" t="s">
        <v>954</v>
      </c>
      <c r="I217" s="309"/>
      <c r="J217" s="309"/>
      <c r="K217" s="330"/>
    </row>
    <row r="218" s="1" customFormat="1" ht="15" customHeight="1">
      <c r="B218" s="329"/>
      <c r="C218" s="257"/>
      <c r="D218" s="257"/>
      <c r="E218" s="257"/>
      <c r="F218" s="280">
        <v>4</v>
      </c>
      <c r="G218" s="318"/>
      <c r="H218" s="309" t="s">
        <v>955</v>
      </c>
      <c r="I218" s="309"/>
      <c r="J218" s="309"/>
      <c r="K218" s="330"/>
    </row>
    <row r="219" s="1" customFormat="1" ht="12.75" customHeight="1">
      <c r="B219" s="331"/>
      <c r="C219" s="332"/>
      <c r="D219" s="332"/>
      <c r="E219" s="332"/>
      <c r="F219" s="332"/>
      <c r="G219" s="332"/>
      <c r="H219" s="332"/>
      <c r="I219" s="332"/>
      <c r="J219" s="332"/>
      <c r="K219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2024-05-31T11:14:58Z</dcterms:created>
  <dcterms:modified xsi:type="dcterms:W3CDTF">2024-05-31T11:15:03Z</dcterms:modified>
</cp:coreProperties>
</file>