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 01 - Položky ÚOŽI" sheetId="2" r:id="rId2"/>
    <sheet name="ON - Materiál objednatele...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'SO 01 - Položky ÚOŽI'!$C$79:$K$110</definedName>
    <definedName name="_xlnm.Print_Area" localSheetId="1">'SO 01 - Položky ÚOŽI'!$C$45:$J$61,'SO 01 - Položky ÚOŽI'!$C$67:$K$110</definedName>
    <definedName name="_xlnm.Print_Titles" localSheetId="1">'SO 01 - Položky ÚOŽI'!$79:$79</definedName>
    <definedName name="_xlnm._FilterDatabase" localSheetId="2" hidden="1">'ON - Materiál objednatele...'!$C$78:$K$81</definedName>
    <definedName name="_xlnm.Print_Area" localSheetId="2">'ON - Materiál objednatele...'!$C$45:$J$60,'ON - Materiál objednatele...'!$C$66:$K$81</definedName>
    <definedName name="_xlnm.Print_Titles" localSheetId="2">'ON - Materiál objednatele...'!$78:$78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1"/>
  <c r="BH81"/>
  <c r="BG81"/>
  <c r="BF81"/>
  <c r="T81"/>
  <c r="R81"/>
  <c r="P81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55"/>
  <c r="J17"/>
  <c r="J12"/>
  <c r="J52"/>
  <c r="E7"/>
  <c r="E69"/>
  <c i="2" r="J37"/>
  <c r="J36"/>
  <c i="1" r="AY55"/>
  <c i="2" r="J35"/>
  <c i="1" r="AX55"/>
  <c i="2"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70"/>
  <c i="1" r="L50"/>
  <c r="AM50"/>
  <c r="AM49"/>
  <c r="L49"/>
  <c r="AM47"/>
  <c r="L47"/>
  <c r="L45"/>
  <c r="L44"/>
  <c i="2" r="J104"/>
  <c r="J88"/>
  <c r="J86"/>
  <c r="BK104"/>
  <c r="BK88"/>
  <c r="J98"/>
  <c i="3" r="BK80"/>
  <c i="2" r="BK95"/>
  <c r="BK108"/>
  <c r="BK91"/>
  <c r="BK101"/>
  <c i="3" r="J80"/>
  <c i="2" r="BK105"/>
  <c r="J91"/>
  <c r="J82"/>
  <c i="1" r="AS54"/>
  <c i="2" r="J108"/>
  <c r="J95"/>
  <c r="J101"/>
  <c r="BK86"/>
  <c r="J105"/>
  <c r="BK98"/>
  <c r="BK82"/>
  <c i="3" r="BK81"/>
  <c r="J81"/>
  <c i="2" l="1" r="P81"/>
  <c r="P80"/>
  <c i="1" r="AU55"/>
  <c i="2" r="R81"/>
  <c r="R80"/>
  <c r="BK81"/>
  <c r="J81"/>
  <c r="J60"/>
  <c r="T81"/>
  <c r="T80"/>
  <c i="3" r="BK79"/>
  <c r="J79"/>
  <c r="J59"/>
  <c r="P79"/>
  <c i="1" r="AU56"/>
  <c i="3" r="R79"/>
  <c r="T79"/>
  <c r="E48"/>
  <c r="J75"/>
  <c r="F76"/>
  <c r="BE80"/>
  <c r="J73"/>
  <c r="BE81"/>
  <c i="2" r="E48"/>
  <c r="F55"/>
  <c r="J74"/>
  <c r="BE86"/>
  <c r="BE95"/>
  <c r="BE101"/>
  <c r="BE108"/>
  <c r="BE82"/>
  <c r="BE88"/>
  <c r="BE91"/>
  <c r="J54"/>
  <c r="BE98"/>
  <c r="BE104"/>
  <c r="BE105"/>
  <c r="J34"/>
  <c i="1" r="AW55"/>
  <c i="2" r="F37"/>
  <c i="1" r="BD55"/>
  <c i="3" r="F34"/>
  <c i="1" r="BA56"/>
  <c i="2" r="F34"/>
  <c i="1" r="BA55"/>
  <c i="3" r="J34"/>
  <c i="1" r="AW56"/>
  <c i="3" r="F37"/>
  <c i="1" r="BD56"/>
  <c i="3" r="F36"/>
  <c i="1" r="BC56"/>
  <c i="2" r="F36"/>
  <c i="1" r="BC55"/>
  <c i="2" r="F35"/>
  <c i="1" r="BB55"/>
  <c i="3" r="F35"/>
  <c i="1" r="BB56"/>
  <c i="2" l="1" r="BK80"/>
  <c r="J80"/>
  <c i="3" r="J30"/>
  <c i="1" r="AG56"/>
  <c i="2" r="J30"/>
  <c i="1" r="AG55"/>
  <c i="2" r="J33"/>
  <c i="1" r="AV55"/>
  <c r="AT55"/>
  <c r="AN55"/>
  <c r="AU54"/>
  <c i="2" r="F33"/>
  <c i="1" r="AZ55"/>
  <c r="BD54"/>
  <c r="W33"/>
  <c i="3" r="F33"/>
  <c i="1" r="AZ56"/>
  <c r="BA54"/>
  <c r="W30"/>
  <c r="BC54"/>
  <c r="W32"/>
  <c i="3" r="J33"/>
  <c i="1" r="AV56"/>
  <c r="AT56"/>
  <c r="AN56"/>
  <c r="BB54"/>
  <c r="W31"/>
  <c i="2" l="1" r="J59"/>
  <c i="3" r="J39"/>
  <c i="2" r="J39"/>
  <c i="1" r="AG54"/>
  <c r="AK26"/>
  <c r="AZ54"/>
  <c r="W29"/>
  <c r="AY54"/>
  <c r="AW54"/>
  <c r="AK30"/>
  <c r="AX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<sst xmlns="http://schemas.openxmlformats.org/spreadsheetml/2006/main">
  <si>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</si>
  <si>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</si>
  <si>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</si>
  <si>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</si>
  <si>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</si>
  <si>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{22626567-96b1-4410-9600-3677319967b7}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</si>
  <si>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</si>
  <si>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</si>
  <si>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</si>
  <si>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</si>
  <si>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</si>
  <si>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</si>
  <si>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</si>
  <si>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</si>
  <si>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2024_3_5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</si>
  <si>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</si>
  <si>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</si>
  <si>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Chemické hubení nežádoucí vegetace u ST 2024 - 2025</t>
  </si>
  <si>
    <t>KSO:</t>
  </si>
  <si>
    <t/>
  </si>
  <si>
    <t>CC-CZ:</t>
  </si>
  <si>
    <t>Místo:</t>
  </si>
  <si>
    <t>OŘ Hradec Králové</t>
  </si>
  <si>
    <t>Datum:</t>
  </si>
  <si>
    <t>5. 3. 2024</t>
  </si>
  <si>
    <t>Zadavatel:</t>
  </si>
  <si>
    <t>IČ:</t>
  </si>
  <si>
    <t>Správa železnic,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</si>
  <si>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</si>
  <si>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</si>
  <si>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</si>
  <si>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</si>
  <si>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</si>
  <si>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</si>
  <si>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</si>
  <si>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</si>
  <si>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</si>
  <si>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</si>
  <si>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</si>
  <si>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</si>
  <si>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</si>
  <si>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</si>
  <si>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</si>
  <si>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</si>
  <si>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</si>
  <si>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</si>
  <si>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</si>
  <si>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</si>
  <si>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</si>
  <si>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</si>
  <si>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</si>
  <si>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</si>
  <si>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</si>
  <si>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</si>
  <si>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</si>
  <si>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</si>
  <si>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</si>
  <si>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</si>
  <si>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</si>
  <si>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</si>
  <si>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</si>
  <si>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</si>
  <si>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</si>
  <si>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</si>
  <si>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</si>
  <si>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</si>
  <si>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</si>
  <si>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</si>
  <si>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</si>
  <si>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</si>
  <si>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</si>
  <si>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</si>
  <si>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</si>
  <si>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</si>
  <si>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</si>
  <si>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</si>
  <si>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</si>
  <si>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Položky ÚOŽI</t>
  </si>
  <si>
    <t>STA</t>
  </si>
  <si>
    <t>1</t>
  </si>
  <si>
    <t>{e0f9f68b-b679-4797-9405-94b0d3d0b61f}</t>
  </si>
  <si>
    <t>2</t>
  </si>
  <si>
    <t>ON</t>
  </si>
  <si>
    <t>Materiál objednatele - NEOCEŇOVAT</t>
  </si>
  <si>
    <t>{4df04f5e-c853-4a4d-96f3-b464742a093a}</t>
  </si>
  <si>
    <t>KRYCÍ LIST SOUPISU PRACÍ</t>
  </si>
  <si>
    <t>Objekt:</t>
  </si>
  <si>
    <t>SO 01 - Položky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</si>
  <si>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</si>
  <si>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</si>
  <si>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</si>
  <si>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</si>
  <si>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</si>
  <si>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</si>
  <si>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</si>
  <si>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</si>
  <si>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</si>
  <si>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</si>
  <si>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</si>
  <si>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</si>
  <si>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</si>
  <si>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</si>
  <si>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</si>
  <si>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</si>
  <si>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</si>
  <si>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</si>
  <si>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</si>
  <si>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</si>
  <si>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</si>
  <si>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</si>
  <si>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</si>
  <si>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5904055010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</si>
  <si>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</si>
  <si>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m2</t>
  </si>
  <si>
    <t>Sborník UOŽI 01 2024</t>
  </si>
  <si>
    <t>262144</t>
  </si>
  <si>
    <t>-1495103027</t>
  </si>
  <si>
    <t>VV</t>
  </si>
  <si>
    <t>5400"H</t>
  </si>
  <si>
    <t>1000"P</t>
  </si>
  <si>
    <t>Součet</t>
  </si>
  <si>
    <t>5904055020</t>
  </si>
  <si>
    <t>Hubení travního porostu postřikovačem místně ručně křídlatka, bolševník Poznámka: 1. V cenách jsou započteny náklady na postřik travního porostu nebo náletové dřevité vegetace, potřebné manipulace a aplikací herbicidu. 2. V cenách nejsou obsaženy náklady na vodu a dodávku herbicidu.</t>
  </si>
  <si>
    <t>-1805004134</t>
  </si>
  <si>
    <t>100"P</t>
  </si>
  <si>
    <t>3</t>
  </si>
  <si>
    <t>5904055110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</si>
  <si>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</si>
  <si>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km</t>
  </si>
  <si>
    <t>146433500</t>
  </si>
  <si>
    <t>1700+850+1300</t>
  </si>
  <si>
    <t>5904055120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</si>
  <si>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</si>
  <si>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-1646339688</t>
  </si>
  <si>
    <t>1558"H</t>
  </si>
  <si>
    <t>1600"P</t>
  </si>
  <si>
    <t>5</t>
  </si>
  <si>
    <t>5904055210</t>
  </si>
  <si>
    <t>Hubení travního porostu postřikovačem strojně mimo profil koleje jednostranně šíře záběru do 2 m Poznámka: 1. V cenách jsou započteny náklady na postřik travního porostu nebo náletové dřevité vegetace, potřebné manipulace a aplikací herbicidu. 2. V cenách nejsou obsaženy náklady na vodu a dodávku herbicidu.</t>
  </si>
  <si>
    <t>946117486</t>
  </si>
  <si>
    <t>750"P</t>
  </si>
  <si>
    <t>6</t>
  </si>
  <si>
    <t>5904055220</t>
  </si>
  <si>
    <t>Hubení travního porostu postřikovačem strojně mimo profil koleje jednostranně šíře záběru do 4 m Poznámka: 1. V cenách jsou započteny náklady na postřik travního porostu nebo náletové dřevité vegetace, potřebné manipulace a aplikací herbicidu. 2. V cenách nejsou obsaženy náklady na vodu a dodávku herbicidu.</t>
  </si>
  <si>
    <t>126762416</t>
  </si>
  <si>
    <t>700"P</t>
  </si>
  <si>
    <t>7</t>
  </si>
  <si>
    <t>5904055230</t>
  </si>
  <si>
    <t>Hubení travního porostu postřikovačem strojně mimo profil koleje jednostranně šíře záběru do 6 m Poznámka: 1. V cenách jsou započteny náklady na postřik travního porostu nebo náletové dřevité vegetace, potřebné manipulace a aplikací herbicidu. 2. V cenách nejsou obsaženy náklady na vodu a dodávku herbicidu.</t>
  </si>
  <si>
    <t>2100481830</t>
  </si>
  <si>
    <t>250"P</t>
  </si>
  <si>
    <t>8</t>
  </si>
  <si>
    <t>5904060010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</si>
  <si>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</si>
  <si>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926506098</t>
  </si>
  <si>
    <t>9</t>
  </si>
  <si>
    <t>5904060020</t>
  </si>
  <si>
    <t>Hubení náletové a pařezové vegetace strojním postřikovačem mimo profil KL jednostranně šíře záběru do 4 m Poznámka: 1. V cenách jsou započteny náklady na postřik náletové dřevité vegetace nebo pařezové výmladnosti aplikací herbicidu. 2. V cenách nejsou obsaženy náklady na vodu a dodávku herbicidu.</t>
  </si>
  <si>
    <t>1604451335</t>
  </si>
  <si>
    <t>10"P</t>
  </si>
  <si>
    <t>10</t>
  </si>
  <si>
    <t>5904060030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</si>
  <si>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</si>
  <si>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-473412447</t>
  </si>
  <si>
    <t>ON - Materiál objednatele - NEOCEŇOVAT</t>
  </si>
  <si>
    <t>M</t>
  </si>
  <si>
    <t>5954101035</t>
  </si>
  <si>
    <t>Herbicidy Roundup Klasik Pro</t>
  </si>
  <si>
    <t>litr</t>
  </si>
  <si>
    <t>2109194560</t>
  </si>
  <si>
    <t>5954101010</t>
  </si>
  <si>
    <t>Herbicidy Dicopur M 750</t>
  </si>
  <si>
    <t>-1037514303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</si>
</sst>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135255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44</xdr:row>
      <xdr:rowOff>67945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69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65</xdr:row>
      <xdr:rowOff>0</xdr:rowOff>
    </xdr:from>
    <xdr:to>
      <xdr:col>9</xdr:col>
      <xdr:colOff>1215390</xdr:colOff>
      <xdr:row>68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2024_3_5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Chemické hubení nežádoucí vegetace u ST 2024 - 2025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Hradec Králové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5. 3. 2024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s.o.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OŘ Hradec Králové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01 - Položky ÚOŽI'!J30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'SO 01 - Položky ÚOŽI'!P80</f>
        <v>0</v>
      </c>
      <c r="AV55" s="118">
        <f>'SO 01 - Položky ÚOŽI'!J33</f>
        <v>0</v>
      </c>
      <c r="AW55" s="118">
        <f>'SO 01 - Položky ÚOŽI'!J34</f>
        <v>0</v>
      </c>
      <c r="AX55" s="118">
        <f>'SO 01 - Položky ÚOŽI'!J35</f>
        <v>0</v>
      </c>
      <c r="AY55" s="118">
        <f>'SO 01 - Položky ÚOŽI'!J36</f>
        <v>0</v>
      </c>
      <c r="AZ55" s="118">
        <f>'SO 01 - Položky ÚOŽI'!F33</f>
        <v>0</v>
      </c>
      <c r="BA55" s="118">
        <f>'SO 01 - Položky ÚOŽI'!F34</f>
        <v>0</v>
      </c>
      <c r="BB55" s="118">
        <f>'SO 01 - Položky ÚOŽI'!F35</f>
        <v>0</v>
      </c>
      <c r="BC55" s="118">
        <f>'SO 01 - Položky ÚOŽI'!F36</f>
        <v>0</v>
      </c>
      <c r="BD55" s="120">
        <f>'SO 01 - Položky ÚOŽI'!F37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7" customFormat="1" ht="16.5" customHeight="1">
      <c r="A56" s="109" t="s">
        <v>75</v>
      </c>
      <c r="B56" s="110"/>
      <c r="C56" s="111"/>
      <c r="D56" s="112" t="s">
        <v>82</v>
      </c>
      <c r="E56" s="112"/>
      <c r="F56" s="112"/>
      <c r="G56" s="112"/>
      <c r="H56" s="112"/>
      <c r="I56" s="113"/>
      <c r="J56" s="112" t="s">
        <v>83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'ON - Materiál objednatele...'!J30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78</v>
      </c>
      <c r="AR56" s="116"/>
      <c r="AS56" s="122">
        <v>0</v>
      </c>
      <c r="AT56" s="123">
        <f>ROUND(SUM(AV56:AW56),2)</f>
        <v>0</v>
      </c>
      <c r="AU56" s="124">
        <f>'ON - Materiál objednatele...'!P79</f>
        <v>0</v>
      </c>
      <c r="AV56" s="123">
        <f>'ON - Materiál objednatele...'!J33</f>
        <v>0</v>
      </c>
      <c r="AW56" s="123">
        <f>'ON - Materiál objednatele...'!J34</f>
        <v>0</v>
      </c>
      <c r="AX56" s="123">
        <f>'ON - Materiál objednatele...'!J35</f>
        <v>0</v>
      </c>
      <c r="AY56" s="123">
        <f>'ON - Materiál objednatele...'!J36</f>
        <v>0</v>
      </c>
      <c r="AZ56" s="123">
        <f>'ON - Materiál objednatele...'!F33</f>
        <v>0</v>
      </c>
      <c r="BA56" s="123">
        <f>'ON - Materiál objednatele...'!F34</f>
        <v>0</v>
      </c>
      <c r="BB56" s="123">
        <f>'ON - Materiál objednatele...'!F35</f>
        <v>0</v>
      </c>
      <c r="BC56" s="123">
        <f>'ON - Materiál objednatele...'!F36</f>
        <v>0</v>
      </c>
      <c r="BD56" s="125">
        <f>'ON - Materiál objednatele...'!F37</f>
        <v>0</v>
      </c>
      <c r="BE56" s="7"/>
      <c r="BT56" s="121" t="s">
        <v>79</v>
      </c>
      <c r="BV56" s="121" t="s">
        <v>73</v>
      </c>
      <c r="BW56" s="121" t="s">
        <v>84</v>
      </c>
      <c r="BX56" s="121" t="s">
        <v>5</v>
      </c>
      <c r="CL56" s="121" t="s">
        <v>19</v>
      </c>
      <c r="CM56" s="121" t="s">
        <v>81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98hSbv53FoqKs7Fz70hXzMgIo+nif0/SH1yt3v2wHbNCeJHOJBSXFOw1mqnt1WFzMBq+mR2ZYAoMdoYo0qMfWg==" hashValue="QOoKMy3rGZQTpRYiDQBiWc/G3nIZEL0F/CXkJGH59j7jgKqwENHoBxJoOgkG11X/AjjpSJBCLtyWA7PDJKhH+w==" algorithmName="SHA-512" password="CC35"/>
  <mergeCells count="46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Položky ÚOŽI'!C2" display="/"/>
    <hyperlink ref="A56" location="'ON - Materiál objednate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hidden="1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zakázky'!K6</f>
        <v>Chemické hubení nežádoucí vegetace u ST 2024 - 2025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87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5. 3. 2024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28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28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">
        <v>22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ROUND((SUM(BE80:BE110)),  2)</f>
        <v>0</v>
      </c>
      <c r="G33" s="36"/>
      <c r="H33" s="36"/>
      <c r="I33" s="146">
        <v>0.20999999999999999</v>
      </c>
      <c r="J33" s="145">
        <f>ROUND(((SUM(BE80:BE110))*I33),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43</v>
      </c>
      <c r="F34" s="145">
        <f>ROUND((SUM(BF80:BF110)),  2)</f>
        <v>0</v>
      </c>
      <c r="G34" s="36"/>
      <c r="H34" s="36"/>
      <c r="I34" s="146">
        <v>0.12</v>
      </c>
      <c r="J34" s="145">
        <f>ROUND(((SUM(BF80:BF110))*I34),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ROUND((SUM(BG80:BG110)),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ROUND((SUM(BH80:BH110)),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ROUND((SUM(BI80:BI110)),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Chemické hubení nežádoucí vegetace u ST 2024 - 2025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01 - Položky ÚOŽI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5. 3. 2024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s.o.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OŘ Hradec Králové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63"/>
      <c r="C60" s="164"/>
      <c r="D60" s="165" t="s">
        <v>92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93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Chemické hubení nežádoucí vegetace u ST 2024 - 2025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SO 01 - Položky ÚOŽI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Hradec Králové</v>
      </c>
      <c r="G74" s="38"/>
      <c r="H74" s="38"/>
      <c r="I74" s="30" t="s">
        <v>23</v>
      </c>
      <c r="J74" s="70" t="str">
        <f>IF(J12="","",J12)</f>
        <v>5. 3. 2024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s.o.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>OŘ Hradec Králové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94</v>
      </c>
      <c r="D79" s="172" t="s">
        <v>56</v>
      </c>
      <c r="E79" s="172" t="s">
        <v>52</v>
      </c>
      <c r="F79" s="172" t="s">
        <v>53</v>
      </c>
      <c r="G79" s="172" t="s">
        <v>95</v>
      </c>
      <c r="H79" s="172" t="s">
        <v>96</v>
      </c>
      <c r="I79" s="172" t="s">
        <v>97</v>
      </c>
      <c r="J79" s="172" t="s">
        <v>90</v>
      </c>
      <c r="K79" s="173" t="s">
        <v>98</v>
      </c>
      <c r="L79" s="174"/>
      <c r="M79" s="90" t="s">
        <v>19</v>
      </c>
      <c r="N79" s="91" t="s">
        <v>41</v>
      </c>
      <c r="O79" s="91" t="s">
        <v>99</v>
      </c>
      <c r="P79" s="91" t="s">
        <v>100</v>
      </c>
      <c r="Q79" s="91" t="s">
        <v>101</v>
      </c>
      <c r="R79" s="91" t="s">
        <v>102</v>
      </c>
      <c r="S79" s="91" t="s">
        <v>103</v>
      </c>
      <c r="T79" s="92" t="s">
        <v>104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105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91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106</v>
      </c>
      <c r="F81" s="183" t="s">
        <v>107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SUM(P82:P110)</f>
        <v>0</v>
      </c>
      <c r="Q81" s="188"/>
      <c r="R81" s="189">
        <f>SUM(R82:R110)</f>
        <v>0</v>
      </c>
      <c r="S81" s="188"/>
      <c r="T81" s="190">
        <f>SUM(T82:T110)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108</v>
      </c>
      <c r="AT81" s="192" t="s">
        <v>70</v>
      </c>
      <c r="AU81" s="192" t="s">
        <v>71</v>
      </c>
      <c r="AY81" s="191" t="s">
        <v>109</v>
      </c>
      <c r="BK81" s="193">
        <f>SUM(BK82:BK110)</f>
        <v>0</v>
      </c>
    </row>
    <row r="82" s="2" customFormat="1" ht="78" customHeight="1">
      <c r="A82" s="36"/>
      <c r="B82" s="37"/>
      <c r="C82" s="194" t="s">
        <v>79</v>
      </c>
      <c r="D82" s="194" t="s">
        <v>110</v>
      </c>
      <c r="E82" s="195" t="s">
        <v>111</v>
      </c>
      <c r="F82" s="196" t="s">
        <v>112</v>
      </c>
      <c r="G82" s="197" t="s">
        <v>113</v>
      </c>
      <c r="H82" s="198">
        <v>6400</v>
      </c>
      <c r="I82" s="199"/>
      <c r="J82" s="200">
        <f>ROUND(I82*H82,2)</f>
        <v>0</v>
      </c>
      <c r="K82" s="196" t="s">
        <v>114</v>
      </c>
      <c r="L82" s="42"/>
      <c r="M82" s="201" t="s">
        <v>19</v>
      </c>
      <c r="N82" s="202" t="s">
        <v>42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115</v>
      </c>
      <c r="AT82" s="205" t="s">
        <v>110</v>
      </c>
      <c r="AU82" s="205" t="s">
        <v>79</v>
      </c>
      <c r="AY82" s="15" t="s">
        <v>109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79</v>
      </c>
      <c r="BK82" s="206">
        <f>ROUND(I82*H82,2)</f>
        <v>0</v>
      </c>
      <c r="BL82" s="15" t="s">
        <v>115</v>
      </c>
      <c r="BM82" s="205" t="s">
        <v>116</v>
      </c>
    </row>
    <row r="83" s="12" customFormat="1">
      <c r="A83" s="12"/>
      <c r="B83" s="207"/>
      <c r="C83" s="208"/>
      <c r="D83" s="209" t="s">
        <v>117</v>
      </c>
      <c r="E83" s="210" t="s">
        <v>19</v>
      </c>
      <c r="F83" s="211" t="s">
        <v>118</v>
      </c>
      <c r="G83" s="208"/>
      <c r="H83" s="212">
        <v>5400</v>
      </c>
      <c r="I83" s="213"/>
      <c r="J83" s="208"/>
      <c r="K83" s="208"/>
      <c r="L83" s="214"/>
      <c r="M83" s="215"/>
      <c r="N83" s="216"/>
      <c r="O83" s="216"/>
      <c r="P83" s="216"/>
      <c r="Q83" s="216"/>
      <c r="R83" s="216"/>
      <c r="S83" s="216"/>
      <c r="T83" s="217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18" t="s">
        <v>117</v>
      </c>
      <c r="AU83" s="218" t="s">
        <v>79</v>
      </c>
      <c r="AV83" s="12" t="s">
        <v>81</v>
      </c>
      <c r="AW83" s="12" t="s">
        <v>33</v>
      </c>
      <c r="AX83" s="12" t="s">
        <v>71</v>
      </c>
      <c r="AY83" s="218" t="s">
        <v>109</v>
      </c>
    </row>
    <row r="84" s="12" customFormat="1">
      <c r="A84" s="12"/>
      <c r="B84" s="207"/>
      <c r="C84" s="208"/>
      <c r="D84" s="209" t="s">
        <v>117</v>
      </c>
      <c r="E84" s="210" t="s">
        <v>19</v>
      </c>
      <c r="F84" s="211" t="s">
        <v>119</v>
      </c>
      <c r="G84" s="208"/>
      <c r="H84" s="212">
        <v>1000</v>
      </c>
      <c r="I84" s="213"/>
      <c r="J84" s="208"/>
      <c r="K84" s="208"/>
      <c r="L84" s="214"/>
      <c r="M84" s="215"/>
      <c r="N84" s="216"/>
      <c r="O84" s="216"/>
      <c r="P84" s="216"/>
      <c r="Q84" s="216"/>
      <c r="R84" s="216"/>
      <c r="S84" s="216"/>
      <c r="T84" s="217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18" t="s">
        <v>117</v>
      </c>
      <c r="AU84" s="218" t="s">
        <v>79</v>
      </c>
      <c r="AV84" s="12" t="s">
        <v>81</v>
      </c>
      <c r="AW84" s="12" t="s">
        <v>33</v>
      </c>
      <c r="AX84" s="12" t="s">
        <v>71</v>
      </c>
      <c r="AY84" s="218" t="s">
        <v>109</v>
      </c>
    </row>
    <row r="85" s="13" customFormat="1">
      <c r="A85" s="13"/>
      <c r="B85" s="219"/>
      <c r="C85" s="220"/>
      <c r="D85" s="209" t="s">
        <v>117</v>
      </c>
      <c r="E85" s="221" t="s">
        <v>19</v>
      </c>
      <c r="F85" s="222" t="s">
        <v>120</v>
      </c>
      <c r="G85" s="220"/>
      <c r="H85" s="223">
        <v>6400</v>
      </c>
      <c r="I85" s="224"/>
      <c r="J85" s="220"/>
      <c r="K85" s="220"/>
      <c r="L85" s="225"/>
      <c r="M85" s="226"/>
      <c r="N85" s="227"/>
      <c r="O85" s="227"/>
      <c r="P85" s="227"/>
      <c r="Q85" s="227"/>
      <c r="R85" s="227"/>
      <c r="S85" s="227"/>
      <c r="T85" s="22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9" t="s">
        <v>117</v>
      </c>
      <c r="AU85" s="229" t="s">
        <v>79</v>
      </c>
      <c r="AV85" s="13" t="s">
        <v>108</v>
      </c>
      <c r="AW85" s="13" t="s">
        <v>33</v>
      </c>
      <c r="AX85" s="13" t="s">
        <v>79</v>
      </c>
      <c r="AY85" s="229" t="s">
        <v>109</v>
      </c>
    </row>
    <row r="86" s="2" customFormat="1" ht="78" customHeight="1">
      <c r="A86" s="36"/>
      <c r="B86" s="37"/>
      <c r="C86" s="194" t="s">
        <v>81</v>
      </c>
      <c r="D86" s="194" t="s">
        <v>110</v>
      </c>
      <c r="E86" s="195" t="s">
        <v>121</v>
      </c>
      <c r="F86" s="196" t="s">
        <v>122</v>
      </c>
      <c r="G86" s="197" t="s">
        <v>113</v>
      </c>
      <c r="H86" s="198">
        <v>100</v>
      </c>
      <c r="I86" s="199"/>
      <c r="J86" s="200">
        <f>ROUND(I86*H86,2)</f>
        <v>0</v>
      </c>
      <c r="K86" s="196" t="s">
        <v>114</v>
      </c>
      <c r="L86" s="42"/>
      <c r="M86" s="201" t="s">
        <v>19</v>
      </c>
      <c r="N86" s="202" t="s">
        <v>42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115</v>
      </c>
      <c r="AT86" s="205" t="s">
        <v>110</v>
      </c>
      <c r="AU86" s="205" t="s">
        <v>79</v>
      </c>
      <c r="AY86" s="15" t="s">
        <v>109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79</v>
      </c>
      <c r="BK86" s="206">
        <f>ROUND(I86*H86,2)</f>
        <v>0</v>
      </c>
      <c r="BL86" s="15" t="s">
        <v>115</v>
      </c>
      <c r="BM86" s="205" t="s">
        <v>123</v>
      </c>
    </row>
    <row r="87" s="12" customFormat="1">
      <c r="A87" s="12"/>
      <c r="B87" s="207"/>
      <c r="C87" s="208"/>
      <c r="D87" s="209" t="s">
        <v>117</v>
      </c>
      <c r="E87" s="210" t="s">
        <v>19</v>
      </c>
      <c r="F87" s="211" t="s">
        <v>124</v>
      </c>
      <c r="G87" s="208"/>
      <c r="H87" s="212">
        <v>100</v>
      </c>
      <c r="I87" s="213"/>
      <c r="J87" s="208"/>
      <c r="K87" s="208"/>
      <c r="L87" s="214"/>
      <c r="M87" s="215"/>
      <c r="N87" s="216"/>
      <c r="O87" s="216"/>
      <c r="P87" s="216"/>
      <c r="Q87" s="216"/>
      <c r="R87" s="216"/>
      <c r="S87" s="216"/>
      <c r="T87" s="217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8" t="s">
        <v>117</v>
      </c>
      <c r="AU87" s="218" t="s">
        <v>79</v>
      </c>
      <c r="AV87" s="12" t="s">
        <v>81</v>
      </c>
      <c r="AW87" s="12" t="s">
        <v>33</v>
      </c>
      <c r="AX87" s="12" t="s">
        <v>79</v>
      </c>
      <c r="AY87" s="218" t="s">
        <v>109</v>
      </c>
    </row>
    <row r="88" s="2" customFormat="1" ht="78" customHeight="1">
      <c r="A88" s="36"/>
      <c r="B88" s="37"/>
      <c r="C88" s="194" t="s">
        <v>125</v>
      </c>
      <c r="D88" s="194" t="s">
        <v>110</v>
      </c>
      <c r="E88" s="195" t="s">
        <v>126</v>
      </c>
      <c r="F88" s="196" t="s">
        <v>127</v>
      </c>
      <c r="G88" s="197" t="s">
        <v>128</v>
      </c>
      <c r="H88" s="198">
        <v>3850</v>
      </c>
      <c r="I88" s="199"/>
      <c r="J88" s="200">
        <f>ROUND(I88*H88,2)</f>
        <v>0</v>
      </c>
      <c r="K88" s="196" t="s">
        <v>114</v>
      </c>
      <c r="L88" s="42"/>
      <c r="M88" s="201" t="s">
        <v>19</v>
      </c>
      <c r="N88" s="202" t="s">
        <v>42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115</v>
      </c>
      <c r="AT88" s="205" t="s">
        <v>110</v>
      </c>
      <c r="AU88" s="205" t="s">
        <v>79</v>
      </c>
      <c r="AY88" s="15" t="s">
        <v>109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79</v>
      </c>
      <c r="BK88" s="206">
        <f>ROUND(I88*H88,2)</f>
        <v>0</v>
      </c>
      <c r="BL88" s="15" t="s">
        <v>115</v>
      </c>
      <c r="BM88" s="205" t="s">
        <v>129</v>
      </c>
    </row>
    <row r="89" s="12" customFormat="1">
      <c r="A89" s="12"/>
      <c r="B89" s="207"/>
      <c r="C89" s="208"/>
      <c r="D89" s="209" t="s">
        <v>117</v>
      </c>
      <c r="E89" s="210" t="s">
        <v>19</v>
      </c>
      <c r="F89" s="211" t="s">
        <v>130</v>
      </c>
      <c r="G89" s="208"/>
      <c r="H89" s="212">
        <v>3850</v>
      </c>
      <c r="I89" s="213"/>
      <c r="J89" s="208"/>
      <c r="K89" s="208"/>
      <c r="L89" s="214"/>
      <c r="M89" s="215"/>
      <c r="N89" s="216"/>
      <c r="O89" s="216"/>
      <c r="P89" s="216"/>
      <c r="Q89" s="216"/>
      <c r="R89" s="216"/>
      <c r="S89" s="216"/>
      <c r="T89" s="217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18" t="s">
        <v>117</v>
      </c>
      <c r="AU89" s="218" t="s">
        <v>79</v>
      </c>
      <c r="AV89" s="12" t="s">
        <v>81</v>
      </c>
      <c r="AW89" s="12" t="s">
        <v>33</v>
      </c>
      <c r="AX89" s="12" t="s">
        <v>71</v>
      </c>
      <c r="AY89" s="218" t="s">
        <v>109</v>
      </c>
    </row>
    <row r="90" s="13" customFormat="1">
      <c r="A90" s="13"/>
      <c r="B90" s="219"/>
      <c r="C90" s="220"/>
      <c r="D90" s="209" t="s">
        <v>117</v>
      </c>
      <c r="E90" s="221" t="s">
        <v>19</v>
      </c>
      <c r="F90" s="222" t="s">
        <v>120</v>
      </c>
      <c r="G90" s="220"/>
      <c r="H90" s="223">
        <v>3850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117</v>
      </c>
      <c r="AU90" s="229" t="s">
        <v>79</v>
      </c>
      <c r="AV90" s="13" t="s">
        <v>108</v>
      </c>
      <c r="AW90" s="13" t="s">
        <v>33</v>
      </c>
      <c r="AX90" s="13" t="s">
        <v>79</v>
      </c>
      <c r="AY90" s="229" t="s">
        <v>109</v>
      </c>
    </row>
    <row r="91" s="2" customFormat="1" ht="78" customHeight="1">
      <c r="A91" s="36"/>
      <c r="B91" s="37"/>
      <c r="C91" s="194" t="s">
        <v>108</v>
      </c>
      <c r="D91" s="194" t="s">
        <v>110</v>
      </c>
      <c r="E91" s="195" t="s">
        <v>131</v>
      </c>
      <c r="F91" s="196" t="s">
        <v>132</v>
      </c>
      <c r="G91" s="197" t="s">
        <v>128</v>
      </c>
      <c r="H91" s="198">
        <v>3158</v>
      </c>
      <c r="I91" s="199"/>
      <c r="J91" s="200">
        <f>ROUND(I91*H91,2)</f>
        <v>0</v>
      </c>
      <c r="K91" s="196" t="s">
        <v>114</v>
      </c>
      <c r="L91" s="42"/>
      <c r="M91" s="201" t="s">
        <v>19</v>
      </c>
      <c r="N91" s="202" t="s">
        <v>42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115</v>
      </c>
      <c r="AT91" s="205" t="s">
        <v>110</v>
      </c>
      <c r="AU91" s="205" t="s">
        <v>79</v>
      </c>
      <c r="AY91" s="15" t="s">
        <v>109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79</v>
      </c>
      <c r="BK91" s="206">
        <f>ROUND(I91*H91,2)</f>
        <v>0</v>
      </c>
      <c r="BL91" s="15" t="s">
        <v>115</v>
      </c>
      <c r="BM91" s="205" t="s">
        <v>133</v>
      </c>
    </row>
    <row r="92" s="12" customFormat="1">
      <c r="A92" s="12"/>
      <c r="B92" s="207"/>
      <c r="C92" s="208"/>
      <c r="D92" s="209" t="s">
        <v>117</v>
      </c>
      <c r="E92" s="210" t="s">
        <v>19</v>
      </c>
      <c r="F92" s="211" t="s">
        <v>134</v>
      </c>
      <c r="G92" s="208"/>
      <c r="H92" s="212">
        <v>1558</v>
      </c>
      <c r="I92" s="213"/>
      <c r="J92" s="208"/>
      <c r="K92" s="208"/>
      <c r="L92" s="214"/>
      <c r="M92" s="215"/>
      <c r="N92" s="216"/>
      <c r="O92" s="216"/>
      <c r="P92" s="216"/>
      <c r="Q92" s="216"/>
      <c r="R92" s="216"/>
      <c r="S92" s="216"/>
      <c r="T92" s="217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8" t="s">
        <v>117</v>
      </c>
      <c r="AU92" s="218" t="s">
        <v>79</v>
      </c>
      <c r="AV92" s="12" t="s">
        <v>81</v>
      </c>
      <c r="AW92" s="12" t="s">
        <v>33</v>
      </c>
      <c r="AX92" s="12" t="s">
        <v>71</v>
      </c>
      <c r="AY92" s="218" t="s">
        <v>109</v>
      </c>
    </row>
    <row r="93" s="12" customFormat="1">
      <c r="A93" s="12"/>
      <c r="B93" s="207"/>
      <c r="C93" s="208"/>
      <c r="D93" s="209" t="s">
        <v>117</v>
      </c>
      <c r="E93" s="210" t="s">
        <v>19</v>
      </c>
      <c r="F93" s="211" t="s">
        <v>135</v>
      </c>
      <c r="G93" s="208"/>
      <c r="H93" s="212">
        <v>1600</v>
      </c>
      <c r="I93" s="213"/>
      <c r="J93" s="208"/>
      <c r="K93" s="208"/>
      <c r="L93" s="214"/>
      <c r="M93" s="215"/>
      <c r="N93" s="216"/>
      <c r="O93" s="216"/>
      <c r="P93" s="216"/>
      <c r="Q93" s="216"/>
      <c r="R93" s="216"/>
      <c r="S93" s="216"/>
      <c r="T93" s="217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18" t="s">
        <v>117</v>
      </c>
      <c r="AU93" s="218" t="s">
        <v>79</v>
      </c>
      <c r="AV93" s="12" t="s">
        <v>81</v>
      </c>
      <c r="AW93" s="12" t="s">
        <v>33</v>
      </c>
      <c r="AX93" s="12" t="s">
        <v>71</v>
      </c>
      <c r="AY93" s="218" t="s">
        <v>109</v>
      </c>
    </row>
    <row r="94" s="13" customFormat="1">
      <c r="A94" s="13"/>
      <c r="B94" s="219"/>
      <c r="C94" s="220"/>
      <c r="D94" s="209" t="s">
        <v>117</v>
      </c>
      <c r="E94" s="221" t="s">
        <v>19</v>
      </c>
      <c r="F94" s="222" t="s">
        <v>120</v>
      </c>
      <c r="G94" s="220"/>
      <c r="H94" s="223">
        <v>3158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117</v>
      </c>
      <c r="AU94" s="229" t="s">
        <v>79</v>
      </c>
      <c r="AV94" s="13" t="s">
        <v>108</v>
      </c>
      <c r="AW94" s="13" t="s">
        <v>33</v>
      </c>
      <c r="AX94" s="13" t="s">
        <v>79</v>
      </c>
      <c r="AY94" s="229" t="s">
        <v>109</v>
      </c>
    </row>
    <row r="95" s="2" customFormat="1" ht="90" customHeight="1">
      <c r="A95" s="36"/>
      <c r="B95" s="37"/>
      <c r="C95" s="194" t="s">
        <v>136</v>
      </c>
      <c r="D95" s="194" t="s">
        <v>110</v>
      </c>
      <c r="E95" s="195" t="s">
        <v>137</v>
      </c>
      <c r="F95" s="196" t="s">
        <v>138</v>
      </c>
      <c r="G95" s="197" t="s">
        <v>128</v>
      </c>
      <c r="H95" s="198">
        <v>750</v>
      </c>
      <c r="I95" s="199"/>
      <c r="J95" s="200">
        <f>ROUND(I95*H95,2)</f>
        <v>0</v>
      </c>
      <c r="K95" s="196" t="s">
        <v>114</v>
      </c>
      <c r="L95" s="42"/>
      <c r="M95" s="201" t="s">
        <v>19</v>
      </c>
      <c r="N95" s="202" t="s">
        <v>42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115</v>
      </c>
      <c r="AT95" s="205" t="s">
        <v>110</v>
      </c>
      <c r="AU95" s="205" t="s">
        <v>79</v>
      </c>
      <c r="AY95" s="15" t="s">
        <v>109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79</v>
      </c>
      <c r="BK95" s="206">
        <f>ROUND(I95*H95,2)</f>
        <v>0</v>
      </c>
      <c r="BL95" s="15" t="s">
        <v>115</v>
      </c>
      <c r="BM95" s="205" t="s">
        <v>139</v>
      </c>
    </row>
    <row r="96" s="12" customFormat="1">
      <c r="A96" s="12"/>
      <c r="B96" s="207"/>
      <c r="C96" s="208"/>
      <c r="D96" s="209" t="s">
        <v>117</v>
      </c>
      <c r="E96" s="210" t="s">
        <v>19</v>
      </c>
      <c r="F96" s="211" t="s">
        <v>140</v>
      </c>
      <c r="G96" s="208"/>
      <c r="H96" s="212">
        <v>750</v>
      </c>
      <c r="I96" s="213"/>
      <c r="J96" s="208"/>
      <c r="K96" s="208"/>
      <c r="L96" s="214"/>
      <c r="M96" s="215"/>
      <c r="N96" s="216"/>
      <c r="O96" s="216"/>
      <c r="P96" s="216"/>
      <c r="Q96" s="216"/>
      <c r="R96" s="216"/>
      <c r="S96" s="216"/>
      <c r="T96" s="217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8" t="s">
        <v>117</v>
      </c>
      <c r="AU96" s="218" t="s">
        <v>79</v>
      </c>
      <c r="AV96" s="12" t="s">
        <v>81</v>
      </c>
      <c r="AW96" s="12" t="s">
        <v>33</v>
      </c>
      <c r="AX96" s="12" t="s">
        <v>71</v>
      </c>
      <c r="AY96" s="218" t="s">
        <v>109</v>
      </c>
    </row>
    <row r="97" s="13" customFormat="1">
      <c r="A97" s="13"/>
      <c r="B97" s="219"/>
      <c r="C97" s="220"/>
      <c r="D97" s="209" t="s">
        <v>117</v>
      </c>
      <c r="E97" s="221" t="s">
        <v>19</v>
      </c>
      <c r="F97" s="222" t="s">
        <v>120</v>
      </c>
      <c r="G97" s="220"/>
      <c r="H97" s="223">
        <v>750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117</v>
      </c>
      <c r="AU97" s="229" t="s">
        <v>79</v>
      </c>
      <c r="AV97" s="13" t="s">
        <v>108</v>
      </c>
      <c r="AW97" s="13" t="s">
        <v>33</v>
      </c>
      <c r="AX97" s="13" t="s">
        <v>79</v>
      </c>
      <c r="AY97" s="229" t="s">
        <v>109</v>
      </c>
    </row>
    <row r="98" s="2" customFormat="1" ht="90" customHeight="1">
      <c r="A98" s="36"/>
      <c r="B98" s="37"/>
      <c r="C98" s="194" t="s">
        <v>141</v>
      </c>
      <c r="D98" s="194" t="s">
        <v>110</v>
      </c>
      <c r="E98" s="195" t="s">
        <v>142</v>
      </c>
      <c r="F98" s="196" t="s">
        <v>143</v>
      </c>
      <c r="G98" s="197" t="s">
        <v>128</v>
      </c>
      <c r="H98" s="198">
        <v>700</v>
      </c>
      <c r="I98" s="199"/>
      <c r="J98" s="200">
        <f>ROUND(I98*H98,2)</f>
        <v>0</v>
      </c>
      <c r="K98" s="196" t="s">
        <v>114</v>
      </c>
      <c r="L98" s="42"/>
      <c r="M98" s="201" t="s">
        <v>19</v>
      </c>
      <c r="N98" s="202" t="s">
        <v>42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115</v>
      </c>
      <c r="AT98" s="205" t="s">
        <v>110</v>
      </c>
      <c r="AU98" s="205" t="s">
        <v>79</v>
      </c>
      <c r="AY98" s="15" t="s">
        <v>109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79</v>
      </c>
      <c r="BK98" s="206">
        <f>ROUND(I98*H98,2)</f>
        <v>0</v>
      </c>
      <c r="BL98" s="15" t="s">
        <v>115</v>
      </c>
      <c r="BM98" s="205" t="s">
        <v>144</v>
      </c>
    </row>
    <row r="99" s="12" customFormat="1">
      <c r="A99" s="12"/>
      <c r="B99" s="207"/>
      <c r="C99" s="208"/>
      <c r="D99" s="209" t="s">
        <v>117</v>
      </c>
      <c r="E99" s="210" t="s">
        <v>19</v>
      </c>
      <c r="F99" s="211" t="s">
        <v>145</v>
      </c>
      <c r="G99" s="208"/>
      <c r="H99" s="212">
        <v>700</v>
      </c>
      <c r="I99" s="213"/>
      <c r="J99" s="208"/>
      <c r="K99" s="208"/>
      <c r="L99" s="214"/>
      <c r="M99" s="215"/>
      <c r="N99" s="216"/>
      <c r="O99" s="216"/>
      <c r="P99" s="216"/>
      <c r="Q99" s="216"/>
      <c r="R99" s="216"/>
      <c r="S99" s="216"/>
      <c r="T99" s="217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18" t="s">
        <v>117</v>
      </c>
      <c r="AU99" s="218" t="s">
        <v>79</v>
      </c>
      <c r="AV99" s="12" t="s">
        <v>81</v>
      </c>
      <c r="AW99" s="12" t="s">
        <v>33</v>
      </c>
      <c r="AX99" s="12" t="s">
        <v>71</v>
      </c>
      <c r="AY99" s="218" t="s">
        <v>109</v>
      </c>
    </row>
    <row r="100" s="13" customFormat="1">
      <c r="A100" s="13"/>
      <c r="B100" s="219"/>
      <c r="C100" s="220"/>
      <c r="D100" s="209" t="s">
        <v>117</v>
      </c>
      <c r="E100" s="221" t="s">
        <v>19</v>
      </c>
      <c r="F100" s="222" t="s">
        <v>120</v>
      </c>
      <c r="G100" s="220"/>
      <c r="H100" s="223">
        <v>700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117</v>
      </c>
      <c r="AU100" s="229" t="s">
        <v>79</v>
      </c>
      <c r="AV100" s="13" t="s">
        <v>108</v>
      </c>
      <c r="AW100" s="13" t="s">
        <v>33</v>
      </c>
      <c r="AX100" s="13" t="s">
        <v>79</v>
      </c>
      <c r="AY100" s="229" t="s">
        <v>109</v>
      </c>
    </row>
    <row r="101" s="2" customFormat="1" ht="90" customHeight="1">
      <c r="A101" s="36"/>
      <c r="B101" s="37"/>
      <c r="C101" s="194" t="s">
        <v>146</v>
      </c>
      <c r="D101" s="194" t="s">
        <v>110</v>
      </c>
      <c r="E101" s="195" t="s">
        <v>147</v>
      </c>
      <c r="F101" s="196" t="s">
        <v>148</v>
      </c>
      <c r="G101" s="197" t="s">
        <v>128</v>
      </c>
      <c r="H101" s="198">
        <v>250</v>
      </c>
      <c r="I101" s="199"/>
      <c r="J101" s="200">
        <f>ROUND(I101*H101,2)</f>
        <v>0</v>
      </c>
      <c r="K101" s="196" t="s">
        <v>114</v>
      </c>
      <c r="L101" s="42"/>
      <c r="M101" s="201" t="s">
        <v>19</v>
      </c>
      <c r="N101" s="202" t="s">
        <v>42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115</v>
      </c>
      <c r="AT101" s="205" t="s">
        <v>110</v>
      </c>
      <c r="AU101" s="205" t="s">
        <v>79</v>
      </c>
      <c r="AY101" s="15" t="s">
        <v>109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79</v>
      </c>
      <c r="BK101" s="206">
        <f>ROUND(I101*H101,2)</f>
        <v>0</v>
      </c>
      <c r="BL101" s="15" t="s">
        <v>115</v>
      </c>
      <c r="BM101" s="205" t="s">
        <v>149</v>
      </c>
    </row>
    <row r="102" s="12" customFormat="1">
      <c r="A102" s="12"/>
      <c r="B102" s="207"/>
      <c r="C102" s="208"/>
      <c r="D102" s="209" t="s">
        <v>117</v>
      </c>
      <c r="E102" s="210" t="s">
        <v>19</v>
      </c>
      <c r="F102" s="211" t="s">
        <v>150</v>
      </c>
      <c r="G102" s="208"/>
      <c r="H102" s="212">
        <v>250</v>
      </c>
      <c r="I102" s="213"/>
      <c r="J102" s="208"/>
      <c r="K102" s="208"/>
      <c r="L102" s="214"/>
      <c r="M102" s="215"/>
      <c r="N102" s="216"/>
      <c r="O102" s="216"/>
      <c r="P102" s="216"/>
      <c r="Q102" s="216"/>
      <c r="R102" s="216"/>
      <c r="S102" s="216"/>
      <c r="T102" s="217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18" t="s">
        <v>117</v>
      </c>
      <c r="AU102" s="218" t="s">
        <v>79</v>
      </c>
      <c r="AV102" s="12" t="s">
        <v>81</v>
      </c>
      <c r="AW102" s="12" t="s">
        <v>33</v>
      </c>
      <c r="AX102" s="12" t="s">
        <v>71</v>
      </c>
      <c r="AY102" s="218" t="s">
        <v>109</v>
      </c>
    </row>
    <row r="103" s="13" customFormat="1">
      <c r="A103" s="13"/>
      <c r="B103" s="219"/>
      <c r="C103" s="220"/>
      <c r="D103" s="209" t="s">
        <v>117</v>
      </c>
      <c r="E103" s="221" t="s">
        <v>19</v>
      </c>
      <c r="F103" s="222" t="s">
        <v>120</v>
      </c>
      <c r="G103" s="220"/>
      <c r="H103" s="223">
        <v>250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117</v>
      </c>
      <c r="AU103" s="229" t="s">
        <v>79</v>
      </c>
      <c r="AV103" s="13" t="s">
        <v>108</v>
      </c>
      <c r="AW103" s="13" t="s">
        <v>33</v>
      </c>
      <c r="AX103" s="13" t="s">
        <v>79</v>
      </c>
      <c r="AY103" s="229" t="s">
        <v>109</v>
      </c>
    </row>
    <row r="104" s="2" customFormat="1" ht="78" customHeight="1">
      <c r="A104" s="36"/>
      <c r="B104" s="37"/>
      <c r="C104" s="194" t="s">
        <v>151</v>
      </c>
      <c r="D104" s="194" t="s">
        <v>110</v>
      </c>
      <c r="E104" s="195" t="s">
        <v>152</v>
      </c>
      <c r="F104" s="196" t="s">
        <v>153</v>
      </c>
      <c r="G104" s="197" t="s">
        <v>128</v>
      </c>
      <c r="H104" s="198">
        <v>10</v>
      </c>
      <c r="I104" s="199"/>
      <c r="J104" s="200">
        <f>ROUND(I104*H104,2)</f>
        <v>0</v>
      </c>
      <c r="K104" s="196" t="s">
        <v>114</v>
      </c>
      <c r="L104" s="42"/>
      <c r="M104" s="201" t="s">
        <v>19</v>
      </c>
      <c r="N104" s="202" t="s">
        <v>42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115</v>
      </c>
      <c r="AT104" s="205" t="s">
        <v>110</v>
      </c>
      <c r="AU104" s="205" t="s">
        <v>79</v>
      </c>
      <c r="AY104" s="15" t="s">
        <v>109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79</v>
      </c>
      <c r="BK104" s="206">
        <f>ROUND(I104*H104,2)</f>
        <v>0</v>
      </c>
      <c r="BL104" s="15" t="s">
        <v>115</v>
      </c>
      <c r="BM104" s="205" t="s">
        <v>154</v>
      </c>
    </row>
    <row r="105" s="2" customFormat="1" ht="78" customHeight="1">
      <c r="A105" s="36"/>
      <c r="B105" s="37"/>
      <c r="C105" s="194" t="s">
        <v>155</v>
      </c>
      <c r="D105" s="194" t="s">
        <v>110</v>
      </c>
      <c r="E105" s="195" t="s">
        <v>156</v>
      </c>
      <c r="F105" s="196" t="s">
        <v>157</v>
      </c>
      <c r="G105" s="197" t="s">
        <v>128</v>
      </c>
      <c r="H105" s="198">
        <v>10</v>
      </c>
      <c r="I105" s="199"/>
      <c r="J105" s="200">
        <f>ROUND(I105*H105,2)</f>
        <v>0</v>
      </c>
      <c r="K105" s="196" t="s">
        <v>114</v>
      </c>
      <c r="L105" s="42"/>
      <c r="M105" s="201" t="s">
        <v>19</v>
      </c>
      <c r="N105" s="202" t="s">
        <v>42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115</v>
      </c>
      <c r="AT105" s="205" t="s">
        <v>110</v>
      </c>
      <c r="AU105" s="205" t="s">
        <v>79</v>
      </c>
      <c r="AY105" s="15" t="s">
        <v>109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79</v>
      </c>
      <c r="BK105" s="206">
        <f>ROUND(I105*H105,2)</f>
        <v>0</v>
      </c>
      <c r="BL105" s="15" t="s">
        <v>115</v>
      </c>
      <c r="BM105" s="205" t="s">
        <v>158</v>
      </c>
    </row>
    <row r="106" s="12" customFormat="1">
      <c r="A106" s="12"/>
      <c r="B106" s="207"/>
      <c r="C106" s="208"/>
      <c r="D106" s="209" t="s">
        <v>117</v>
      </c>
      <c r="E106" s="210" t="s">
        <v>19</v>
      </c>
      <c r="F106" s="211" t="s">
        <v>159</v>
      </c>
      <c r="G106" s="208"/>
      <c r="H106" s="212">
        <v>10</v>
      </c>
      <c r="I106" s="213"/>
      <c r="J106" s="208"/>
      <c r="K106" s="208"/>
      <c r="L106" s="214"/>
      <c r="M106" s="215"/>
      <c r="N106" s="216"/>
      <c r="O106" s="216"/>
      <c r="P106" s="216"/>
      <c r="Q106" s="216"/>
      <c r="R106" s="216"/>
      <c r="S106" s="216"/>
      <c r="T106" s="217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18" t="s">
        <v>117</v>
      </c>
      <c r="AU106" s="218" t="s">
        <v>79</v>
      </c>
      <c r="AV106" s="12" t="s">
        <v>81</v>
      </c>
      <c r="AW106" s="12" t="s">
        <v>33</v>
      </c>
      <c r="AX106" s="12" t="s">
        <v>71</v>
      </c>
      <c r="AY106" s="218" t="s">
        <v>109</v>
      </c>
    </row>
    <row r="107" s="13" customFormat="1">
      <c r="A107" s="13"/>
      <c r="B107" s="219"/>
      <c r="C107" s="220"/>
      <c r="D107" s="209" t="s">
        <v>117</v>
      </c>
      <c r="E107" s="221" t="s">
        <v>19</v>
      </c>
      <c r="F107" s="222" t="s">
        <v>120</v>
      </c>
      <c r="G107" s="220"/>
      <c r="H107" s="223">
        <v>10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117</v>
      </c>
      <c r="AU107" s="229" t="s">
        <v>79</v>
      </c>
      <c r="AV107" s="13" t="s">
        <v>108</v>
      </c>
      <c r="AW107" s="13" t="s">
        <v>33</v>
      </c>
      <c r="AX107" s="13" t="s">
        <v>79</v>
      </c>
      <c r="AY107" s="229" t="s">
        <v>109</v>
      </c>
    </row>
    <row r="108" s="2" customFormat="1" ht="78" customHeight="1">
      <c r="A108" s="36"/>
      <c r="B108" s="37"/>
      <c r="C108" s="194" t="s">
        <v>160</v>
      </c>
      <c r="D108" s="194" t="s">
        <v>110</v>
      </c>
      <c r="E108" s="195" t="s">
        <v>161</v>
      </c>
      <c r="F108" s="196" t="s">
        <v>162</v>
      </c>
      <c r="G108" s="197" t="s">
        <v>128</v>
      </c>
      <c r="H108" s="198">
        <v>10</v>
      </c>
      <c r="I108" s="199"/>
      <c r="J108" s="200">
        <f>ROUND(I108*H108,2)</f>
        <v>0</v>
      </c>
      <c r="K108" s="196" t="s">
        <v>114</v>
      </c>
      <c r="L108" s="42"/>
      <c r="M108" s="201" t="s">
        <v>19</v>
      </c>
      <c r="N108" s="202" t="s">
        <v>42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115</v>
      </c>
      <c r="AT108" s="205" t="s">
        <v>110</v>
      </c>
      <c r="AU108" s="205" t="s">
        <v>79</v>
      </c>
      <c r="AY108" s="15" t="s">
        <v>109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79</v>
      </c>
      <c r="BK108" s="206">
        <f>ROUND(I108*H108,2)</f>
        <v>0</v>
      </c>
      <c r="BL108" s="15" t="s">
        <v>115</v>
      </c>
      <c r="BM108" s="205" t="s">
        <v>163</v>
      </c>
    </row>
    <row r="109" s="12" customFormat="1">
      <c r="A109" s="12"/>
      <c r="B109" s="207"/>
      <c r="C109" s="208"/>
      <c r="D109" s="209" t="s">
        <v>117</v>
      </c>
      <c r="E109" s="210" t="s">
        <v>19</v>
      </c>
      <c r="F109" s="211" t="s">
        <v>159</v>
      </c>
      <c r="G109" s="208"/>
      <c r="H109" s="212">
        <v>10</v>
      </c>
      <c r="I109" s="213"/>
      <c r="J109" s="208"/>
      <c r="K109" s="208"/>
      <c r="L109" s="214"/>
      <c r="M109" s="215"/>
      <c r="N109" s="216"/>
      <c r="O109" s="216"/>
      <c r="P109" s="216"/>
      <c r="Q109" s="216"/>
      <c r="R109" s="216"/>
      <c r="S109" s="216"/>
      <c r="T109" s="217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18" t="s">
        <v>117</v>
      </c>
      <c r="AU109" s="218" t="s">
        <v>79</v>
      </c>
      <c r="AV109" s="12" t="s">
        <v>81</v>
      </c>
      <c r="AW109" s="12" t="s">
        <v>33</v>
      </c>
      <c r="AX109" s="12" t="s">
        <v>71</v>
      </c>
      <c r="AY109" s="218" t="s">
        <v>109</v>
      </c>
    </row>
    <row r="110" s="13" customFormat="1">
      <c r="A110" s="13"/>
      <c r="B110" s="219"/>
      <c r="C110" s="220"/>
      <c r="D110" s="209" t="s">
        <v>117</v>
      </c>
      <c r="E110" s="221" t="s">
        <v>19</v>
      </c>
      <c r="F110" s="222" t="s">
        <v>120</v>
      </c>
      <c r="G110" s="220"/>
      <c r="H110" s="223">
        <v>10</v>
      </c>
      <c r="I110" s="224"/>
      <c r="J110" s="220"/>
      <c r="K110" s="220"/>
      <c r="L110" s="225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117</v>
      </c>
      <c r="AU110" s="229" t="s">
        <v>79</v>
      </c>
      <c r="AV110" s="13" t="s">
        <v>108</v>
      </c>
      <c r="AW110" s="13" t="s">
        <v>33</v>
      </c>
      <c r="AX110" s="13" t="s">
        <v>79</v>
      </c>
      <c r="AY110" s="229" t="s">
        <v>109</v>
      </c>
    </row>
    <row r="111" s="2" customFormat="1" ht="6.96" customHeight="1">
      <c r="A111" s="36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42"/>
      <c r="M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</sheetData>
  <sheetProtection sheet="1" autoFilter="0" formatColumns="0" formatRows="0" objects="1" scenarios="1" spinCount="100000" saltValue="r8udKmjXrMGwnOzw6WxvdTJniFTJL7cU82Nigf5ExNZ7259UkuZ02N3I1Gn4F1Qc7te1qFWkNjGrWeZ3ZJ04Ug==" hashValue="X8qN8awbXXk8VhkzBw4QdyZkRLkRVS6tmU+X+j23+mjcQPI6NNeVxmzpsBfee7j3kilMwg0xH9sQXXSYgmbAbw==" algorithmName="SHA-512" password="CC35"/>
  <autoFilter ref="C79:K11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hidden="1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zakázky'!K6</f>
        <v>Chemické hubení nežádoucí vegetace u ST 2024 - 2025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164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zakázky'!AN8</f>
        <v>5. 3. 2024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28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zakázky'!AN16="","",'Rekapitulace zakázky'!AN16)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tr">
        <f>IF('Rekapitulace zakázky'!E17="","",'Rekapitulace zakázky'!E17)</f>
        <v xml:space="preserve"> </v>
      </c>
      <c r="F21" s="36"/>
      <c r="G21" s="36"/>
      <c r="H21" s="36"/>
      <c r="I21" s="130" t="s">
        <v>28</v>
      </c>
      <c r="J21" s="134" t="str">
        <f>IF('Rekapitulace zakázky'!AN17="","",'Rekapitulace zakázky'!AN17)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">
        <v>22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ROUND(J79,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ROUND((SUM(BE79:BE81)),  2)</f>
        <v>0</v>
      </c>
      <c r="G33" s="36"/>
      <c r="H33" s="36"/>
      <c r="I33" s="146">
        <v>0.20999999999999999</v>
      </c>
      <c r="J33" s="145">
        <f>ROUND(((SUM(BE79:BE81))*I33),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43</v>
      </c>
      <c r="F34" s="145">
        <f>ROUND((SUM(BF79:BF81)),  2)</f>
        <v>0</v>
      </c>
      <c r="G34" s="36"/>
      <c r="H34" s="36"/>
      <c r="I34" s="146">
        <v>0.12</v>
      </c>
      <c r="J34" s="145">
        <f>ROUND(((SUM(BF79:BF81))*I34),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ROUND((SUM(BG79:BG81)),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ROUND((SUM(BH79:BH81)),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ROUND((SUM(BI79:BI81)),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Chemické hubení nežádoucí vegetace u ST 2024 - 2025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ON - Materiál objednatele - NEOCEŇOVAT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5. 3. 2024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s.o.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OŘ Hradec Králové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3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93</v>
      </c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58" t="str">
        <f>E7</f>
        <v>Chemické hubení nežádoucí vegetace u ST 2024 - 2025</v>
      </c>
      <c r="F69" s="30"/>
      <c r="G69" s="30"/>
      <c r="H69" s="30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86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ON - Materiál objednatele - NEOCEŇOVAT</v>
      </c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>OŘ Hradec Králové</v>
      </c>
      <c r="G73" s="38"/>
      <c r="H73" s="38"/>
      <c r="I73" s="30" t="s">
        <v>23</v>
      </c>
      <c r="J73" s="70" t="str">
        <f>IF(J12="","",J12)</f>
        <v>5. 3. 2024</v>
      </c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15" customHeight="1">
      <c r="A75" s="36"/>
      <c r="B75" s="37"/>
      <c r="C75" s="30" t="s">
        <v>25</v>
      </c>
      <c r="D75" s="38"/>
      <c r="E75" s="38"/>
      <c r="F75" s="25" t="str">
        <f>E15</f>
        <v>Správa železnic, s.o.</v>
      </c>
      <c r="G75" s="38"/>
      <c r="H75" s="38"/>
      <c r="I75" s="30" t="s">
        <v>31</v>
      </c>
      <c r="J75" s="34" t="str">
        <f>E21</f>
        <v xml:space="preserve"> 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29</v>
      </c>
      <c r="D76" s="38"/>
      <c r="E76" s="38"/>
      <c r="F76" s="25" t="str">
        <f>IF(E18="","",E18)</f>
        <v>Vyplň údaj</v>
      </c>
      <c r="G76" s="38"/>
      <c r="H76" s="38"/>
      <c r="I76" s="30" t="s">
        <v>34</v>
      </c>
      <c r="J76" s="34" t="str">
        <f>E24</f>
        <v>OŘ Hradec Králové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0" customFormat="1" ht="29.28" customHeight="1">
      <c r="A78" s="169"/>
      <c r="B78" s="170"/>
      <c r="C78" s="171" t="s">
        <v>94</v>
      </c>
      <c r="D78" s="172" t="s">
        <v>56</v>
      </c>
      <c r="E78" s="172" t="s">
        <v>52</v>
      </c>
      <c r="F78" s="172" t="s">
        <v>53</v>
      </c>
      <c r="G78" s="172" t="s">
        <v>95</v>
      </c>
      <c r="H78" s="172" t="s">
        <v>96</v>
      </c>
      <c r="I78" s="172" t="s">
        <v>97</v>
      </c>
      <c r="J78" s="172" t="s">
        <v>90</v>
      </c>
      <c r="K78" s="173" t="s">
        <v>98</v>
      </c>
      <c r="L78" s="174"/>
      <c r="M78" s="90" t="s">
        <v>19</v>
      </c>
      <c r="N78" s="91" t="s">
        <v>41</v>
      </c>
      <c r="O78" s="91" t="s">
        <v>99</v>
      </c>
      <c r="P78" s="91" t="s">
        <v>100</v>
      </c>
      <c r="Q78" s="91" t="s">
        <v>101</v>
      </c>
      <c r="R78" s="91" t="s">
        <v>102</v>
      </c>
      <c r="S78" s="91" t="s">
        <v>103</v>
      </c>
      <c r="T78" s="92" t="s">
        <v>104</v>
      </c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</row>
    <row r="79" s="2" customFormat="1" ht="22.8" customHeight="1">
      <c r="A79" s="36"/>
      <c r="B79" s="37"/>
      <c r="C79" s="97" t="s">
        <v>105</v>
      </c>
      <c r="D79" s="38"/>
      <c r="E79" s="38"/>
      <c r="F79" s="38"/>
      <c r="G79" s="38"/>
      <c r="H79" s="38"/>
      <c r="I79" s="38"/>
      <c r="J79" s="175">
        <f>BK79</f>
        <v>0</v>
      </c>
      <c r="K79" s="38"/>
      <c r="L79" s="42"/>
      <c r="M79" s="93"/>
      <c r="N79" s="176"/>
      <c r="O79" s="94"/>
      <c r="P79" s="177">
        <f>SUM(P80:P81)</f>
        <v>0</v>
      </c>
      <c r="Q79" s="94"/>
      <c r="R79" s="177">
        <f>SUM(R80:R81)</f>
        <v>16.403548000000001</v>
      </c>
      <c r="S79" s="94"/>
      <c r="T79" s="178">
        <f>SUM(T80:T81)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70</v>
      </c>
      <c r="AU79" s="15" t="s">
        <v>91</v>
      </c>
      <c r="BK79" s="179">
        <f>SUM(BK80:BK81)</f>
        <v>0</v>
      </c>
    </row>
    <row r="80" s="2" customFormat="1" ht="16.5" customHeight="1">
      <c r="A80" s="36"/>
      <c r="B80" s="37"/>
      <c r="C80" s="233" t="s">
        <v>79</v>
      </c>
      <c r="D80" s="233" t="s">
        <v>165</v>
      </c>
      <c r="E80" s="234" t="s">
        <v>166</v>
      </c>
      <c r="F80" s="235" t="s">
        <v>167</v>
      </c>
      <c r="G80" s="236" t="s">
        <v>168</v>
      </c>
      <c r="H80" s="237">
        <v>13500</v>
      </c>
      <c r="I80" s="238"/>
      <c r="J80" s="239">
        <f>ROUND(I80*H80,2)</f>
        <v>0</v>
      </c>
      <c r="K80" s="235" t="s">
        <v>114</v>
      </c>
      <c r="L80" s="240"/>
      <c r="M80" s="241" t="s">
        <v>19</v>
      </c>
      <c r="N80" s="242" t="s">
        <v>42</v>
      </c>
      <c r="O80" s="82"/>
      <c r="P80" s="203">
        <f>O80*H80</f>
        <v>0</v>
      </c>
      <c r="Q80" s="203">
        <v>0.001</v>
      </c>
      <c r="R80" s="203">
        <f>Q80*H80</f>
        <v>13.5</v>
      </c>
      <c r="S80" s="203">
        <v>0</v>
      </c>
      <c r="T80" s="204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205" t="s">
        <v>151</v>
      </c>
      <c r="AT80" s="205" t="s">
        <v>165</v>
      </c>
      <c r="AU80" s="205" t="s">
        <v>71</v>
      </c>
      <c r="AY80" s="15" t="s">
        <v>109</v>
      </c>
      <c r="BE80" s="206">
        <f>IF(N80="základní",J80,0)</f>
        <v>0</v>
      </c>
      <c r="BF80" s="206">
        <f>IF(N80="snížená",J80,0)</f>
        <v>0</v>
      </c>
      <c r="BG80" s="206">
        <f>IF(N80="zákl. přenesená",J80,0)</f>
        <v>0</v>
      </c>
      <c r="BH80" s="206">
        <f>IF(N80="sníž. přenesená",J80,0)</f>
        <v>0</v>
      </c>
      <c r="BI80" s="206">
        <f>IF(N80="nulová",J80,0)</f>
        <v>0</v>
      </c>
      <c r="BJ80" s="15" t="s">
        <v>79</v>
      </c>
      <c r="BK80" s="206">
        <f>ROUND(I80*H80,2)</f>
        <v>0</v>
      </c>
      <c r="BL80" s="15" t="s">
        <v>108</v>
      </c>
      <c r="BM80" s="205" t="s">
        <v>169</v>
      </c>
    </row>
    <row r="81" s="2" customFormat="1" ht="16.5" customHeight="1">
      <c r="A81" s="36"/>
      <c r="B81" s="37"/>
      <c r="C81" s="233" t="s">
        <v>81</v>
      </c>
      <c r="D81" s="233" t="s">
        <v>165</v>
      </c>
      <c r="E81" s="234" t="s">
        <v>170</v>
      </c>
      <c r="F81" s="235" t="s">
        <v>171</v>
      </c>
      <c r="G81" s="236" t="s">
        <v>168</v>
      </c>
      <c r="H81" s="237">
        <v>2903.5479999999998</v>
      </c>
      <c r="I81" s="238"/>
      <c r="J81" s="239">
        <f>ROUND(I81*H81,2)</f>
        <v>0</v>
      </c>
      <c r="K81" s="235" t="s">
        <v>114</v>
      </c>
      <c r="L81" s="240"/>
      <c r="M81" s="243" t="s">
        <v>19</v>
      </c>
      <c r="N81" s="244" t="s">
        <v>42</v>
      </c>
      <c r="O81" s="245"/>
      <c r="P81" s="246">
        <f>O81*H81</f>
        <v>0</v>
      </c>
      <c r="Q81" s="246">
        <v>0.001</v>
      </c>
      <c r="R81" s="246">
        <f>Q81*H81</f>
        <v>2.9035479999999998</v>
      </c>
      <c r="S81" s="246">
        <v>0</v>
      </c>
      <c r="T81" s="24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205" t="s">
        <v>151</v>
      </c>
      <c r="AT81" s="205" t="s">
        <v>165</v>
      </c>
      <c r="AU81" s="205" t="s">
        <v>71</v>
      </c>
      <c r="AY81" s="15" t="s">
        <v>109</v>
      </c>
      <c r="BE81" s="206">
        <f>IF(N81="základní",J81,0)</f>
        <v>0</v>
      </c>
      <c r="BF81" s="206">
        <f>IF(N81="snížená",J81,0)</f>
        <v>0</v>
      </c>
      <c r="BG81" s="206">
        <f>IF(N81="zákl. přenesená",J81,0)</f>
        <v>0</v>
      </c>
      <c r="BH81" s="206">
        <f>IF(N81="sníž. přenesená",J81,0)</f>
        <v>0</v>
      </c>
      <c r="BI81" s="206">
        <f>IF(N81="nulová",J81,0)</f>
        <v>0</v>
      </c>
      <c r="BJ81" s="15" t="s">
        <v>79</v>
      </c>
      <c r="BK81" s="206">
        <f>ROUND(I81*H81,2)</f>
        <v>0</v>
      </c>
      <c r="BL81" s="15" t="s">
        <v>108</v>
      </c>
      <c r="BM81" s="205" t="s">
        <v>172</v>
      </c>
    </row>
    <row r="82" s="2" customFormat="1" ht="6.96" customHeight="1">
      <c r="A82" s="36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42"/>
      <c r="M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</sheetData>
  <sheetProtection sheet="1" autoFilter="0" formatColumns="0" formatRows="0" objects="1" scenarios="1" spinCount="100000" saltValue="PX4sVOvvFlaQdxPZh9oRSel/gs5mZVKgleZM+dxtWhsiQ+Yius+XpeFl0e/MZEibNzZ9si1EK0d3yPLMhdpsDA==" hashValue="cUlNXzVv0y4SiqYAva/UuQi7wIq1bk0nzfJcvDYkXHsL+J5O1yx8wUC6nvDC7HZ6TnGgXz5PxNb/BjdeYOwN8A==" algorithmName="SHA-512" password="CC35"/>
  <autoFilter ref="C78:K8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2024-03-18T12:20:53Z</dcterms:created>
  <dcterms:modified xsi:type="dcterms:W3CDTF">2024-03-18T12:20:58Z</dcterms:modified>
</cp:coreProperties>
</file>