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čerpadla\zadávací dokumentace\"/>
    </mc:Choice>
  </mc:AlternateContent>
  <bookViews>
    <workbookView xWindow="0" yWindow="0" windowWidth="15120" windowHeight="8400" firstSheet="1" activeTab="1"/>
  </bookViews>
  <sheets>
    <sheet name="Rekapitulace stavby" sheetId="1" state="veryHidden" r:id="rId1"/>
    <sheet name="OR_PHA - Dodávka a servis..." sheetId="2" r:id="rId2"/>
  </sheets>
  <definedNames>
    <definedName name="_xlnm._FilterDatabase" localSheetId="1" hidden="1">'OR_PHA - Dodávka a servis...'!$C$114:$I$169</definedName>
    <definedName name="_xlnm.Print_Titles" localSheetId="1">'OR_PHA - Dodávka a servis...'!$114:$114</definedName>
    <definedName name="_xlnm.Print_Titles" localSheetId="0">'Rekapitulace stavby'!$92:$92</definedName>
    <definedName name="_xlnm.Print_Area" localSheetId="1">'OR_PHA - Dodávka a servis...'!$C$104:$I$169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169" i="2"/>
  <c r="BF169" i="2"/>
  <c r="BE169" i="2"/>
  <c r="BD169" i="2"/>
  <c r="R169" i="2"/>
  <c r="R168" i="2" s="1"/>
  <c r="P169" i="2"/>
  <c r="P168" i="2"/>
  <c r="N169" i="2"/>
  <c r="N168" i="2" s="1"/>
  <c r="BG166" i="2"/>
  <c r="BF166" i="2"/>
  <c r="BE166" i="2"/>
  <c r="BD166" i="2"/>
  <c r="R166" i="2"/>
  <c r="P166" i="2"/>
  <c r="N166" i="2"/>
  <c r="BG164" i="2"/>
  <c r="BF164" i="2"/>
  <c r="BE164" i="2"/>
  <c r="BD164" i="2"/>
  <c r="R164" i="2"/>
  <c r="P164" i="2"/>
  <c r="N164" i="2"/>
  <c r="BG162" i="2"/>
  <c r="BF162" i="2"/>
  <c r="BE162" i="2"/>
  <c r="BD162" i="2"/>
  <c r="R162" i="2"/>
  <c r="P162" i="2"/>
  <c r="N162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7" i="2"/>
  <c r="BF157" i="2"/>
  <c r="BE157" i="2"/>
  <c r="BD157" i="2"/>
  <c r="R157" i="2"/>
  <c r="P157" i="2"/>
  <c r="N157" i="2"/>
  <c r="BG155" i="2"/>
  <c r="BF155" i="2"/>
  <c r="BE155" i="2"/>
  <c r="BD155" i="2"/>
  <c r="R155" i="2"/>
  <c r="P155" i="2"/>
  <c r="N155" i="2"/>
  <c r="BG153" i="2"/>
  <c r="BF153" i="2"/>
  <c r="BE153" i="2"/>
  <c r="BD153" i="2"/>
  <c r="R153" i="2"/>
  <c r="P153" i="2"/>
  <c r="N153" i="2"/>
  <c r="BG151" i="2"/>
  <c r="BF151" i="2"/>
  <c r="BE151" i="2"/>
  <c r="BD151" i="2"/>
  <c r="R151" i="2"/>
  <c r="P151" i="2"/>
  <c r="N151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9" i="2"/>
  <c r="BF139" i="2"/>
  <c r="BE139" i="2"/>
  <c r="BD139" i="2"/>
  <c r="R139" i="2"/>
  <c r="P139" i="2"/>
  <c r="N139" i="2"/>
  <c r="BG137" i="2"/>
  <c r="BF137" i="2"/>
  <c r="BE137" i="2"/>
  <c r="BD137" i="2"/>
  <c r="R137" i="2"/>
  <c r="P137" i="2"/>
  <c r="N137" i="2"/>
  <c r="BG135" i="2"/>
  <c r="BF135" i="2"/>
  <c r="BE135" i="2"/>
  <c r="BD135" i="2"/>
  <c r="R135" i="2"/>
  <c r="P135" i="2"/>
  <c r="N135" i="2"/>
  <c r="BG133" i="2"/>
  <c r="BF133" i="2"/>
  <c r="BE133" i="2"/>
  <c r="BD133" i="2"/>
  <c r="R133" i="2"/>
  <c r="P133" i="2"/>
  <c r="N133" i="2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BG125" i="2"/>
  <c r="BF125" i="2"/>
  <c r="BE125" i="2"/>
  <c r="BD125" i="2"/>
  <c r="R125" i="2"/>
  <c r="P125" i="2"/>
  <c r="N125" i="2"/>
  <c r="BG123" i="2"/>
  <c r="BF123" i="2"/>
  <c r="BE123" i="2"/>
  <c r="BD123" i="2"/>
  <c r="R123" i="2"/>
  <c r="P123" i="2"/>
  <c r="N123" i="2"/>
  <c r="BG121" i="2"/>
  <c r="BF121" i="2"/>
  <c r="BE121" i="2"/>
  <c r="BD121" i="2"/>
  <c r="R121" i="2"/>
  <c r="P121" i="2"/>
  <c r="N121" i="2"/>
  <c r="BG119" i="2"/>
  <c r="BF119" i="2"/>
  <c r="BE119" i="2"/>
  <c r="BD119" i="2"/>
  <c r="R119" i="2"/>
  <c r="P119" i="2"/>
  <c r="N119" i="2"/>
  <c r="BG117" i="2"/>
  <c r="BF117" i="2"/>
  <c r="BE117" i="2"/>
  <c r="BD117" i="2"/>
  <c r="R117" i="2"/>
  <c r="P117" i="2"/>
  <c r="N117" i="2"/>
  <c r="F111" i="2"/>
  <c r="F109" i="2"/>
  <c r="E107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159" i="2"/>
  <c r="BI117" i="2"/>
  <c r="BI157" i="2"/>
  <c r="BI129" i="2"/>
  <c r="BI166" i="2"/>
  <c r="BI151" i="2"/>
  <c r="BI139" i="2"/>
  <c r="BI121" i="2"/>
  <c r="BI147" i="2"/>
  <c r="BI155" i="2"/>
  <c r="BI141" i="2"/>
  <c r="BI164" i="2"/>
  <c r="BI153" i="2"/>
  <c r="AS94" i="1"/>
  <c r="BI143" i="2"/>
  <c r="BI125" i="2"/>
  <c r="BI127" i="2"/>
  <c r="BI131" i="2"/>
  <c r="BI135" i="2"/>
  <c r="BI169" i="2"/>
  <c r="BI149" i="2"/>
  <c r="BI119" i="2"/>
  <c r="BI160" i="2"/>
  <c r="BI133" i="2"/>
  <c r="BI162" i="2"/>
  <c r="BI123" i="2"/>
  <c r="BI137" i="2"/>
  <c r="BI145" i="2"/>
  <c r="F90" i="2" l="1"/>
  <c r="F112" i="2"/>
  <c r="F35" i="2"/>
  <c r="R116" i="2"/>
  <c r="N161" i="2"/>
  <c r="P116" i="2"/>
  <c r="P115" i="2" s="1"/>
  <c r="P161" i="2"/>
  <c r="N116" i="2"/>
  <c r="R161" i="2"/>
  <c r="BI116" i="2"/>
  <c r="BI161" i="2"/>
  <c r="BI168" i="2"/>
  <c r="BC119" i="2"/>
  <c r="BC129" i="2"/>
  <c r="BC139" i="2"/>
  <c r="BC117" i="2"/>
  <c r="BC131" i="2"/>
  <c r="BC133" i="2"/>
  <c r="BC159" i="2"/>
  <c r="BC166" i="2"/>
  <c r="BC123" i="2"/>
  <c r="BC143" i="2"/>
  <c r="BC145" i="2"/>
  <c r="BC149" i="2"/>
  <c r="BC157" i="2"/>
  <c r="BC162" i="2"/>
  <c r="BC164" i="2"/>
  <c r="BC127" i="2"/>
  <c r="BC135" i="2"/>
  <c r="BC141" i="2"/>
  <c r="BC147" i="2"/>
  <c r="BC151" i="2"/>
  <c r="BC160" i="2"/>
  <c r="BC169" i="2"/>
  <c r="BC121" i="2"/>
  <c r="BC125" i="2"/>
  <c r="BC137" i="2"/>
  <c r="BC153" i="2"/>
  <c r="BC155" i="2"/>
  <c r="BD95" i="1"/>
  <c r="BD94" i="1" s="1"/>
  <c r="W33" i="1" s="1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W31" i="1" s="1"/>
  <c r="AW95" i="1"/>
  <c r="N115" i="2" l="1"/>
  <c r="AU95" i="1" s="1"/>
  <c r="AU94" i="1" s="1"/>
  <c r="R115" i="2"/>
  <c r="BI115" i="2"/>
  <c r="AX94" i="1"/>
  <c r="AY94" i="1"/>
  <c r="AV95" i="1"/>
  <c r="AT95" i="1"/>
  <c r="AW94" i="1"/>
  <c r="AK30" i="1"/>
  <c r="F31" i="2"/>
  <c r="AZ95" i="1" s="1"/>
  <c r="AZ94" i="1" s="1"/>
  <c r="W29" i="1" s="1"/>
  <c r="AG95" i="1" l="1"/>
  <c r="AG94" i="1" s="1"/>
  <c r="AK26" i="1" s="1"/>
  <c r="AK35" i="1" s="1"/>
  <c r="AV94" i="1"/>
  <c r="AK29" i="1" s="1"/>
  <c r="AN95" i="1" l="1"/>
  <c r="AT94" i="1"/>
  <c r="AN94" i="1"/>
</calcChain>
</file>

<file path=xl/sharedStrings.xml><?xml version="1.0" encoding="utf-8"?>
<sst xmlns="http://schemas.openxmlformats.org/spreadsheetml/2006/main" count="748" uniqueCount="238">
  <si>
    <t>Export Komplet</t>
  </si>
  <si>
    <t/>
  </si>
  <si>
    <t>2.0</t>
  </si>
  <si>
    <t>ZAMOK</t>
  </si>
  <si>
    <t>False</t>
  </si>
  <si>
    <t>{75dbe1e5-155e-450a-b940-b9a34ade43d4}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</si>
  <si>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</si>
  <si>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</si>
  <si>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</si>
  <si>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</si>
  <si>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</si>
  <si>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</si>
  <si>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</si>
  <si>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</si>
  <si>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</si>
  <si>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</si>
  <si>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</si>
  <si>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 servis čerpadel do přečerpávacích stanic a čerpacích jímek pro obvod OŘ PHA 2024-2026</t>
  </si>
  <si>
    <t>KSO:</t>
  </si>
  <si>
    <t>CC-CZ:</t>
  </si>
  <si>
    <t>Místo:</t>
  </si>
  <si>
    <t>obvod OŘ Praha</t>
  </si>
  <si>
    <t>Datum:</t>
  </si>
  <si>
    <t>13. 5. 2024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</si>
  <si>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</si>
  <si>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</si>
  <si>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</si>
  <si>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</si>
  <si>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</si>
  <si>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</si>
  <si>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</si>
  <si>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</si>
  <si>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</si>
  <si>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</si>
  <si>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</si>
  <si>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</si>
  <si>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</si>
  <si>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</si>
  <si>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</si>
  <si>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</si>
  <si>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</si>
  <si>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</si>
  <si>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</si>
  <si>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</si>
  <si>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</si>
  <si>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</si>
  <si>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</si>
  <si>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</si>
  <si>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</si>
  <si>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</si>
  <si>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</si>
  <si>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</si>
  <si>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</si>
  <si>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</si>
  <si>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</si>
  <si>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</si>
  <si>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</si>
  <si>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</si>
  <si>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</si>
  <si>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</si>
  <si>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</si>
  <si>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</si>
  <si>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</si>
  <si>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</si>
  <si>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</si>
  <si>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</si>
  <si>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</si>
  <si>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</si>
  <si>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</si>
  <si>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</si>
  <si>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</si>
  <si>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</si>
  <si>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</si>
  <si>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</si>
  <si>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</si>
  <si>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</si>
  <si>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</si>
  <si>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</si>
  <si>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</si>
  <si>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</si>
  <si>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</si>
  <si>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</si>
  <si>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</si>
  <si>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</si>
  <si>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</si>
  <si>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</si>
  <si>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</si>
  <si>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</si>
  <si>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</si>
  <si>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</si>
  <si>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</si>
  <si>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PS - Čerpadla a příslušenství přečerpávacích stanic</t>
  </si>
  <si>
    <t>02 - Výjezdy a práce - mimořádný servis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</si>
  <si>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</si>
  <si>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</si>
  <si>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</si>
  <si>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</si>
  <si>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</si>
  <si>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</si>
  <si>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</si>
  <si>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</si>
  <si>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</si>
  <si>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</si>
  <si>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</si>
  <si>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PS</t>
  </si>
  <si>
    <t>Čerpadla a příslušenství přečerpávacích stanic</t>
  </si>
  <si>
    <t>ROZPOCET</t>
  </si>
  <si>
    <t>K</t>
  </si>
  <si>
    <t>R0</t>
  </si>
  <si>
    <t>kus</t>
  </si>
  <si>
    <t>4</t>
  </si>
  <si>
    <t>-460770024</t>
  </si>
  <si>
    <t>P</t>
  </si>
  <si>
    <t>Poznámka k položce:_x000D_
Parametry:_x000D_
_x000D_
Qmax: 19,5 l/s_x000D_
Hmax: 9,9m_x000D_
U: 3-400V_x000D_
P1: 2,85kW_x000D_
Připojení čerpadla - příruba: DN 65mm_x000D_
IP68_x000D_
_x000D_
Umístění: žst. Praha hl.n.</t>
  </si>
  <si>
    <t>R01</t>
  </si>
  <si>
    <t>-1186155439</t>
  </si>
  <si>
    <t>Poznámka k položce:_x000D_
Parametry:_x000D_
_x000D_
Qmax: 11,58 l/s_x000D_
Hmax: 17,69m_x000D_
U: 3-400V_x000D_
P1: 3,5kW_x000D_
Připojení čerpadla - příruba: DN 80mm_x000D_
IP68_x000D_
_x000D_
Umístění: žst. Praha hl.n.</t>
  </si>
  <si>
    <t>3</t>
  </si>
  <si>
    <t>R02</t>
  </si>
  <si>
    <t>Čerpadlo kalové s plovákem a řezacím zařízením včetně dopravy na místo</t>
  </si>
  <si>
    <t>-782393793</t>
  </si>
  <si>
    <t>Poznámka k položce:_x000D_
Parametry:_x000D_
_x000D_
Maximální výtlak (m) : min. 19,0_x000D_
Maximální průtok (l/s) : min. 12,5_x000D_
Jmenovité napětí (V) : 400_x000D_
Maximální hloubka ponoru (m) : min. 10_x000D_
Délka přívodního kabelu (m) : min. 10_x000D_
Plovákový spínač : Ano_x000D_
Přípojka výtlaku : Vnitřní závit min. 2“ + (hadičníky na více průměrů hadic)</t>
  </si>
  <si>
    <t>R03</t>
  </si>
  <si>
    <t>Čerpadlo kalové s plovákem bez řezacího zařízení včetně dopravy na místo</t>
  </si>
  <si>
    <t>1521392331</t>
  </si>
  <si>
    <t>5</t>
  </si>
  <si>
    <t>R04</t>
  </si>
  <si>
    <t>1520310985</t>
  </si>
  <si>
    <t>Poznámka k položce:_x000D_
Parametry:_x000D_
_x000D_
Maximální výtlak (m) : min. 18,0_x000D_
Maximální průtok (l/s) : min. 6_x000D_
Jmenovité napětí (V) : 230_x000D_
Maximální hloubka ponoru (m) : min. 5_x000D_
Délka přívodního kabelu (m) : min. 10_x000D_
Plovákový spínač : Ano_x000D_
Přípojka výtlaku : Vnitřní závit min. 2“ + (hadičníky na více průměrů hadic)</t>
  </si>
  <si>
    <t>6</t>
  </si>
  <si>
    <t>R05</t>
  </si>
  <si>
    <t>-62278243</t>
  </si>
  <si>
    <t>7</t>
  </si>
  <si>
    <t>R06</t>
  </si>
  <si>
    <t>Čerpadlo pro přečerpávací stanici Noria Tlakan P4 SMART-N3-KRG kabel 25 m 400 V - LUCA-100-16 včetně dopravy na místo</t>
  </si>
  <si>
    <t>-1500967022</t>
  </si>
  <si>
    <t>Poznámka k položce:_x000D_
Parametry:_x000D_
_x000D_
Popis kalové 6″ čerpadlo s řezacím zařízením_x000D_
Použit pro odpadní jímky a retenční nádrže_x000D_
Max. průtok (Qmax)55 l/min_x000D_
Max. výtlak (Hmax)100 m_x000D_
Max. ponor 60 m_x000D_
Max. počet startů za hodinu 100_x000D_
Příkon 1,1 kW_x000D_
Elektrické napájení 400 V_x000D_
Jmenovitý proud 3,4 A_x000D_
Průměr výtlačné přípojky 5/4″_x000D_
Průměr 140 mm_x000D_
Délka 800 mm_x000D_
Výška sání 175 mm_x000D_
Hmotnost 25.7908_x000D_
Pracovní teplota 0 až 35°C_x000D_
_x000D_
Umístění: žst. Praha Zbraslav</t>
  </si>
  <si>
    <t>8</t>
  </si>
  <si>
    <t>R07</t>
  </si>
  <si>
    <t>-1298377001</t>
  </si>
  <si>
    <t>Poznámka k položce:_x000D_
Parametry:_x000D_
_x000D_
Napětí:                 m U = 3 x 400 V_x000D_
Průtok čerpadla : Qmax = 18 m3/h_x000D_
Dopravní výška:   Hmax = 21 m (výtlak)_x000D_
Provedení:            3 x 400V vyžaduje jištění nadproudovou ochranou_x000D_
_x000D_
Umístění: žst. Kolín</t>
  </si>
  <si>
    <t>9</t>
  </si>
  <si>
    <t>R1</t>
  </si>
  <si>
    <t>Čerpadlo pro přečerpávací stanici DrainLift SANI-XL.16T/4C včetně dopravy na místo</t>
  </si>
  <si>
    <t>-1107400497</t>
  </si>
  <si>
    <t>Poznámka k položce:_x000D_
Parametry:_x000D_
_x000D_
Qmax: 33 m3/h_x000D_
Hmax: 16m_x000D_
U: 3-400V_x000D_
In 2x3,55A_x000D_
P1: 2,1kW_x000D_
h 2900 l/min._x000D_
IP68_x000D_
_x000D_
Umístění: žst. Beroun</t>
  </si>
  <si>
    <t>10</t>
  </si>
  <si>
    <t>R1.1</t>
  </si>
  <si>
    <t>Čerpadlo pro přečerpávací stanici DrainLift SANI-L.16T/4C včetně dopravy na místo</t>
  </si>
  <si>
    <t>-2086802308</t>
  </si>
  <si>
    <t>11</t>
  </si>
  <si>
    <t>R1.2</t>
  </si>
  <si>
    <t>Čerpadlo pro přečerpávací stanici DrainLift SANI-L.16T/1 včetně dopravy na místo</t>
  </si>
  <si>
    <t>1207262673</t>
  </si>
  <si>
    <t>R1.12</t>
  </si>
  <si>
    <t>DrainAlarm</t>
  </si>
  <si>
    <t>1459439340</t>
  </si>
  <si>
    <t>Poznámka k položce:_x000D_
Parametry:_x000D_
_x000D_
Příslušenství přečerpávacích stanic DrainLift SANI_x000D_
Alarmový spínací přístroj nezávislý na síti (samonabíjecí napájecí zdroj) pro instalaci na stěnu s optickým a akustickým výstražným hlášením._x000D_
_x000D_
Vstupy:_x000D_
1x digitální vstup pro připojení plovákového spínače_x000D_
_x000D_
Výstupy:_x000D_
1x beznapěťový přepínací kontakt, spínací výkon: 250 VAC / 4 A_x000D_
1x napěťový přepínací kontakt, spínací výkon: 12 VDC/1 A_x000D_
Obsah dodávky:_x000D_
_x000D_
Alarmový spínací přístroj se zabudovaným akumulátorem a připojeným napájecím kabelem se zástrčkou Schuko_x000D_
2x šroubení kabelu M16 x 1,5_x000D_
_x000D_
Umístění: žst. Beroun</t>
  </si>
  <si>
    <t>13</t>
  </si>
  <si>
    <t>R1.11</t>
  </si>
  <si>
    <t>Plovákový spínač s kabelem - přečerpávací stanice</t>
  </si>
  <si>
    <t>2100667127</t>
  </si>
  <si>
    <t>Poznámka k položce:_x000D_
Parametry:_x000D_
_x000D_
Příslušenství přečerpávacích stanic DrainLift SANI_x000D_
Umístění: žst. Beroun</t>
  </si>
  <si>
    <t>14</t>
  </si>
  <si>
    <t>R1.3</t>
  </si>
  <si>
    <t>Sada přítokového těsnění DN 40 včetně dopravy na místo</t>
  </si>
  <si>
    <t>-915920000</t>
  </si>
  <si>
    <t>Poznámka k položce:_x000D_
Parametry:_x000D_
_x000D_
Příslušenství přečerpávacích stanic_x000D_
Těsnění pro průměr trubky 49 mm_x000D_
Hadicová sponka</t>
  </si>
  <si>
    <t>15</t>
  </si>
  <si>
    <t>R1.4</t>
  </si>
  <si>
    <t>Sada přítokového těsnění DN 100 včetně dopravy na místo</t>
  </si>
  <si>
    <t>982024956</t>
  </si>
  <si>
    <t>Poznámka k položce:_x000D_
Parametry:_x000D_
_x000D_
Příslušenství přečerpávacích stanic_x000D_
Těsnění pro průměr trubky 110 mm_x000D_
Hadicová sponka</t>
  </si>
  <si>
    <t>16</t>
  </si>
  <si>
    <t>R1.5</t>
  </si>
  <si>
    <t>Sada přítokového těsnění DN 150 včetně dopravy na místo</t>
  </si>
  <si>
    <t>-1562134220</t>
  </si>
  <si>
    <t>Poznámka k položce:_x000D_
Parametry:_x000D_
_x000D_
Příslušenství přečerpávacích stanic_x000D_
Těsnění pro průměr trubky 160 mm_x000D_
Hadicová sponka</t>
  </si>
  <si>
    <t>17</t>
  </si>
  <si>
    <t>R1.6</t>
  </si>
  <si>
    <t>Sada přítokového těsnění DN 200 včetně dopravy na místo</t>
  </si>
  <si>
    <t>922958135</t>
  </si>
  <si>
    <t>Poznámka k položce:_x000D_
Parametry:_x000D_
_x000D_
Příslušenství přečerpávacích stanic_x000D_
Těsnění pro průměr trubky 200 mm_x000D_
Hadicová sponka</t>
  </si>
  <si>
    <t>18</t>
  </si>
  <si>
    <t>R1.7</t>
  </si>
  <si>
    <t>Ruční membránové čerpadlo pro ruční vypouštění sběrné nádrže včetně dopravy na místo</t>
  </si>
  <si>
    <t>158181826</t>
  </si>
  <si>
    <t>Poznámka k položce:_x000D_
Parametry:_x000D_
_x000D_
Příslušenství přečerpávacích stanic</t>
  </si>
  <si>
    <t>19</t>
  </si>
  <si>
    <t>R1.8</t>
  </si>
  <si>
    <t>Přírubové hrdlo DN 80 včetně dopravy na místo</t>
  </si>
  <si>
    <t>1642834456</t>
  </si>
  <si>
    <t>Poznámka k položce:_x000D_
Parametry:_x000D_
_x000D_
Příslušenství přečerpávacích stanic_x000D_
Přírubové hrdlo pro flexibilní připojení (max. vyrovnání 130 mm) volných potrubí bez příruby k potrubí s přírubou. Vč. hadice, hadicové sponky a montážního příslušenství.</t>
  </si>
  <si>
    <t>20</t>
  </si>
  <si>
    <t>R1.9</t>
  </si>
  <si>
    <t>Přírubové hrdlo DN 100 včetně dopravy na místo</t>
  </si>
  <si>
    <t>-761723953</t>
  </si>
  <si>
    <t>R1.10</t>
  </si>
  <si>
    <t>Přírubové hrdlo DN 150 včetně dopravy na místo</t>
  </si>
  <si>
    <t>-1807173431</t>
  </si>
  <si>
    <t>22</t>
  </si>
  <si>
    <t>R1.111</t>
  </si>
  <si>
    <t>Plovákový spínač s kabelem</t>
  </si>
  <si>
    <t>115993362</t>
  </si>
  <si>
    <t>23</t>
  </si>
  <si>
    <t>R1.112</t>
  </si>
  <si>
    <t>Hladinový snímač s kabelem</t>
  </si>
  <si>
    <t>-1052525162</t>
  </si>
  <si>
    <t>02</t>
  </si>
  <si>
    <t>Výjezdy a práce - mimořádný servis</t>
  </si>
  <si>
    <t>24</t>
  </si>
  <si>
    <t>HZS3241</t>
  </si>
  <si>
    <t>Hodinová sazba práce bez ohledu na počet pracovníků včetně dopravy a zajištění prostoru pro provedení prací</t>
  </si>
  <si>
    <t>hodina</t>
  </si>
  <si>
    <t>-1326030880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</si>
  <si>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</si>
  <si>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25</t>
  </si>
  <si>
    <t>4.01</t>
  </si>
  <si>
    <t>Příplatek za havarijní výjezd do 2h od nahlášení požadavku objednatelem v pracovní době 06:00-18:00h v pracovních dnech</t>
  </si>
  <si>
    <t>případ</t>
  </si>
  <si>
    <t>-780313806</t>
  </si>
  <si>
    <t>Poznámka k položce:_x000D_
jedná se o příplatek za mimořádný havarijní výjezd pro odstranění závady ( např. nouzové zajištění zařízení, havárie).</t>
  </si>
  <si>
    <t>26</t>
  </si>
  <si>
    <t>4.02</t>
  </si>
  <si>
    <t>Příplatek za havarijní výjezd do 2h od nahlášení požadavku objednatelem mimo pracovní dobu 18:00-06:00h, o víkendech a svátcích</t>
  </si>
  <si>
    <t>-1245824801</t>
  </si>
  <si>
    <t>Poznámka k položce:_x000D_
jedná se o příplatek za mimořádný havarijní výjezd pro odstranění závady (např. nouzové zajištění zařízení, havárie).</t>
  </si>
  <si>
    <t>03</t>
  </si>
  <si>
    <t>Odvoz a likvidace odpadu</t>
  </si>
  <si>
    <t>27</t>
  </si>
  <si>
    <t>03.1</t>
  </si>
  <si>
    <t>t</t>
  </si>
  <si>
    <t>1368887045</t>
  </si>
  <si>
    <t>Individuální kalkulace</t>
  </si>
  <si>
    <t>SOUPIS JEDNOTKOVÝCH CEN</t>
  </si>
  <si>
    <t>Čerpadlo kalové (ekvivalentní náhrada za Amarex N F 65-220/024) včetně dopravy na místo</t>
  </si>
  <si>
    <t>Čerpadlo kalové (ekvivalentní náhrada za Amarex KRT F 80-250/54 UG-S) včetně dopravy na místo</t>
  </si>
  <si>
    <t>Čerpadlo kalové s řezacím zařízením Grundfos SEG.40.12.2.50B včetně dopravy na místo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</si>
</sst>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103</xdr:row>
      <xdr:rowOff>47625</xdr:rowOff>
    </xdr:from>
    <xdr:to>
      <xdr:col>8</xdr:col>
      <xdr:colOff>1120775</xdr:colOff>
      <xdr:row>107</xdr:row>
      <xdr:rowOff>47625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0" y="742950"/>
          <a:ext cx="815975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"/>
      <c r="AL5" s="18"/>
      <c r="AM5" s="18"/>
      <c r="AN5" s="18"/>
      <c r="AO5" s="18"/>
      <c r="AP5" s="18"/>
      <c r="AQ5" s="18"/>
      <c r="AR5" s="16"/>
      <c r="BE5" s="18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"/>
      <c r="AL6" s="18"/>
      <c r="AM6" s="18"/>
      <c r="AN6" s="18"/>
      <c r="AO6" s="18"/>
      <c r="AP6" s="18"/>
      <c r="AQ6" s="18"/>
      <c r="AR6" s="16"/>
      <c r="BE6" s="18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8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8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3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83"/>
      <c r="BS13" s="13" t="s">
        <v>6</v>
      </c>
    </row>
    <row r="14" spans="1:74" ht="12.75">
      <c r="B14" s="17"/>
      <c r="C14" s="18"/>
      <c r="D14" s="18"/>
      <c r="E14" s="188" t="s">
        <v>31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8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3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83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3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83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3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3"/>
    </row>
    <row r="23" spans="1:71" s="1" customFormat="1" ht="16.5" customHeight="1">
      <c r="B23" s="17"/>
      <c r="C23" s="18"/>
      <c r="D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8"/>
      <c r="AP23" s="18"/>
      <c r="AQ23" s="18"/>
      <c r="AR23" s="16"/>
      <c r="BE23" s="18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3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83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 t="e">
        <f>ROUND(AG94,2)</f>
        <v>#REF!</v>
      </c>
      <c r="AL26" s="192"/>
      <c r="AM26" s="192"/>
      <c r="AN26" s="192"/>
      <c r="AO26" s="192"/>
      <c r="AP26" s="31"/>
      <c r="AQ26" s="31"/>
      <c r="AR26" s="34"/>
      <c r="BE26" s="183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3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3" t="s">
        <v>39</v>
      </c>
      <c r="M28" s="193"/>
      <c r="N28" s="193"/>
      <c r="O28" s="193"/>
      <c r="P28" s="193"/>
      <c r="Q28" s="31"/>
      <c r="R28" s="31"/>
      <c r="S28" s="31"/>
      <c r="T28" s="31"/>
      <c r="U28" s="31"/>
      <c r="V28" s="31"/>
      <c r="W28" s="193" t="s">
        <v>40</v>
      </c>
      <c r="X28" s="193"/>
      <c r="Y28" s="193"/>
      <c r="Z28" s="193"/>
      <c r="AA28" s="193"/>
      <c r="AB28" s="193"/>
      <c r="AC28" s="193"/>
      <c r="AD28" s="193"/>
      <c r="AE28" s="193"/>
      <c r="AF28" s="31"/>
      <c r="AG28" s="31"/>
      <c r="AH28" s="31"/>
      <c r="AI28" s="31"/>
      <c r="AJ28" s="31"/>
      <c r="AK28" s="193" t="s">
        <v>41</v>
      </c>
      <c r="AL28" s="193"/>
      <c r="AM28" s="193"/>
      <c r="AN28" s="193"/>
      <c r="AO28" s="193"/>
      <c r="AP28" s="31"/>
      <c r="AQ28" s="31"/>
      <c r="AR28" s="34"/>
      <c r="BE28" s="183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181">
        <v>0.21</v>
      </c>
      <c r="M29" s="180"/>
      <c r="N29" s="180"/>
      <c r="O29" s="180"/>
      <c r="P29" s="180"/>
      <c r="Q29" s="36"/>
      <c r="R29" s="36"/>
      <c r="S29" s="36"/>
      <c r="T29" s="36"/>
      <c r="U29" s="36"/>
      <c r="V29" s="36"/>
      <c r="W29" s="179" t="e">
        <f>ROUND(AZ94, 2)</f>
        <v>#REF!</v>
      </c>
      <c r="X29" s="180"/>
      <c r="Y29" s="180"/>
      <c r="Z29" s="180"/>
      <c r="AA29" s="180"/>
      <c r="AB29" s="180"/>
      <c r="AC29" s="180"/>
      <c r="AD29" s="180"/>
      <c r="AE29" s="180"/>
      <c r="AF29" s="36"/>
      <c r="AG29" s="36"/>
      <c r="AH29" s="36"/>
      <c r="AI29" s="36"/>
      <c r="AJ29" s="36"/>
      <c r="AK29" s="179" t="e">
        <f>ROUND(AV94, 2)</f>
        <v>#REF!</v>
      </c>
      <c r="AL29" s="180"/>
      <c r="AM29" s="180"/>
      <c r="AN29" s="180"/>
      <c r="AO29" s="180"/>
      <c r="AP29" s="36"/>
      <c r="AQ29" s="36"/>
      <c r="AR29" s="37"/>
      <c r="BE29" s="184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181">
        <v>0.12</v>
      </c>
      <c r="M30" s="180"/>
      <c r="N30" s="180"/>
      <c r="O30" s="180"/>
      <c r="P30" s="180"/>
      <c r="Q30" s="36"/>
      <c r="R30" s="36"/>
      <c r="S30" s="36"/>
      <c r="T30" s="36"/>
      <c r="U30" s="36"/>
      <c r="V30" s="36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F30" s="36"/>
      <c r="AG30" s="36"/>
      <c r="AH30" s="36"/>
      <c r="AI30" s="36"/>
      <c r="AJ30" s="36"/>
      <c r="AK30" s="179">
        <f>ROUND(AW94, 2)</f>
        <v>0</v>
      </c>
      <c r="AL30" s="180"/>
      <c r="AM30" s="180"/>
      <c r="AN30" s="180"/>
      <c r="AO30" s="180"/>
      <c r="AP30" s="36"/>
      <c r="AQ30" s="36"/>
      <c r="AR30" s="37"/>
      <c r="BE30" s="184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181">
        <v>0.21</v>
      </c>
      <c r="M31" s="180"/>
      <c r="N31" s="180"/>
      <c r="O31" s="180"/>
      <c r="P31" s="180"/>
      <c r="Q31" s="36"/>
      <c r="R31" s="36"/>
      <c r="S31" s="36"/>
      <c r="T31" s="36"/>
      <c r="U31" s="36"/>
      <c r="V31" s="36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F31" s="36"/>
      <c r="AG31" s="36"/>
      <c r="AH31" s="36"/>
      <c r="AI31" s="36"/>
      <c r="AJ31" s="36"/>
      <c r="AK31" s="179">
        <v>0</v>
      </c>
      <c r="AL31" s="180"/>
      <c r="AM31" s="180"/>
      <c r="AN31" s="180"/>
      <c r="AO31" s="180"/>
      <c r="AP31" s="36"/>
      <c r="AQ31" s="36"/>
      <c r="AR31" s="37"/>
      <c r="BE31" s="184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181">
        <v>0.12</v>
      </c>
      <c r="M32" s="180"/>
      <c r="N32" s="180"/>
      <c r="O32" s="180"/>
      <c r="P32" s="180"/>
      <c r="Q32" s="36"/>
      <c r="R32" s="36"/>
      <c r="S32" s="36"/>
      <c r="T32" s="36"/>
      <c r="U32" s="36"/>
      <c r="V32" s="36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F32" s="36"/>
      <c r="AG32" s="36"/>
      <c r="AH32" s="36"/>
      <c r="AI32" s="36"/>
      <c r="AJ32" s="36"/>
      <c r="AK32" s="179">
        <v>0</v>
      </c>
      <c r="AL32" s="180"/>
      <c r="AM32" s="180"/>
      <c r="AN32" s="180"/>
      <c r="AO32" s="180"/>
      <c r="AP32" s="36"/>
      <c r="AQ32" s="36"/>
      <c r="AR32" s="37"/>
      <c r="BE32" s="184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181">
        <v>0</v>
      </c>
      <c r="M33" s="180"/>
      <c r="N33" s="180"/>
      <c r="O33" s="180"/>
      <c r="P33" s="180"/>
      <c r="Q33" s="36"/>
      <c r="R33" s="36"/>
      <c r="S33" s="36"/>
      <c r="T33" s="36"/>
      <c r="U33" s="36"/>
      <c r="V33" s="36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F33" s="36"/>
      <c r="AG33" s="36"/>
      <c r="AH33" s="36"/>
      <c r="AI33" s="36"/>
      <c r="AJ33" s="36"/>
      <c r="AK33" s="179">
        <v>0</v>
      </c>
      <c r="AL33" s="180"/>
      <c r="AM33" s="180"/>
      <c r="AN33" s="180"/>
      <c r="AO33" s="180"/>
      <c r="AP33" s="36"/>
      <c r="AQ33" s="36"/>
      <c r="AR33" s="37"/>
      <c r="BE33" s="184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83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16" t="s">
        <v>50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 t="e">
        <f>SUM(AK26:AK33)</f>
        <v>#REF!</v>
      </c>
      <c r="AL35" s="217"/>
      <c r="AM35" s="217"/>
      <c r="AN35" s="217"/>
      <c r="AO35" s="219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05" t="str">
        <f>K6</f>
        <v>Dodávka a servis čerpadel do přečerpávacích stanic a čerpacích jímek pro obvod OŘ PHA 2024-2026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7" t="str">
        <f>IF(AN8= "","",AN8)</f>
        <v>13. 5. 2024</v>
      </c>
      <c r="AN87" s="207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8" t="str">
        <f>IF(E17="","",E17)</f>
        <v xml:space="preserve"> </v>
      </c>
      <c r="AN89" s="209"/>
      <c r="AO89" s="209"/>
      <c r="AP89" s="209"/>
      <c r="AQ89" s="31"/>
      <c r="AR89" s="34"/>
      <c r="AS89" s="210" t="s">
        <v>58</v>
      </c>
      <c r="AT89" s="211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8" t="str">
        <f>IF(E20="","",E20)</f>
        <v>L. Ulrich, DiS.</v>
      </c>
      <c r="AN90" s="209"/>
      <c r="AO90" s="209"/>
      <c r="AP90" s="209"/>
      <c r="AQ90" s="31"/>
      <c r="AR90" s="34"/>
      <c r="AS90" s="212"/>
      <c r="AT90" s="213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14"/>
      <c r="AT91" s="215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200" t="s">
        <v>59</v>
      </c>
      <c r="D92" s="201"/>
      <c r="E92" s="201"/>
      <c r="F92" s="201"/>
      <c r="G92" s="201"/>
      <c r="H92" s="67"/>
      <c r="I92" s="202" t="s">
        <v>60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61</v>
      </c>
      <c r="AH92" s="201"/>
      <c r="AI92" s="201"/>
      <c r="AJ92" s="201"/>
      <c r="AK92" s="201"/>
      <c r="AL92" s="201"/>
      <c r="AM92" s="201"/>
      <c r="AN92" s="202" t="s">
        <v>62</v>
      </c>
      <c r="AO92" s="201"/>
      <c r="AP92" s="204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197" t="e">
        <f>ROUND(AG95,2)</f>
        <v>#REF!</v>
      </c>
      <c r="AH94" s="197"/>
      <c r="AI94" s="197"/>
      <c r="AJ94" s="197"/>
      <c r="AK94" s="197"/>
      <c r="AL94" s="197"/>
      <c r="AM94" s="197"/>
      <c r="AN94" s="198" t="e">
        <f>SUM(AG94,AT94)</f>
        <v>#REF!</v>
      </c>
      <c r="AO94" s="198"/>
      <c r="AP94" s="198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V94" s="84" t="s">
        <v>79</v>
      </c>
      <c r="BW94" s="84" t="s">
        <v>5</v>
      </c>
      <c r="BX94" s="84" t="s">
        <v>80</v>
      </c>
      <c r="CL94" s="84" t="s">
        <v>1</v>
      </c>
    </row>
    <row r="95" spans="1:90" s="7" customFormat="1" ht="37.5" customHeight="1">
      <c r="A95" s="85" t="s">
        <v>81</v>
      </c>
      <c r="B95" s="86"/>
      <c r="C95" s="87"/>
      <c r="D95" s="196" t="s">
        <v>14</v>
      </c>
      <c r="E95" s="196"/>
      <c r="F95" s="196"/>
      <c r="G95" s="196"/>
      <c r="H95" s="196"/>
      <c r="I95" s="88"/>
      <c r="J95" s="196" t="s">
        <v>17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 t="e">
        <f>'OR_PHA - Dodávka a servis...'!#REF!</f>
        <v>#REF!</v>
      </c>
      <c r="AH95" s="195"/>
      <c r="AI95" s="195"/>
      <c r="AJ95" s="195"/>
      <c r="AK95" s="195"/>
      <c r="AL95" s="195"/>
      <c r="AM95" s="195"/>
      <c r="AN95" s="194" t="e">
        <f>SUM(AG95,AT95)</f>
        <v>#REF!</v>
      </c>
      <c r="AO95" s="195"/>
      <c r="AP95" s="195"/>
      <c r="AQ95" s="89" t="s">
        <v>82</v>
      </c>
      <c r="AR95" s="90"/>
      <c r="AS95" s="91">
        <v>0</v>
      </c>
      <c r="AT95" s="92" t="e">
        <f>ROUND(SUM(AV95:AW95),2)</f>
        <v>#REF!</v>
      </c>
      <c r="AU95" s="93" t="e">
        <f>'OR_PHA - Dodávka a servis...'!N115</f>
        <v>#REF!</v>
      </c>
      <c r="AV95" s="92" t="e">
        <f>'OR_PHA - Dodávka a servis...'!#REF!</f>
        <v>#REF!</v>
      </c>
      <c r="AW95" s="92" t="e">
        <f>'OR_PHA - Dodávka a servis...'!#REF!</f>
        <v>#REF!</v>
      </c>
      <c r="AX95" s="92" t="e">
        <f>'OR_PHA - Dodávka a servis...'!#REF!</f>
        <v>#REF!</v>
      </c>
      <c r="AY95" s="92" t="e">
        <f>'OR_PHA - Dodávka a servis...'!#REF!</f>
        <v>#REF!</v>
      </c>
      <c r="AZ95" s="92" t="e">
        <f>'OR_PHA - Dodávka a servis...'!F31</f>
        <v>#REF!</v>
      </c>
      <c r="BA95" s="92">
        <f>'OR_PHA - Dodávka a servis...'!F32</f>
        <v>0</v>
      </c>
      <c r="BB95" s="92">
        <f>'OR_PHA - Dodávka a servis...'!F33</f>
        <v>0</v>
      </c>
      <c r="BC95" s="92">
        <f>'OR_PHA - Dodávka a servis...'!F34</f>
        <v>0</v>
      </c>
      <c r="BD95" s="94">
        <f>'OR_PHA - Dodávka a servis...'!F35</f>
        <v>0</v>
      </c>
      <c r="BT95" s="95" t="s">
        <v>83</v>
      </c>
      <c r="BU95" s="95" t="s">
        <v>84</v>
      </c>
      <c r="BV95" s="95" t="s">
        <v>79</v>
      </c>
      <c r="BW95" s="95" t="s">
        <v>5</v>
      </c>
      <c r="BX95" s="95" t="s">
        <v>80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j+z+XN4TZcpXVyheREs1KIj0SYS7UCToZTVFUlQMZQA5uEZae1ghxDmWyYhrbZtj/n845Cd84JoNjRWZzHLHKA==" saltValue="vxlfj63hdHH5Ob339X7VQwav0YTGpDVSiKcZe3YHhmtqZNCR+bhZBMxOPO1+L1CTjhrwkPMF1nhuUezgBMoXk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Dodávka a servi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70"/>
  <sheetViews>
    <sheetView showGridLines="0" tabSelected="1" workbookViewId="0">
      <selection activeCell="G130" sqref="G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4.1640625" style="1" customWidth="1"/>
    <col min="7" max="7" width="7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85</v>
      </c>
    </row>
    <row r="4" spans="1:44" s="1" customFormat="1" ht="24.95" hidden="1" customHeight="1">
      <c r="B4" s="16"/>
      <c r="D4" s="98" t="s">
        <v>86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21" t="s">
        <v>17</v>
      </c>
      <c r="F7" s="222"/>
      <c r="G7" s="222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23" t="str">
        <f>'Rekapitulace stavby'!E14</f>
        <v>Vyplň údaj</v>
      </c>
      <c r="F16" s="224"/>
      <c r="G16" s="224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tr">
        <f>IF('Rekapitulace stavby'!E17="","",'Rekapitulace stavby'!E17)</f>
        <v xml:space="preserve"> 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35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 t="s">
        <v>36</v>
      </c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37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25" t="s">
        <v>1</v>
      </c>
      <c r="F25" s="225"/>
      <c r="G25" s="225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38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40</v>
      </c>
      <c r="G30" s="29"/>
      <c r="H30" s="107" t="s">
        <v>39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42</v>
      </c>
      <c r="E31" s="100" t="s">
        <v>43</v>
      </c>
      <c r="F31" s="109" t="e">
        <f>ROUND((SUM(BC115:BC169)),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44</v>
      </c>
      <c r="F32" s="109">
        <f>ROUND((SUM(BD115:BD169)),  2)</f>
        <v>0</v>
      </c>
      <c r="G32" s="29"/>
      <c r="H32" s="110">
        <v>0.12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45</v>
      </c>
      <c r="F33" s="109">
        <f>ROUND((SUM(BE115:BE169)),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46</v>
      </c>
      <c r="F34" s="109">
        <f>ROUND((SUM(BF115:BF169)),  2)</f>
        <v>0</v>
      </c>
      <c r="G34" s="29"/>
      <c r="H34" s="110">
        <v>0.12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47</v>
      </c>
      <c r="F35" s="109">
        <f>ROUND((SUM(BG115:BG169)),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48</v>
      </c>
      <c r="E37" s="113"/>
      <c r="F37" s="113"/>
      <c r="G37" s="114" t="s">
        <v>49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51</v>
      </c>
      <c r="E50" s="117"/>
      <c r="F50" s="117"/>
      <c r="G50" s="116" t="s">
        <v>52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53</v>
      </c>
      <c r="E61" s="119"/>
      <c r="F61" s="120" t="s">
        <v>54</v>
      </c>
      <c r="G61" s="118" t="s">
        <v>53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55</v>
      </c>
      <c r="E65" s="121"/>
      <c r="F65" s="121"/>
      <c r="G65" s="116" t="s">
        <v>56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53</v>
      </c>
      <c r="E76" s="119"/>
      <c r="F76" s="120" t="s">
        <v>54</v>
      </c>
      <c r="G76" s="118" t="s">
        <v>53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87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205" t="str">
        <f>E7</f>
        <v>Dodávka a servis čerpadel do přečerpávacích stanic a čerpacích jímek pro obvod OŘ PHA 2024-2026</v>
      </c>
      <c r="F85" s="220"/>
      <c r="G85" s="220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>obvod OŘ Praha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35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88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89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90</v>
      </c>
    </row>
    <row r="95" spans="1:45" s="9" customFormat="1" ht="24.95" hidden="1" customHeight="1">
      <c r="B95" s="129"/>
      <c r="C95" s="130"/>
      <c r="D95" s="131" t="s">
        <v>91</v>
      </c>
      <c r="E95" s="132"/>
      <c r="F95" s="132"/>
      <c r="G95" s="132"/>
      <c r="H95" s="132"/>
      <c r="I95" s="130"/>
      <c r="J95" s="133"/>
    </row>
    <row r="96" spans="1:45" s="9" customFormat="1" ht="24.95" hidden="1" customHeight="1">
      <c r="B96" s="129"/>
      <c r="C96" s="130"/>
      <c r="D96" s="131" t="s">
        <v>92</v>
      </c>
      <c r="E96" s="132"/>
      <c r="F96" s="132"/>
      <c r="G96" s="132"/>
      <c r="H96" s="132"/>
      <c r="I96" s="130"/>
      <c r="J96" s="133"/>
    </row>
    <row r="97" spans="1:29" s="9" customFormat="1" ht="24.95" hidden="1" customHeight="1">
      <c r="B97" s="129"/>
      <c r="C97" s="130"/>
      <c r="D97" s="131" t="s">
        <v>93</v>
      </c>
      <c r="E97" s="132"/>
      <c r="F97" s="132"/>
      <c r="G97" s="132"/>
      <c r="H97" s="132"/>
      <c r="I97" s="130"/>
      <c r="J97" s="133"/>
    </row>
    <row r="98" spans="1:29" s="2" customFormat="1" ht="21.75" hidden="1" customHeight="1">
      <c r="A98" s="29"/>
      <c r="B98" s="30"/>
      <c r="C98" s="31"/>
      <c r="D98" s="31"/>
      <c r="E98" s="31"/>
      <c r="F98" s="31"/>
      <c r="G98" s="31"/>
      <c r="H98" s="31"/>
      <c r="I98" s="31"/>
      <c r="J98" s="46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</row>
    <row r="99" spans="1:29" s="2" customFormat="1" ht="6.95" hidden="1" customHeight="1">
      <c r="A99" s="29"/>
      <c r="B99" s="49"/>
      <c r="C99" s="50"/>
      <c r="D99" s="50"/>
      <c r="E99" s="50"/>
      <c r="F99" s="50"/>
      <c r="G99" s="50"/>
      <c r="H99" s="50"/>
      <c r="I99" s="50"/>
      <c r="J99" s="46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</row>
    <row r="100" spans="1:29" hidden="1"/>
    <row r="101" spans="1:29" hidden="1"/>
    <row r="102" spans="1:29" hidden="1"/>
    <row r="103" spans="1:29" s="2" customFormat="1" ht="6.95" customHeight="1">
      <c r="A103" s="29"/>
      <c r="B103" s="51"/>
      <c r="C103" s="52"/>
      <c r="D103" s="52"/>
      <c r="E103" s="52"/>
      <c r="F103" s="52"/>
      <c r="G103" s="52"/>
      <c r="H103" s="52"/>
      <c r="I103" s="52"/>
      <c r="J103" s="46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1:29" s="2" customFormat="1" ht="24.95" customHeight="1">
      <c r="A104" s="29"/>
      <c r="B104" s="30"/>
      <c r="C104" s="19" t="s">
        <v>234</v>
      </c>
      <c r="D104" s="31"/>
      <c r="E104" s="31"/>
      <c r="F104" s="31"/>
      <c r="G104" s="31"/>
      <c r="H104" s="31"/>
      <c r="I104" s="31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6.95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12" customHeight="1">
      <c r="A106" s="29"/>
      <c r="B106" s="30"/>
      <c r="C106" s="25" t="s">
        <v>16</v>
      </c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30" customHeight="1">
      <c r="A107" s="29"/>
      <c r="B107" s="30"/>
      <c r="C107" s="31"/>
      <c r="D107" s="31"/>
      <c r="E107" s="205" t="str">
        <f>E7</f>
        <v>Dodávka a servis čerpadel do přečerpávacích stanic a čerpacích jímek pro obvod OŘ PHA 2024-2026</v>
      </c>
      <c r="F107" s="220"/>
      <c r="G107" s="220"/>
      <c r="H107" s="31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6.95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12" customHeight="1">
      <c r="A109" s="29"/>
      <c r="B109" s="30"/>
      <c r="C109" s="25" t="s">
        <v>20</v>
      </c>
      <c r="D109" s="31"/>
      <c r="E109" s="31"/>
      <c r="F109" s="23" t="str">
        <f>F10</f>
        <v>obvod OŘ Praha</v>
      </c>
      <c r="G109" s="31"/>
      <c r="H109" s="25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6.95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15.2" customHeight="1">
      <c r="A111" s="29"/>
      <c r="B111" s="30"/>
      <c r="C111" s="25" t="s">
        <v>24</v>
      </c>
      <c r="D111" s="31"/>
      <c r="E111" s="31"/>
      <c r="F111" s="23" t="str">
        <f>E13</f>
        <v>Správa železnic, státní organizace</v>
      </c>
      <c r="G111" s="31"/>
      <c r="H111" s="25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15.2" customHeight="1">
      <c r="A112" s="29"/>
      <c r="B112" s="30"/>
      <c r="C112" s="25" t="s">
        <v>30</v>
      </c>
      <c r="D112" s="31"/>
      <c r="E112" s="31"/>
      <c r="F112" s="178" t="str">
        <f>IF(E16="","",E16)</f>
        <v>Vyplň údaj</v>
      </c>
      <c r="G112" s="31"/>
      <c r="H112" s="25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10.35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10" customFormat="1" ht="29.25" customHeight="1">
      <c r="A114" s="134"/>
      <c r="B114" s="135"/>
      <c r="C114" s="136" t="s">
        <v>94</v>
      </c>
      <c r="D114" s="137" t="s">
        <v>63</v>
      </c>
      <c r="E114" s="137" t="s">
        <v>59</v>
      </c>
      <c r="F114" s="137" t="s">
        <v>60</v>
      </c>
      <c r="G114" s="137" t="s">
        <v>95</v>
      </c>
      <c r="H114" s="137" t="s">
        <v>96</v>
      </c>
      <c r="I114" s="138" t="s">
        <v>97</v>
      </c>
      <c r="J114" s="139"/>
      <c r="K114" s="69" t="s">
        <v>1</v>
      </c>
      <c r="L114" s="70" t="s">
        <v>42</v>
      </c>
      <c r="M114" s="70" t="s">
        <v>98</v>
      </c>
      <c r="N114" s="70" t="s">
        <v>99</v>
      </c>
      <c r="O114" s="70" t="s">
        <v>100</v>
      </c>
      <c r="P114" s="70" t="s">
        <v>101</v>
      </c>
      <c r="Q114" s="70" t="s">
        <v>102</v>
      </c>
      <c r="R114" s="71" t="s">
        <v>103</v>
      </c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</row>
    <row r="115" spans="1:63" s="2" customFormat="1" ht="22.9" customHeight="1">
      <c r="A115" s="29"/>
      <c r="B115" s="30"/>
      <c r="C115" s="76"/>
      <c r="D115" s="31"/>
      <c r="E115" s="31"/>
      <c r="F115" s="31"/>
      <c r="G115" s="31"/>
      <c r="H115" s="31"/>
      <c r="I115" s="31"/>
      <c r="J115" s="34"/>
      <c r="K115" s="72"/>
      <c r="L115" s="140"/>
      <c r="M115" s="73"/>
      <c r="N115" s="141" t="e">
        <f>N116+N161+N168</f>
        <v>#REF!</v>
      </c>
      <c r="O115" s="73"/>
      <c r="P115" s="141" t="e">
        <f>P116+P161+P168</f>
        <v>#REF!</v>
      </c>
      <c r="Q115" s="73"/>
      <c r="R115" s="142" t="e">
        <f>R116+R161+R168</f>
        <v>#REF!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R115" s="13" t="s">
        <v>77</v>
      </c>
      <c r="AS115" s="13" t="s">
        <v>90</v>
      </c>
      <c r="BI115" s="143" t="e">
        <f>BI116+BI161+BI168</f>
        <v>#REF!</v>
      </c>
    </row>
    <row r="116" spans="1:63" s="11" customFormat="1" ht="25.9" customHeight="1">
      <c r="B116" s="144"/>
      <c r="C116" s="145"/>
      <c r="D116" s="146" t="s">
        <v>77</v>
      </c>
      <c r="E116" s="147" t="s">
        <v>104</v>
      </c>
      <c r="F116" s="147" t="s">
        <v>105</v>
      </c>
      <c r="G116" s="145"/>
      <c r="H116" s="148"/>
      <c r="I116" s="145"/>
      <c r="J116" s="149"/>
      <c r="K116" s="150"/>
      <c r="L116" s="151"/>
      <c r="M116" s="151"/>
      <c r="N116" s="152" t="e">
        <f>SUM(N117:N160)</f>
        <v>#REF!</v>
      </c>
      <c r="O116" s="151"/>
      <c r="P116" s="152" t="e">
        <f>SUM(P117:P160)</f>
        <v>#REF!</v>
      </c>
      <c r="Q116" s="151"/>
      <c r="R116" s="153" t="e">
        <f>SUM(R117:R160)</f>
        <v>#REF!</v>
      </c>
      <c r="AP116" s="154" t="s">
        <v>83</v>
      </c>
      <c r="AR116" s="155" t="s">
        <v>77</v>
      </c>
      <c r="AS116" s="155" t="s">
        <v>78</v>
      </c>
      <c r="AW116" s="154" t="s">
        <v>106</v>
      </c>
      <c r="BI116" s="156" t="e">
        <f>SUM(BI117:BI160)</f>
        <v>#REF!</v>
      </c>
    </row>
    <row r="117" spans="1:63" s="2" customFormat="1" ht="24.2" customHeight="1">
      <c r="A117" s="29"/>
      <c r="B117" s="30"/>
      <c r="C117" s="157" t="s">
        <v>83</v>
      </c>
      <c r="D117" s="157" t="s">
        <v>107</v>
      </c>
      <c r="E117" s="158" t="s">
        <v>108</v>
      </c>
      <c r="F117" s="159" t="s">
        <v>235</v>
      </c>
      <c r="G117" s="160" t="s">
        <v>109</v>
      </c>
      <c r="H117" s="161"/>
      <c r="I117" s="159" t="s">
        <v>233</v>
      </c>
      <c r="J117" s="34"/>
      <c r="K117" s="162" t="s">
        <v>1</v>
      </c>
      <c r="L117" s="163" t="s">
        <v>43</v>
      </c>
      <c r="M117" s="65"/>
      <c r="N117" s="164" t="e">
        <f>M117*#REF!</f>
        <v>#REF!</v>
      </c>
      <c r="O117" s="164">
        <v>0</v>
      </c>
      <c r="P117" s="164" t="e">
        <f>O117*#REF!</f>
        <v>#REF!</v>
      </c>
      <c r="Q117" s="164">
        <v>0</v>
      </c>
      <c r="R117" s="165" t="e">
        <f>Q117*#REF!</f>
        <v>#REF!</v>
      </c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P117" s="166" t="s">
        <v>110</v>
      </c>
      <c r="AR117" s="166" t="s">
        <v>107</v>
      </c>
      <c r="AS117" s="166" t="s">
        <v>83</v>
      </c>
      <c r="AW117" s="13" t="s">
        <v>106</v>
      </c>
      <c r="BC117" s="167" t="e">
        <f>IF(L117="základní",#REF!,0)</f>
        <v>#REF!</v>
      </c>
      <c r="BD117" s="167">
        <f>IF(L117="snížená",#REF!,0)</f>
        <v>0</v>
      </c>
      <c r="BE117" s="167">
        <f>IF(L117="zákl. přenesená",#REF!,0)</f>
        <v>0</v>
      </c>
      <c r="BF117" s="167">
        <f>IF(L117="sníž. přenesená",#REF!,0)</f>
        <v>0</v>
      </c>
      <c r="BG117" s="167">
        <f>IF(L117="nulová",#REF!,0)</f>
        <v>0</v>
      </c>
      <c r="BH117" s="13" t="s">
        <v>83</v>
      </c>
      <c r="BI117" s="167" t="e">
        <f>ROUND(H117*#REF!,2)</f>
        <v>#REF!</v>
      </c>
      <c r="BJ117" s="13" t="s">
        <v>110</v>
      </c>
      <c r="BK117" s="166" t="s">
        <v>111</v>
      </c>
    </row>
    <row r="118" spans="1:63" s="2" customFormat="1" ht="107.25">
      <c r="A118" s="29"/>
      <c r="B118" s="30"/>
      <c r="C118" s="31"/>
      <c r="D118" s="168" t="s">
        <v>112</v>
      </c>
      <c r="E118" s="31"/>
      <c r="F118" s="169" t="s">
        <v>113</v>
      </c>
      <c r="G118" s="31"/>
      <c r="H118" s="170"/>
      <c r="I118" s="31"/>
      <c r="J118" s="34"/>
      <c r="K118" s="171"/>
      <c r="L118" s="172"/>
      <c r="M118" s="65"/>
      <c r="N118" s="65"/>
      <c r="O118" s="65"/>
      <c r="P118" s="65"/>
      <c r="Q118" s="65"/>
      <c r="R118" s="66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R118" s="13" t="s">
        <v>112</v>
      </c>
      <c r="AS118" s="13" t="s">
        <v>83</v>
      </c>
    </row>
    <row r="119" spans="1:63" s="2" customFormat="1" ht="33" customHeight="1">
      <c r="A119" s="29"/>
      <c r="B119" s="30"/>
      <c r="C119" s="157" t="s">
        <v>85</v>
      </c>
      <c r="D119" s="157" t="s">
        <v>107</v>
      </c>
      <c r="E119" s="158" t="s">
        <v>114</v>
      </c>
      <c r="F119" s="159" t="s">
        <v>236</v>
      </c>
      <c r="G119" s="160" t="s">
        <v>109</v>
      </c>
      <c r="H119" s="161"/>
      <c r="I119" s="159" t="s">
        <v>233</v>
      </c>
      <c r="J119" s="34"/>
      <c r="K119" s="162" t="s">
        <v>1</v>
      </c>
      <c r="L119" s="163" t="s">
        <v>43</v>
      </c>
      <c r="M119" s="65"/>
      <c r="N119" s="164" t="e">
        <f>M119*#REF!</f>
        <v>#REF!</v>
      </c>
      <c r="O119" s="164">
        <v>0</v>
      </c>
      <c r="P119" s="164" t="e">
        <f>O119*#REF!</f>
        <v>#REF!</v>
      </c>
      <c r="Q119" s="164">
        <v>0</v>
      </c>
      <c r="R119" s="165" t="e">
        <f>Q119*#REF!</f>
        <v>#REF!</v>
      </c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P119" s="166" t="s">
        <v>110</v>
      </c>
      <c r="AR119" s="166" t="s">
        <v>107</v>
      </c>
      <c r="AS119" s="166" t="s">
        <v>83</v>
      </c>
      <c r="AW119" s="13" t="s">
        <v>106</v>
      </c>
      <c r="BC119" s="167" t="e">
        <f>IF(L119="základní",#REF!,0)</f>
        <v>#REF!</v>
      </c>
      <c r="BD119" s="167">
        <f>IF(L119="snížená",#REF!,0)</f>
        <v>0</v>
      </c>
      <c r="BE119" s="167">
        <f>IF(L119="zákl. přenesená",#REF!,0)</f>
        <v>0</v>
      </c>
      <c r="BF119" s="167">
        <f>IF(L119="sníž. přenesená",#REF!,0)</f>
        <v>0</v>
      </c>
      <c r="BG119" s="167">
        <f>IF(L119="nulová",#REF!,0)</f>
        <v>0</v>
      </c>
      <c r="BH119" s="13" t="s">
        <v>83</v>
      </c>
      <c r="BI119" s="167" t="e">
        <f>ROUND(H119*#REF!,2)</f>
        <v>#REF!</v>
      </c>
      <c r="BJ119" s="13" t="s">
        <v>110</v>
      </c>
      <c r="BK119" s="166" t="s">
        <v>115</v>
      </c>
    </row>
    <row r="120" spans="1:63" s="2" customFormat="1" ht="107.25">
      <c r="A120" s="29"/>
      <c r="B120" s="30"/>
      <c r="C120" s="31"/>
      <c r="D120" s="168" t="s">
        <v>112</v>
      </c>
      <c r="E120" s="31"/>
      <c r="F120" s="169" t="s">
        <v>116</v>
      </c>
      <c r="G120" s="31"/>
      <c r="H120" s="170"/>
      <c r="I120" s="31"/>
      <c r="J120" s="34"/>
      <c r="K120" s="171"/>
      <c r="L120" s="172"/>
      <c r="M120" s="65"/>
      <c r="N120" s="65"/>
      <c r="O120" s="65"/>
      <c r="P120" s="65"/>
      <c r="Q120" s="65"/>
      <c r="R120" s="66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R120" s="13" t="s">
        <v>112</v>
      </c>
      <c r="AS120" s="13" t="s">
        <v>83</v>
      </c>
    </row>
    <row r="121" spans="1:63" s="2" customFormat="1" ht="24.2" customHeight="1">
      <c r="A121" s="29"/>
      <c r="B121" s="30"/>
      <c r="C121" s="157" t="s">
        <v>117</v>
      </c>
      <c r="D121" s="157" t="s">
        <v>107</v>
      </c>
      <c r="E121" s="158" t="s">
        <v>118</v>
      </c>
      <c r="F121" s="159" t="s">
        <v>119</v>
      </c>
      <c r="G121" s="160" t="s">
        <v>109</v>
      </c>
      <c r="H121" s="161"/>
      <c r="I121" s="159" t="s">
        <v>233</v>
      </c>
      <c r="J121" s="34"/>
      <c r="K121" s="162" t="s">
        <v>1</v>
      </c>
      <c r="L121" s="163" t="s">
        <v>43</v>
      </c>
      <c r="M121" s="65"/>
      <c r="N121" s="164" t="e">
        <f>M121*#REF!</f>
        <v>#REF!</v>
      </c>
      <c r="O121" s="164">
        <v>0</v>
      </c>
      <c r="P121" s="164" t="e">
        <f>O121*#REF!</f>
        <v>#REF!</v>
      </c>
      <c r="Q121" s="164">
        <v>0</v>
      </c>
      <c r="R121" s="165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6" t="s">
        <v>110</v>
      </c>
      <c r="AR121" s="166" t="s">
        <v>107</v>
      </c>
      <c r="AS121" s="166" t="s">
        <v>83</v>
      </c>
      <c r="AW121" s="13" t="s">
        <v>106</v>
      </c>
      <c r="BC121" s="167" t="e">
        <f>IF(L121="základní",#REF!,0)</f>
        <v>#REF!</v>
      </c>
      <c r="BD121" s="167">
        <f>IF(L121="snížená",#REF!,0)</f>
        <v>0</v>
      </c>
      <c r="BE121" s="167">
        <f>IF(L121="zákl. přenesená",#REF!,0)</f>
        <v>0</v>
      </c>
      <c r="BF121" s="167">
        <f>IF(L121="sníž. přenesená",#REF!,0)</f>
        <v>0</v>
      </c>
      <c r="BG121" s="167">
        <f>IF(L121="nulová",#REF!,0)</f>
        <v>0</v>
      </c>
      <c r="BH121" s="13" t="s">
        <v>83</v>
      </c>
      <c r="BI121" s="167" t="e">
        <f>ROUND(H121*#REF!,2)</f>
        <v>#REF!</v>
      </c>
      <c r="BJ121" s="13" t="s">
        <v>110</v>
      </c>
      <c r="BK121" s="166" t="s">
        <v>120</v>
      </c>
    </row>
    <row r="122" spans="1:63" s="2" customFormat="1" ht="97.5">
      <c r="A122" s="29"/>
      <c r="B122" s="30"/>
      <c r="C122" s="31"/>
      <c r="D122" s="168" t="s">
        <v>112</v>
      </c>
      <c r="E122" s="31"/>
      <c r="F122" s="169" t="s">
        <v>121</v>
      </c>
      <c r="G122" s="31"/>
      <c r="H122" s="170"/>
      <c r="I122" s="31"/>
      <c r="J122" s="34"/>
      <c r="K122" s="171"/>
      <c r="L122" s="172"/>
      <c r="M122" s="65"/>
      <c r="N122" s="65"/>
      <c r="O122" s="65"/>
      <c r="P122" s="65"/>
      <c r="Q122" s="65"/>
      <c r="R122" s="66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R122" s="13" t="s">
        <v>112</v>
      </c>
      <c r="AS122" s="13" t="s">
        <v>83</v>
      </c>
    </row>
    <row r="123" spans="1:63" s="2" customFormat="1" ht="24.2" customHeight="1">
      <c r="A123" s="29"/>
      <c r="B123" s="30"/>
      <c r="C123" s="157" t="s">
        <v>110</v>
      </c>
      <c r="D123" s="157" t="s">
        <v>107</v>
      </c>
      <c r="E123" s="158" t="s">
        <v>122</v>
      </c>
      <c r="F123" s="159" t="s">
        <v>123</v>
      </c>
      <c r="G123" s="160" t="s">
        <v>109</v>
      </c>
      <c r="H123" s="161"/>
      <c r="I123" s="159" t="s">
        <v>233</v>
      </c>
      <c r="J123" s="34"/>
      <c r="K123" s="162" t="s">
        <v>1</v>
      </c>
      <c r="L123" s="163" t="s">
        <v>43</v>
      </c>
      <c r="M123" s="65"/>
      <c r="N123" s="164" t="e">
        <f>M123*#REF!</f>
        <v>#REF!</v>
      </c>
      <c r="O123" s="164">
        <v>0</v>
      </c>
      <c r="P123" s="164" t="e">
        <f>O123*#REF!</f>
        <v>#REF!</v>
      </c>
      <c r="Q123" s="164">
        <v>0</v>
      </c>
      <c r="R123" s="165" t="e">
        <f>Q123*#REF!</f>
        <v>#REF!</v>
      </c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P123" s="166" t="s">
        <v>110</v>
      </c>
      <c r="AR123" s="166" t="s">
        <v>107</v>
      </c>
      <c r="AS123" s="166" t="s">
        <v>83</v>
      </c>
      <c r="AW123" s="13" t="s">
        <v>106</v>
      </c>
      <c r="BC123" s="167" t="e">
        <f>IF(L123="základní",#REF!,0)</f>
        <v>#REF!</v>
      </c>
      <c r="BD123" s="167">
        <f>IF(L123="snížená",#REF!,0)</f>
        <v>0</v>
      </c>
      <c r="BE123" s="167">
        <f>IF(L123="zákl. přenesená",#REF!,0)</f>
        <v>0</v>
      </c>
      <c r="BF123" s="167">
        <f>IF(L123="sníž. přenesená",#REF!,0)</f>
        <v>0</v>
      </c>
      <c r="BG123" s="167">
        <f>IF(L123="nulová",#REF!,0)</f>
        <v>0</v>
      </c>
      <c r="BH123" s="13" t="s">
        <v>83</v>
      </c>
      <c r="BI123" s="167" t="e">
        <f>ROUND(H123*#REF!,2)</f>
        <v>#REF!</v>
      </c>
      <c r="BJ123" s="13" t="s">
        <v>110</v>
      </c>
      <c r="BK123" s="166" t="s">
        <v>124</v>
      </c>
    </row>
    <row r="124" spans="1:63" s="2" customFormat="1" ht="97.5">
      <c r="A124" s="29"/>
      <c r="B124" s="30"/>
      <c r="C124" s="31"/>
      <c r="D124" s="168" t="s">
        <v>112</v>
      </c>
      <c r="E124" s="31"/>
      <c r="F124" s="169" t="s">
        <v>121</v>
      </c>
      <c r="G124" s="31"/>
      <c r="H124" s="170"/>
      <c r="I124" s="31"/>
      <c r="J124" s="34"/>
      <c r="K124" s="171"/>
      <c r="L124" s="172"/>
      <c r="M124" s="65"/>
      <c r="N124" s="65"/>
      <c r="O124" s="65"/>
      <c r="P124" s="65"/>
      <c r="Q124" s="65"/>
      <c r="R124" s="66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R124" s="13" t="s">
        <v>112</v>
      </c>
      <c r="AS124" s="13" t="s">
        <v>83</v>
      </c>
    </row>
    <row r="125" spans="1:63" s="2" customFormat="1" ht="24.2" customHeight="1">
      <c r="A125" s="29"/>
      <c r="B125" s="30"/>
      <c r="C125" s="157" t="s">
        <v>125</v>
      </c>
      <c r="D125" s="157" t="s">
        <v>107</v>
      </c>
      <c r="E125" s="158" t="s">
        <v>126</v>
      </c>
      <c r="F125" s="159" t="s">
        <v>119</v>
      </c>
      <c r="G125" s="160" t="s">
        <v>109</v>
      </c>
      <c r="H125" s="161"/>
      <c r="I125" s="159" t="s">
        <v>233</v>
      </c>
      <c r="J125" s="34"/>
      <c r="K125" s="162" t="s">
        <v>1</v>
      </c>
      <c r="L125" s="163" t="s">
        <v>43</v>
      </c>
      <c r="M125" s="65"/>
      <c r="N125" s="164" t="e">
        <f>M125*#REF!</f>
        <v>#REF!</v>
      </c>
      <c r="O125" s="164">
        <v>0</v>
      </c>
      <c r="P125" s="164" t="e">
        <f>O125*#REF!</f>
        <v>#REF!</v>
      </c>
      <c r="Q125" s="164">
        <v>0</v>
      </c>
      <c r="R125" s="165" t="e">
        <f>Q125*#REF!</f>
        <v>#REF!</v>
      </c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P125" s="166" t="s">
        <v>110</v>
      </c>
      <c r="AR125" s="166" t="s">
        <v>107</v>
      </c>
      <c r="AS125" s="166" t="s">
        <v>83</v>
      </c>
      <c r="AW125" s="13" t="s">
        <v>106</v>
      </c>
      <c r="BC125" s="167" t="e">
        <f>IF(L125="základní",#REF!,0)</f>
        <v>#REF!</v>
      </c>
      <c r="BD125" s="167">
        <f>IF(L125="snížená",#REF!,0)</f>
        <v>0</v>
      </c>
      <c r="BE125" s="167">
        <f>IF(L125="zákl. přenesená",#REF!,0)</f>
        <v>0</v>
      </c>
      <c r="BF125" s="167">
        <f>IF(L125="sníž. přenesená",#REF!,0)</f>
        <v>0</v>
      </c>
      <c r="BG125" s="167">
        <f>IF(L125="nulová",#REF!,0)</f>
        <v>0</v>
      </c>
      <c r="BH125" s="13" t="s">
        <v>83</v>
      </c>
      <c r="BI125" s="167" t="e">
        <f>ROUND(H125*#REF!,2)</f>
        <v>#REF!</v>
      </c>
      <c r="BJ125" s="13" t="s">
        <v>110</v>
      </c>
      <c r="BK125" s="166" t="s">
        <v>127</v>
      </c>
    </row>
    <row r="126" spans="1:63" s="2" customFormat="1" ht="97.5">
      <c r="A126" s="29"/>
      <c r="B126" s="30"/>
      <c r="C126" s="31"/>
      <c r="D126" s="168" t="s">
        <v>112</v>
      </c>
      <c r="E126" s="31"/>
      <c r="F126" s="169" t="s">
        <v>128</v>
      </c>
      <c r="G126" s="31"/>
      <c r="H126" s="170"/>
      <c r="I126" s="31"/>
      <c r="J126" s="34"/>
      <c r="K126" s="171"/>
      <c r="L126" s="172"/>
      <c r="M126" s="65"/>
      <c r="N126" s="65"/>
      <c r="O126" s="65"/>
      <c r="P126" s="65"/>
      <c r="Q126" s="65"/>
      <c r="R126" s="66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R126" s="13" t="s">
        <v>112</v>
      </c>
      <c r="AS126" s="13" t="s">
        <v>83</v>
      </c>
    </row>
    <row r="127" spans="1:63" s="2" customFormat="1" ht="24.2" customHeight="1">
      <c r="A127" s="29"/>
      <c r="B127" s="30"/>
      <c r="C127" s="157" t="s">
        <v>129</v>
      </c>
      <c r="D127" s="157" t="s">
        <v>107</v>
      </c>
      <c r="E127" s="158" t="s">
        <v>130</v>
      </c>
      <c r="F127" s="159" t="s">
        <v>123</v>
      </c>
      <c r="G127" s="160" t="s">
        <v>109</v>
      </c>
      <c r="H127" s="161"/>
      <c r="I127" s="159" t="s">
        <v>233</v>
      </c>
      <c r="J127" s="34"/>
      <c r="K127" s="162" t="s">
        <v>1</v>
      </c>
      <c r="L127" s="163" t="s">
        <v>43</v>
      </c>
      <c r="M127" s="65"/>
      <c r="N127" s="164" t="e">
        <f>M127*#REF!</f>
        <v>#REF!</v>
      </c>
      <c r="O127" s="164">
        <v>0</v>
      </c>
      <c r="P127" s="164" t="e">
        <f>O127*#REF!</f>
        <v>#REF!</v>
      </c>
      <c r="Q127" s="164">
        <v>0</v>
      </c>
      <c r="R127" s="165" t="e">
        <f>Q127*#REF!</f>
        <v>#REF!</v>
      </c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P127" s="166" t="s">
        <v>110</v>
      </c>
      <c r="AR127" s="166" t="s">
        <v>107</v>
      </c>
      <c r="AS127" s="166" t="s">
        <v>83</v>
      </c>
      <c r="AW127" s="13" t="s">
        <v>106</v>
      </c>
      <c r="BC127" s="167" t="e">
        <f>IF(L127="základní",#REF!,0)</f>
        <v>#REF!</v>
      </c>
      <c r="BD127" s="167">
        <f>IF(L127="snížená",#REF!,0)</f>
        <v>0</v>
      </c>
      <c r="BE127" s="167">
        <f>IF(L127="zákl. přenesená",#REF!,0)</f>
        <v>0</v>
      </c>
      <c r="BF127" s="167">
        <f>IF(L127="sníž. přenesená",#REF!,0)</f>
        <v>0</v>
      </c>
      <c r="BG127" s="167">
        <f>IF(L127="nulová",#REF!,0)</f>
        <v>0</v>
      </c>
      <c r="BH127" s="13" t="s">
        <v>83</v>
      </c>
      <c r="BI127" s="167" t="e">
        <f>ROUND(H127*#REF!,2)</f>
        <v>#REF!</v>
      </c>
      <c r="BJ127" s="13" t="s">
        <v>110</v>
      </c>
      <c r="BK127" s="166" t="s">
        <v>131</v>
      </c>
    </row>
    <row r="128" spans="1:63" s="2" customFormat="1" ht="97.5">
      <c r="A128" s="29"/>
      <c r="B128" s="30"/>
      <c r="C128" s="31"/>
      <c r="D128" s="168" t="s">
        <v>112</v>
      </c>
      <c r="E128" s="31"/>
      <c r="F128" s="169" t="s">
        <v>128</v>
      </c>
      <c r="G128" s="31"/>
      <c r="H128" s="170"/>
      <c r="I128" s="31"/>
      <c r="J128" s="34"/>
      <c r="K128" s="171"/>
      <c r="L128" s="172"/>
      <c r="M128" s="65"/>
      <c r="N128" s="65"/>
      <c r="O128" s="65"/>
      <c r="P128" s="65"/>
      <c r="Q128" s="65"/>
      <c r="R128" s="66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R128" s="13" t="s">
        <v>112</v>
      </c>
      <c r="AS128" s="13" t="s">
        <v>83</v>
      </c>
    </row>
    <row r="129" spans="1:63" s="2" customFormat="1" ht="37.9" customHeight="1">
      <c r="A129" s="29"/>
      <c r="B129" s="30"/>
      <c r="C129" s="157" t="s">
        <v>132</v>
      </c>
      <c r="D129" s="157" t="s">
        <v>107</v>
      </c>
      <c r="E129" s="158" t="s">
        <v>133</v>
      </c>
      <c r="F129" s="159" t="s">
        <v>134</v>
      </c>
      <c r="G129" s="160" t="s">
        <v>109</v>
      </c>
      <c r="H129" s="161"/>
      <c r="I129" s="159" t="s">
        <v>233</v>
      </c>
      <c r="J129" s="34"/>
      <c r="K129" s="162" t="s">
        <v>1</v>
      </c>
      <c r="L129" s="163" t="s">
        <v>43</v>
      </c>
      <c r="M129" s="65"/>
      <c r="N129" s="164" t="e">
        <f>M129*#REF!</f>
        <v>#REF!</v>
      </c>
      <c r="O129" s="164">
        <v>0</v>
      </c>
      <c r="P129" s="164" t="e">
        <f>O129*#REF!</f>
        <v>#REF!</v>
      </c>
      <c r="Q129" s="164">
        <v>0</v>
      </c>
      <c r="R129" s="165" t="e">
        <f>Q129*#REF!</f>
        <v>#REF!</v>
      </c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P129" s="166" t="s">
        <v>110</v>
      </c>
      <c r="AR129" s="166" t="s">
        <v>107</v>
      </c>
      <c r="AS129" s="166" t="s">
        <v>83</v>
      </c>
      <c r="AW129" s="13" t="s">
        <v>106</v>
      </c>
      <c r="BC129" s="167" t="e">
        <f>IF(L129="základní",#REF!,0)</f>
        <v>#REF!</v>
      </c>
      <c r="BD129" s="167">
        <f>IF(L129="snížená",#REF!,0)</f>
        <v>0</v>
      </c>
      <c r="BE129" s="167">
        <f>IF(L129="zákl. přenesená",#REF!,0)</f>
        <v>0</v>
      </c>
      <c r="BF129" s="167">
        <f>IF(L129="sníž. přenesená",#REF!,0)</f>
        <v>0</v>
      </c>
      <c r="BG129" s="167">
        <f>IF(L129="nulová",#REF!,0)</f>
        <v>0</v>
      </c>
      <c r="BH129" s="13" t="s">
        <v>83</v>
      </c>
      <c r="BI129" s="167" t="e">
        <f>ROUND(H129*#REF!,2)</f>
        <v>#REF!</v>
      </c>
      <c r="BJ129" s="13" t="s">
        <v>110</v>
      </c>
      <c r="BK129" s="166" t="s">
        <v>135</v>
      </c>
    </row>
    <row r="130" spans="1:63" s="2" customFormat="1" ht="195">
      <c r="A130" s="29"/>
      <c r="B130" s="30"/>
      <c r="C130" s="31"/>
      <c r="D130" s="168" t="s">
        <v>112</v>
      </c>
      <c r="E130" s="31"/>
      <c r="F130" s="169" t="s">
        <v>136</v>
      </c>
      <c r="G130" s="31"/>
      <c r="H130" s="170"/>
      <c r="I130" s="31"/>
      <c r="J130" s="34"/>
      <c r="K130" s="171"/>
      <c r="L130" s="172"/>
      <c r="M130" s="65"/>
      <c r="N130" s="65"/>
      <c r="O130" s="65"/>
      <c r="P130" s="65"/>
      <c r="Q130" s="65"/>
      <c r="R130" s="66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R130" s="13" t="s">
        <v>112</v>
      </c>
      <c r="AS130" s="13" t="s">
        <v>83</v>
      </c>
    </row>
    <row r="131" spans="1:63" s="2" customFormat="1" ht="37.9" customHeight="1">
      <c r="A131" s="29"/>
      <c r="B131" s="30"/>
      <c r="C131" s="157" t="s">
        <v>137</v>
      </c>
      <c r="D131" s="157" t="s">
        <v>107</v>
      </c>
      <c r="E131" s="158" t="s">
        <v>138</v>
      </c>
      <c r="F131" s="159" t="s">
        <v>237</v>
      </c>
      <c r="G131" s="160" t="s">
        <v>109</v>
      </c>
      <c r="H131" s="161"/>
      <c r="I131" s="159" t="s">
        <v>233</v>
      </c>
      <c r="J131" s="34"/>
      <c r="K131" s="162" t="s">
        <v>1</v>
      </c>
      <c r="L131" s="163" t="s">
        <v>43</v>
      </c>
      <c r="M131" s="65"/>
      <c r="N131" s="164" t="e">
        <f>M131*#REF!</f>
        <v>#REF!</v>
      </c>
      <c r="O131" s="164">
        <v>0</v>
      </c>
      <c r="P131" s="164" t="e">
        <f>O131*#REF!</f>
        <v>#REF!</v>
      </c>
      <c r="Q131" s="164">
        <v>0</v>
      </c>
      <c r="R131" s="165" t="e">
        <f>Q131*#REF!</f>
        <v>#REF!</v>
      </c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P131" s="166" t="s">
        <v>110</v>
      </c>
      <c r="AR131" s="166" t="s">
        <v>107</v>
      </c>
      <c r="AS131" s="166" t="s">
        <v>83</v>
      </c>
      <c r="AW131" s="13" t="s">
        <v>106</v>
      </c>
      <c r="BC131" s="167" t="e">
        <f>IF(L131="základní",#REF!,0)</f>
        <v>#REF!</v>
      </c>
      <c r="BD131" s="167">
        <f>IF(L131="snížená",#REF!,0)</f>
        <v>0</v>
      </c>
      <c r="BE131" s="167">
        <f>IF(L131="zákl. přenesená",#REF!,0)</f>
        <v>0</v>
      </c>
      <c r="BF131" s="167">
        <f>IF(L131="sníž. přenesená",#REF!,0)</f>
        <v>0</v>
      </c>
      <c r="BG131" s="167">
        <f>IF(L131="nulová",#REF!,0)</f>
        <v>0</v>
      </c>
      <c r="BH131" s="13" t="s">
        <v>83</v>
      </c>
      <c r="BI131" s="167" t="e">
        <f>ROUND(H131*#REF!,2)</f>
        <v>#REF!</v>
      </c>
      <c r="BJ131" s="13" t="s">
        <v>110</v>
      </c>
      <c r="BK131" s="166" t="s">
        <v>139</v>
      </c>
    </row>
    <row r="132" spans="1:63" s="2" customFormat="1" ht="87.75">
      <c r="A132" s="29"/>
      <c r="B132" s="30"/>
      <c r="C132" s="31"/>
      <c r="D132" s="168" t="s">
        <v>112</v>
      </c>
      <c r="E132" s="31"/>
      <c r="F132" s="169" t="s">
        <v>140</v>
      </c>
      <c r="G132" s="31"/>
      <c r="H132" s="170"/>
      <c r="I132" s="31"/>
      <c r="J132" s="34"/>
      <c r="K132" s="171"/>
      <c r="L132" s="172"/>
      <c r="M132" s="65"/>
      <c r="N132" s="65"/>
      <c r="O132" s="65"/>
      <c r="P132" s="65"/>
      <c r="Q132" s="65"/>
      <c r="R132" s="66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R132" s="13" t="s">
        <v>112</v>
      </c>
      <c r="AS132" s="13" t="s">
        <v>83</v>
      </c>
    </row>
    <row r="133" spans="1:63" s="2" customFormat="1" ht="24.2" customHeight="1">
      <c r="A133" s="29"/>
      <c r="B133" s="30"/>
      <c r="C133" s="157" t="s">
        <v>141</v>
      </c>
      <c r="D133" s="157" t="s">
        <v>107</v>
      </c>
      <c r="E133" s="158" t="s">
        <v>142</v>
      </c>
      <c r="F133" s="159" t="s">
        <v>143</v>
      </c>
      <c r="G133" s="160" t="s">
        <v>109</v>
      </c>
      <c r="H133" s="161"/>
      <c r="I133" s="159" t="s">
        <v>233</v>
      </c>
      <c r="J133" s="34"/>
      <c r="K133" s="162" t="s">
        <v>1</v>
      </c>
      <c r="L133" s="163" t="s">
        <v>43</v>
      </c>
      <c r="M133" s="65"/>
      <c r="N133" s="164" t="e">
        <f>M133*#REF!</f>
        <v>#REF!</v>
      </c>
      <c r="O133" s="164">
        <v>0</v>
      </c>
      <c r="P133" s="164" t="e">
        <f>O133*#REF!</f>
        <v>#REF!</v>
      </c>
      <c r="Q133" s="164">
        <v>0</v>
      </c>
      <c r="R133" s="165" t="e">
        <f>Q133*#REF!</f>
        <v>#REF!</v>
      </c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P133" s="166" t="s">
        <v>110</v>
      </c>
      <c r="AR133" s="166" t="s">
        <v>107</v>
      </c>
      <c r="AS133" s="166" t="s">
        <v>83</v>
      </c>
      <c r="AW133" s="13" t="s">
        <v>106</v>
      </c>
      <c r="BC133" s="167" t="e">
        <f>IF(L133="základní",#REF!,0)</f>
        <v>#REF!</v>
      </c>
      <c r="BD133" s="167">
        <f>IF(L133="snížená",#REF!,0)</f>
        <v>0</v>
      </c>
      <c r="BE133" s="167">
        <f>IF(L133="zákl. přenesená",#REF!,0)</f>
        <v>0</v>
      </c>
      <c r="BF133" s="167">
        <f>IF(L133="sníž. přenesená",#REF!,0)</f>
        <v>0</v>
      </c>
      <c r="BG133" s="167">
        <f>IF(L133="nulová",#REF!,0)</f>
        <v>0</v>
      </c>
      <c r="BH133" s="13" t="s">
        <v>83</v>
      </c>
      <c r="BI133" s="167" t="e">
        <f>ROUND(H133*#REF!,2)</f>
        <v>#REF!</v>
      </c>
      <c r="BJ133" s="13" t="s">
        <v>110</v>
      </c>
      <c r="BK133" s="166" t="s">
        <v>144</v>
      </c>
    </row>
    <row r="134" spans="1:63" s="2" customFormat="1" ht="117">
      <c r="A134" s="29"/>
      <c r="B134" s="30"/>
      <c r="C134" s="31"/>
      <c r="D134" s="168" t="s">
        <v>112</v>
      </c>
      <c r="E134" s="31"/>
      <c r="F134" s="169" t="s">
        <v>145</v>
      </c>
      <c r="G134" s="31"/>
      <c r="H134" s="170"/>
      <c r="I134" s="31"/>
      <c r="J134" s="34"/>
      <c r="K134" s="171"/>
      <c r="L134" s="172"/>
      <c r="M134" s="65"/>
      <c r="N134" s="65"/>
      <c r="O134" s="65"/>
      <c r="P134" s="65"/>
      <c r="Q134" s="65"/>
      <c r="R134" s="66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R134" s="13" t="s">
        <v>112</v>
      </c>
      <c r="AS134" s="13" t="s">
        <v>83</v>
      </c>
    </row>
    <row r="135" spans="1:63" s="2" customFormat="1" ht="24.2" customHeight="1">
      <c r="A135" s="29"/>
      <c r="B135" s="30"/>
      <c r="C135" s="157" t="s">
        <v>146</v>
      </c>
      <c r="D135" s="157" t="s">
        <v>107</v>
      </c>
      <c r="E135" s="158" t="s">
        <v>147</v>
      </c>
      <c r="F135" s="159" t="s">
        <v>148</v>
      </c>
      <c r="G135" s="160" t="s">
        <v>109</v>
      </c>
      <c r="H135" s="161"/>
      <c r="I135" s="159" t="s">
        <v>233</v>
      </c>
      <c r="J135" s="34"/>
      <c r="K135" s="162" t="s">
        <v>1</v>
      </c>
      <c r="L135" s="163" t="s">
        <v>43</v>
      </c>
      <c r="M135" s="65"/>
      <c r="N135" s="164" t="e">
        <f>M135*#REF!</f>
        <v>#REF!</v>
      </c>
      <c r="O135" s="164">
        <v>0</v>
      </c>
      <c r="P135" s="164" t="e">
        <f>O135*#REF!</f>
        <v>#REF!</v>
      </c>
      <c r="Q135" s="164">
        <v>0</v>
      </c>
      <c r="R135" s="165" t="e">
        <f>Q135*#REF!</f>
        <v>#REF!</v>
      </c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P135" s="166" t="s">
        <v>110</v>
      </c>
      <c r="AR135" s="166" t="s">
        <v>107</v>
      </c>
      <c r="AS135" s="166" t="s">
        <v>83</v>
      </c>
      <c r="AW135" s="13" t="s">
        <v>106</v>
      </c>
      <c r="BC135" s="167" t="e">
        <f>IF(L135="základní",#REF!,0)</f>
        <v>#REF!</v>
      </c>
      <c r="BD135" s="167">
        <f>IF(L135="snížená",#REF!,0)</f>
        <v>0</v>
      </c>
      <c r="BE135" s="167">
        <f>IF(L135="zákl. přenesená",#REF!,0)</f>
        <v>0</v>
      </c>
      <c r="BF135" s="167">
        <f>IF(L135="sníž. přenesená",#REF!,0)</f>
        <v>0</v>
      </c>
      <c r="BG135" s="167">
        <f>IF(L135="nulová",#REF!,0)</f>
        <v>0</v>
      </c>
      <c r="BH135" s="13" t="s">
        <v>83</v>
      </c>
      <c r="BI135" s="167" t="e">
        <f>ROUND(H135*#REF!,2)</f>
        <v>#REF!</v>
      </c>
      <c r="BJ135" s="13" t="s">
        <v>110</v>
      </c>
      <c r="BK135" s="166" t="s">
        <v>149</v>
      </c>
    </row>
    <row r="136" spans="1:63" s="2" customFormat="1" ht="117">
      <c r="A136" s="29"/>
      <c r="B136" s="30"/>
      <c r="C136" s="31"/>
      <c r="D136" s="168" t="s">
        <v>112</v>
      </c>
      <c r="E136" s="31"/>
      <c r="F136" s="169" t="s">
        <v>145</v>
      </c>
      <c r="G136" s="31"/>
      <c r="H136" s="170"/>
      <c r="I136" s="31"/>
      <c r="J136" s="34"/>
      <c r="K136" s="171"/>
      <c r="L136" s="172"/>
      <c r="M136" s="65"/>
      <c r="N136" s="65"/>
      <c r="O136" s="65"/>
      <c r="P136" s="65"/>
      <c r="Q136" s="65"/>
      <c r="R136" s="66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R136" s="13" t="s">
        <v>112</v>
      </c>
      <c r="AS136" s="13" t="s">
        <v>83</v>
      </c>
    </row>
    <row r="137" spans="1:63" s="2" customFormat="1" ht="24.2" customHeight="1">
      <c r="A137" s="29"/>
      <c r="B137" s="30"/>
      <c r="C137" s="157" t="s">
        <v>150</v>
      </c>
      <c r="D137" s="157" t="s">
        <v>107</v>
      </c>
      <c r="E137" s="158" t="s">
        <v>151</v>
      </c>
      <c r="F137" s="159" t="s">
        <v>152</v>
      </c>
      <c r="G137" s="160" t="s">
        <v>109</v>
      </c>
      <c r="H137" s="161"/>
      <c r="I137" s="159" t="s">
        <v>233</v>
      </c>
      <c r="J137" s="34"/>
      <c r="K137" s="162" t="s">
        <v>1</v>
      </c>
      <c r="L137" s="163" t="s">
        <v>43</v>
      </c>
      <c r="M137" s="65"/>
      <c r="N137" s="164" t="e">
        <f>M137*#REF!</f>
        <v>#REF!</v>
      </c>
      <c r="O137" s="164">
        <v>0</v>
      </c>
      <c r="P137" s="164" t="e">
        <f>O137*#REF!</f>
        <v>#REF!</v>
      </c>
      <c r="Q137" s="164">
        <v>0</v>
      </c>
      <c r="R137" s="165" t="e">
        <f>Q137*#REF!</f>
        <v>#REF!</v>
      </c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P137" s="166" t="s">
        <v>110</v>
      </c>
      <c r="AR137" s="166" t="s">
        <v>107</v>
      </c>
      <c r="AS137" s="166" t="s">
        <v>83</v>
      </c>
      <c r="AW137" s="13" t="s">
        <v>106</v>
      </c>
      <c r="BC137" s="167" t="e">
        <f>IF(L137="základní",#REF!,0)</f>
        <v>#REF!</v>
      </c>
      <c r="BD137" s="167">
        <f>IF(L137="snížená",#REF!,0)</f>
        <v>0</v>
      </c>
      <c r="BE137" s="167">
        <f>IF(L137="zákl. přenesená",#REF!,0)</f>
        <v>0</v>
      </c>
      <c r="BF137" s="167">
        <f>IF(L137="sníž. přenesená",#REF!,0)</f>
        <v>0</v>
      </c>
      <c r="BG137" s="167">
        <f>IF(L137="nulová",#REF!,0)</f>
        <v>0</v>
      </c>
      <c r="BH137" s="13" t="s">
        <v>83</v>
      </c>
      <c r="BI137" s="167" t="e">
        <f>ROUND(H137*#REF!,2)</f>
        <v>#REF!</v>
      </c>
      <c r="BJ137" s="13" t="s">
        <v>110</v>
      </c>
      <c r="BK137" s="166" t="s">
        <v>153</v>
      </c>
    </row>
    <row r="138" spans="1:63" s="2" customFormat="1" ht="117">
      <c r="A138" s="29"/>
      <c r="B138" s="30"/>
      <c r="C138" s="31"/>
      <c r="D138" s="168" t="s">
        <v>112</v>
      </c>
      <c r="E138" s="31"/>
      <c r="F138" s="169" t="s">
        <v>145</v>
      </c>
      <c r="G138" s="31"/>
      <c r="H138" s="170"/>
      <c r="I138" s="31"/>
      <c r="J138" s="34"/>
      <c r="K138" s="171"/>
      <c r="L138" s="172"/>
      <c r="M138" s="65"/>
      <c r="N138" s="65"/>
      <c r="O138" s="65"/>
      <c r="P138" s="65"/>
      <c r="Q138" s="65"/>
      <c r="R138" s="66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R138" s="13" t="s">
        <v>112</v>
      </c>
      <c r="AS138" s="13" t="s">
        <v>83</v>
      </c>
    </row>
    <row r="139" spans="1:63" s="2" customFormat="1" ht="16.5" customHeight="1">
      <c r="A139" s="29"/>
      <c r="B139" s="30"/>
      <c r="C139" s="157" t="s">
        <v>8</v>
      </c>
      <c r="D139" s="157" t="s">
        <v>107</v>
      </c>
      <c r="E139" s="158" t="s">
        <v>154</v>
      </c>
      <c r="F139" s="159" t="s">
        <v>155</v>
      </c>
      <c r="G139" s="160" t="s">
        <v>109</v>
      </c>
      <c r="H139" s="161"/>
      <c r="I139" s="159" t="s">
        <v>233</v>
      </c>
      <c r="J139" s="34"/>
      <c r="K139" s="162" t="s">
        <v>1</v>
      </c>
      <c r="L139" s="163" t="s">
        <v>43</v>
      </c>
      <c r="M139" s="65"/>
      <c r="N139" s="164" t="e">
        <f>M139*#REF!</f>
        <v>#REF!</v>
      </c>
      <c r="O139" s="164">
        <v>0</v>
      </c>
      <c r="P139" s="164" t="e">
        <f>O139*#REF!</f>
        <v>#REF!</v>
      </c>
      <c r="Q139" s="164">
        <v>0</v>
      </c>
      <c r="R139" s="165" t="e">
        <f>Q139*#REF!</f>
        <v>#REF!</v>
      </c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P139" s="166" t="s">
        <v>110</v>
      </c>
      <c r="AR139" s="166" t="s">
        <v>107</v>
      </c>
      <c r="AS139" s="166" t="s">
        <v>83</v>
      </c>
      <c r="AW139" s="13" t="s">
        <v>106</v>
      </c>
      <c r="BC139" s="167" t="e">
        <f>IF(L139="základní",#REF!,0)</f>
        <v>#REF!</v>
      </c>
      <c r="BD139" s="167">
        <f>IF(L139="snížená",#REF!,0)</f>
        <v>0</v>
      </c>
      <c r="BE139" s="167">
        <f>IF(L139="zákl. přenesená",#REF!,0)</f>
        <v>0</v>
      </c>
      <c r="BF139" s="167">
        <f>IF(L139="sníž. přenesená",#REF!,0)</f>
        <v>0</v>
      </c>
      <c r="BG139" s="167">
        <f>IF(L139="nulová",#REF!,0)</f>
        <v>0</v>
      </c>
      <c r="BH139" s="13" t="s">
        <v>83</v>
      </c>
      <c r="BI139" s="167" t="e">
        <f>ROUND(H139*#REF!,2)</f>
        <v>#REF!</v>
      </c>
      <c r="BJ139" s="13" t="s">
        <v>110</v>
      </c>
      <c r="BK139" s="166" t="s">
        <v>156</v>
      </c>
    </row>
    <row r="140" spans="1:63" s="2" customFormat="1" ht="195">
      <c r="A140" s="29"/>
      <c r="B140" s="30"/>
      <c r="C140" s="31"/>
      <c r="D140" s="168" t="s">
        <v>112</v>
      </c>
      <c r="E140" s="31"/>
      <c r="F140" s="169" t="s">
        <v>157</v>
      </c>
      <c r="G140" s="31"/>
      <c r="H140" s="170"/>
      <c r="I140" s="31"/>
      <c r="J140" s="34"/>
      <c r="K140" s="171"/>
      <c r="L140" s="172"/>
      <c r="M140" s="65"/>
      <c r="N140" s="65"/>
      <c r="O140" s="65"/>
      <c r="P140" s="65"/>
      <c r="Q140" s="65"/>
      <c r="R140" s="66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R140" s="13" t="s">
        <v>112</v>
      </c>
      <c r="AS140" s="13" t="s">
        <v>83</v>
      </c>
    </row>
    <row r="141" spans="1:63" s="2" customFormat="1" ht="21.75" customHeight="1">
      <c r="A141" s="29"/>
      <c r="B141" s="30"/>
      <c r="C141" s="157" t="s">
        <v>158</v>
      </c>
      <c r="D141" s="157" t="s">
        <v>107</v>
      </c>
      <c r="E141" s="158" t="s">
        <v>159</v>
      </c>
      <c r="F141" s="159" t="s">
        <v>160</v>
      </c>
      <c r="G141" s="160" t="s">
        <v>109</v>
      </c>
      <c r="H141" s="161"/>
      <c r="I141" s="159" t="s">
        <v>233</v>
      </c>
      <c r="J141" s="34"/>
      <c r="K141" s="162" t="s">
        <v>1</v>
      </c>
      <c r="L141" s="163" t="s">
        <v>43</v>
      </c>
      <c r="M141" s="65"/>
      <c r="N141" s="164" t="e">
        <f>M141*#REF!</f>
        <v>#REF!</v>
      </c>
      <c r="O141" s="164">
        <v>0</v>
      </c>
      <c r="P141" s="164" t="e">
        <f>O141*#REF!</f>
        <v>#REF!</v>
      </c>
      <c r="Q141" s="164">
        <v>0</v>
      </c>
      <c r="R141" s="165" t="e">
        <f>Q141*#REF!</f>
        <v>#REF!</v>
      </c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P141" s="166" t="s">
        <v>110</v>
      </c>
      <c r="AR141" s="166" t="s">
        <v>107</v>
      </c>
      <c r="AS141" s="166" t="s">
        <v>83</v>
      </c>
      <c r="AW141" s="13" t="s">
        <v>106</v>
      </c>
      <c r="BC141" s="167" t="e">
        <f>IF(L141="základní",#REF!,0)</f>
        <v>#REF!</v>
      </c>
      <c r="BD141" s="167">
        <f>IF(L141="snížená",#REF!,0)</f>
        <v>0</v>
      </c>
      <c r="BE141" s="167">
        <f>IF(L141="zákl. přenesená",#REF!,0)</f>
        <v>0</v>
      </c>
      <c r="BF141" s="167">
        <f>IF(L141="sníž. přenesená",#REF!,0)</f>
        <v>0</v>
      </c>
      <c r="BG141" s="167">
        <f>IF(L141="nulová",#REF!,0)</f>
        <v>0</v>
      </c>
      <c r="BH141" s="13" t="s">
        <v>83</v>
      </c>
      <c r="BI141" s="167" t="e">
        <f>ROUND(H141*#REF!,2)</f>
        <v>#REF!</v>
      </c>
      <c r="BJ141" s="13" t="s">
        <v>110</v>
      </c>
      <c r="BK141" s="166" t="s">
        <v>161</v>
      </c>
    </row>
    <row r="142" spans="1:63" s="2" customFormat="1" ht="48.75">
      <c r="A142" s="29"/>
      <c r="B142" s="30"/>
      <c r="C142" s="31"/>
      <c r="D142" s="168" t="s">
        <v>112</v>
      </c>
      <c r="E142" s="31"/>
      <c r="F142" s="169" t="s">
        <v>162</v>
      </c>
      <c r="G142" s="31"/>
      <c r="H142" s="170"/>
      <c r="I142" s="31"/>
      <c r="J142" s="34"/>
      <c r="K142" s="171"/>
      <c r="L142" s="172"/>
      <c r="M142" s="65"/>
      <c r="N142" s="65"/>
      <c r="O142" s="65"/>
      <c r="P142" s="65"/>
      <c r="Q142" s="65"/>
      <c r="R142" s="66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R142" s="13" t="s">
        <v>112</v>
      </c>
      <c r="AS142" s="13" t="s">
        <v>83</v>
      </c>
    </row>
    <row r="143" spans="1:63" s="2" customFormat="1" ht="24.2" customHeight="1">
      <c r="A143" s="29"/>
      <c r="B143" s="30"/>
      <c r="C143" s="157" t="s">
        <v>163</v>
      </c>
      <c r="D143" s="157" t="s">
        <v>107</v>
      </c>
      <c r="E143" s="158" t="s">
        <v>164</v>
      </c>
      <c r="F143" s="159" t="s">
        <v>165</v>
      </c>
      <c r="G143" s="160" t="s">
        <v>109</v>
      </c>
      <c r="H143" s="161"/>
      <c r="I143" s="159" t="s">
        <v>233</v>
      </c>
      <c r="J143" s="34"/>
      <c r="K143" s="162" t="s">
        <v>1</v>
      </c>
      <c r="L143" s="163" t="s">
        <v>43</v>
      </c>
      <c r="M143" s="65"/>
      <c r="N143" s="164" t="e">
        <f>M143*#REF!</f>
        <v>#REF!</v>
      </c>
      <c r="O143" s="164">
        <v>0</v>
      </c>
      <c r="P143" s="164" t="e">
        <f>O143*#REF!</f>
        <v>#REF!</v>
      </c>
      <c r="Q143" s="164">
        <v>0</v>
      </c>
      <c r="R143" s="165" t="e">
        <f>Q143*#REF!</f>
        <v>#REF!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P143" s="166" t="s">
        <v>110</v>
      </c>
      <c r="AR143" s="166" t="s">
        <v>107</v>
      </c>
      <c r="AS143" s="166" t="s">
        <v>83</v>
      </c>
      <c r="AW143" s="13" t="s">
        <v>106</v>
      </c>
      <c r="BC143" s="167" t="e">
        <f>IF(L143="základní",#REF!,0)</f>
        <v>#REF!</v>
      </c>
      <c r="BD143" s="167">
        <f>IF(L143="snížená",#REF!,0)</f>
        <v>0</v>
      </c>
      <c r="BE143" s="167">
        <f>IF(L143="zákl. přenesená",#REF!,0)</f>
        <v>0</v>
      </c>
      <c r="BF143" s="167">
        <f>IF(L143="sníž. přenesená",#REF!,0)</f>
        <v>0</v>
      </c>
      <c r="BG143" s="167">
        <f>IF(L143="nulová",#REF!,0)</f>
        <v>0</v>
      </c>
      <c r="BH143" s="13" t="s">
        <v>83</v>
      </c>
      <c r="BI143" s="167" t="e">
        <f>ROUND(H143*#REF!,2)</f>
        <v>#REF!</v>
      </c>
      <c r="BJ143" s="13" t="s">
        <v>110</v>
      </c>
      <c r="BK143" s="166" t="s">
        <v>166</v>
      </c>
    </row>
    <row r="144" spans="1:63" s="2" customFormat="1" ht="58.5">
      <c r="A144" s="29"/>
      <c r="B144" s="30"/>
      <c r="C144" s="31"/>
      <c r="D144" s="168" t="s">
        <v>112</v>
      </c>
      <c r="E144" s="31"/>
      <c r="F144" s="169" t="s">
        <v>167</v>
      </c>
      <c r="G144" s="31"/>
      <c r="H144" s="170"/>
      <c r="I144" s="31"/>
      <c r="J144" s="34"/>
      <c r="K144" s="171"/>
      <c r="L144" s="172"/>
      <c r="M144" s="65"/>
      <c r="N144" s="65"/>
      <c r="O144" s="65"/>
      <c r="P144" s="65"/>
      <c r="Q144" s="65"/>
      <c r="R144" s="66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R144" s="13" t="s">
        <v>112</v>
      </c>
      <c r="AS144" s="13" t="s">
        <v>83</v>
      </c>
    </row>
    <row r="145" spans="1:63" s="2" customFormat="1" ht="24.2" customHeight="1">
      <c r="A145" s="29"/>
      <c r="B145" s="30"/>
      <c r="C145" s="157" t="s">
        <v>168</v>
      </c>
      <c r="D145" s="157" t="s">
        <v>107</v>
      </c>
      <c r="E145" s="158" t="s">
        <v>169</v>
      </c>
      <c r="F145" s="159" t="s">
        <v>170</v>
      </c>
      <c r="G145" s="160" t="s">
        <v>109</v>
      </c>
      <c r="H145" s="161"/>
      <c r="I145" s="159" t="s">
        <v>233</v>
      </c>
      <c r="J145" s="34"/>
      <c r="K145" s="162" t="s">
        <v>1</v>
      </c>
      <c r="L145" s="163" t="s">
        <v>43</v>
      </c>
      <c r="M145" s="65"/>
      <c r="N145" s="164" t="e">
        <f>M145*#REF!</f>
        <v>#REF!</v>
      </c>
      <c r="O145" s="164">
        <v>0</v>
      </c>
      <c r="P145" s="164" t="e">
        <f>O145*#REF!</f>
        <v>#REF!</v>
      </c>
      <c r="Q145" s="164">
        <v>0</v>
      </c>
      <c r="R145" s="165" t="e">
        <f>Q145*#REF!</f>
        <v>#REF!</v>
      </c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P145" s="166" t="s">
        <v>110</v>
      </c>
      <c r="AR145" s="166" t="s">
        <v>107</v>
      </c>
      <c r="AS145" s="166" t="s">
        <v>83</v>
      </c>
      <c r="AW145" s="13" t="s">
        <v>106</v>
      </c>
      <c r="BC145" s="167" t="e">
        <f>IF(L145="základní",#REF!,0)</f>
        <v>#REF!</v>
      </c>
      <c r="BD145" s="167">
        <f>IF(L145="snížená",#REF!,0)</f>
        <v>0</v>
      </c>
      <c r="BE145" s="167">
        <f>IF(L145="zákl. přenesená",#REF!,0)</f>
        <v>0</v>
      </c>
      <c r="BF145" s="167">
        <f>IF(L145="sníž. přenesená",#REF!,0)</f>
        <v>0</v>
      </c>
      <c r="BG145" s="167">
        <f>IF(L145="nulová",#REF!,0)</f>
        <v>0</v>
      </c>
      <c r="BH145" s="13" t="s">
        <v>83</v>
      </c>
      <c r="BI145" s="167" t="e">
        <f>ROUND(H145*#REF!,2)</f>
        <v>#REF!</v>
      </c>
      <c r="BJ145" s="13" t="s">
        <v>110</v>
      </c>
      <c r="BK145" s="166" t="s">
        <v>171</v>
      </c>
    </row>
    <row r="146" spans="1:63" s="2" customFormat="1" ht="58.5">
      <c r="A146" s="29"/>
      <c r="B146" s="30"/>
      <c r="C146" s="31"/>
      <c r="D146" s="168" t="s">
        <v>112</v>
      </c>
      <c r="E146" s="31"/>
      <c r="F146" s="169" t="s">
        <v>172</v>
      </c>
      <c r="G146" s="31"/>
      <c r="H146" s="170"/>
      <c r="I146" s="31"/>
      <c r="J146" s="34"/>
      <c r="K146" s="171"/>
      <c r="L146" s="172"/>
      <c r="M146" s="65"/>
      <c r="N146" s="65"/>
      <c r="O146" s="65"/>
      <c r="P146" s="65"/>
      <c r="Q146" s="65"/>
      <c r="R146" s="66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R146" s="13" t="s">
        <v>112</v>
      </c>
      <c r="AS146" s="13" t="s">
        <v>83</v>
      </c>
    </row>
    <row r="147" spans="1:63" s="2" customFormat="1" ht="24.2" customHeight="1">
      <c r="A147" s="29"/>
      <c r="B147" s="30"/>
      <c r="C147" s="157" t="s">
        <v>173</v>
      </c>
      <c r="D147" s="157" t="s">
        <v>107</v>
      </c>
      <c r="E147" s="158" t="s">
        <v>174</v>
      </c>
      <c r="F147" s="159" t="s">
        <v>175</v>
      </c>
      <c r="G147" s="160" t="s">
        <v>109</v>
      </c>
      <c r="H147" s="161"/>
      <c r="I147" s="159" t="s">
        <v>233</v>
      </c>
      <c r="J147" s="34"/>
      <c r="K147" s="162" t="s">
        <v>1</v>
      </c>
      <c r="L147" s="163" t="s">
        <v>43</v>
      </c>
      <c r="M147" s="65"/>
      <c r="N147" s="164" t="e">
        <f>M147*#REF!</f>
        <v>#REF!</v>
      </c>
      <c r="O147" s="164">
        <v>0</v>
      </c>
      <c r="P147" s="164" t="e">
        <f>O147*#REF!</f>
        <v>#REF!</v>
      </c>
      <c r="Q147" s="164">
        <v>0</v>
      </c>
      <c r="R147" s="165" t="e">
        <f>Q147*#REF!</f>
        <v>#REF!</v>
      </c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P147" s="166" t="s">
        <v>110</v>
      </c>
      <c r="AR147" s="166" t="s">
        <v>107</v>
      </c>
      <c r="AS147" s="166" t="s">
        <v>83</v>
      </c>
      <c r="AW147" s="13" t="s">
        <v>106</v>
      </c>
      <c r="BC147" s="167" t="e">
        <f>IF(L147="základní",#REF!,0)</f>
        <v>#REF!</v>
      </c>
      <c r="BD147" s="167">
        <f>IF(L147="snížená",#REF!,0)</f>
        <v>0</v>
      </c>
      <c r="BE147" s="167">
        <f>IF(L147="zákl. přenesená",#REF!,0)</f>
        <v>0</v>
      </c>
      <c r="BF147" s="167">
        <f>IF(L147="sníž. přenesená",#REF!,0)</f>
        <v>0</v>
      </c>
      <c r="BG147" s="167">
        <f>IF(L147="nulová",#REF!,0)</f>
        <v>0</v>
      </c>
      <c r="BH147" s="13" t="s">
        <v>83</v>
      </c>
      <c r="BI147" s="167" t="e">
        <f>ROUND(H147*#REF!,2)</f>
        <v>#REF!</v>
      </c>
      <c r="BJ147" s="13" t="s">
        <v>110</v>
      </c>
      <c r="BK147" s="166" t="s">
        <v>176</v>
      </c>
    </row>
    <row r="148" spans="1:63" s="2" customFormat="1" ht="58.5">
      <c r="A148" s="29"/>
      <c r="B148" s="30"/>
      <c r="C148" s="31"/>
      <c r="D148" s="168" t="s">
        <v>112</v>
      </c>
      <c r="E148" s="31"/>
      <c r="F148" s="169" t="s">
        <v>177</v>
      </c>
      <c r="G148" s="31"/>
      <c r="H148" s="170"/>
      <c r="I148" s="31"/>
      <c r="J148" s="34"/>
      <c r="K148" s="171"/>
      <c r="L148" s="172"/>
      <c r="M148" s="65"/>
      <c r="N148" s="65"/>
      <c r="O148" s="65"/>
      <c r="P148" s="65"/>
      <c r="Q148" s="65"/>
      <c r="R148" s="66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R148" s="13" t="s">
        <v>112</v>
      </c>
      <c r="AS148" s="13" t="s">
        <v>83</v>
      </c>
    </row>
    <row r="149" spans="1:63" s="2" customFormat="1" ht="24.2" customHeight="1">
      <c r="A149" s="29"/>
      <c r="B149" s="30"/>
      <c r="C149" s="157" t="s">
        <v>178</v>
      </c>
      <c r="D149" s="157" t="s">
        <v>107</v>
      </c>
      <c r="E149" s="158" t="s">
        <v>179</v>
      </c>
      <c r="F149" s="159" t="s">
        <v>180</v>
      </c>
      <c r="G149" s="160" t="s">
        <v>109</v>
      </c>
      <c r="H149" s="161"/>
      <c r="I149" s="159" t="s">
        <v>233</v>
      </c>
      <c r="J149" s="34"/>
      <c r="K149" s="162" t="s">
        <v>1</v>
      </c>
      <c r="L149" s="163" t="s">
        <v>43</v>
      </c>
      <c r="M149" s="65"/>
      <c r="N149" s="164" t="e">
        <f>M149*#REF!</f>
        <v>#REF!</v>
      </c>
      <c r="O149" s="164">
        <v>0</v>
      </c>
      <c r="P149" s="164" t="e">
        <f>O149*#REF!</f>
        <v>#REF!</v>
      </c>
      <c r="Q149" s="164">
        <v>0</v>
      </c>
      <c r="R149" s="165" t="e">
        <f>Q149*#REF!</f>
        <v>#REF!</v>
      </c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P149" s="166" t="s">
        <v>110</v>
      </c>
      <c r="AR149" s="166" t="s">
        <v>107</v>
      </c>
      <c r="AS149" s="166" t="s">
        <v>83</v>
      </c>
      <c r="AW149" s="13" t="s">
        <v>106</v>
      </c>
      <c r="BC149" s="167" t="e">
        <f>IF(L149="základní",#REF!,0)</f>
        <v>#REF!</v>
      </c>
      <c r="BD149" s="167">
        <f>IF(L149="snížená",#REF!,0)</f>
        <v>0</v>
      </c>
      <c r="BE149" s="167">
        <f>IF(L149="zákl. přenesená",#REF!,0)</f>
        <v>0</v>
      </c>
      <c r="BF149" s="167">
        <f>IF(L149="sníž. přenesená",#REF!,0)</f>
        <v>0</v>
      </c>
      <c r="BG149" s="167">
        <f>IF(L149="nulová",#REF!,0)</f>
        <v>0</v>
      </c>
      <c r="BH149" s="13" t="s">
        <v>83</v>
      </c>
      <c r="BI149" s="167" t="e">
        <f>ROUND(H149*#REF!,2)</f>
        <v>#REF!</v>
      </c>
      <c r="BJ149" s="13" t="s">
        <v>110</v>
      </c>
      <c r="BK149" s="166" t="s">
        <v>181</v>
      </c>
    </row>
    <row r="150" spans="1:63" s="2" customFormat="1" ht="58.5">
      <c r="A150" s="29"/>
      <c r="B150" s="30"/>
      <c r="C150" s="31"/>
      <c r="D150" s="168" t="s">
        <v>112</v>
      </c>
      <c r="E150" s="31"/>
      <c r="F150" s="169" t="s">
        <v>182</v>
      </c>
      <c r="G150" s="31"/>
      <c r="H150" s="170"/>
      <c r="I150" s="31"/>
      <c r="J150" s="34"/>
      <c r="K150" s="171"/>
      <c r="L150" s="172"/>
      <c r="M150" s="65"/>
      <c r="N150" s="65"/>
      <c r="O150" s="65"/>
      <c r="P150" s="65"/>
      <c r="Q150" s="65"/>
      <c r="R150" s="66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R150" s="13" t="s">
        <v>112</v>
      </c>
      <c r="AS150" s="13" t="s">
        <v>83</v>
      </c>
    </row>
    <row r="151" spans="1:63" s="2" customFormat="1" ht="33" customHeight="1">
      <c r="A151" s="29"/>
      <c r="B151" s="30"/>
      <c r="C151" s="157" t="s">
        <v>183</v>
      </c>
      <c r="D151" s="157" t="s">
        <v>107</v>
      </c>
      <c r="E151" s="158" t="s">
        <v>184</v>
      </c>
      <c r="F151" s="159" t="s">
        <v>185</v>
      </c>
      <c r="G151" s="160" t="s">
        <v>109</v>
      </c>
      <c r="H151" s="161"/>
      <c r="I151" s="159" t="s">
        <v>233</v>
      </c>
      <c r="J151" s="34"/>
      <c r="K151" s="162" t="s">
        <v>1</v>
      </c>
      <c r="L151" s="163" t="s">
        <v>43</v>
      </c>
      <c r="M151" s="65"/>
      <c r="N151" s="164" t="e">
        <f>M151*#REF!</f>
        <v>#REF!</v>
      </c>
      <c r="O151" s="164">
        <v>0</v>
      </c>
      <c r="P151" s="164" t="e">
        <f>O151*#REF!</f>
        <v>#REF!</v>
      </c>
      <c r="Q151" s="164">
        <v>0</v>
      </c>
      <c r="R151" s="165" t="e">
        <f>Q151*#REF!</f>
        <v>#REF!</v>
      </c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P151" s="166" t="s">
        <v>110</v>
      </c>
      <c r="AR151" s="166" t="s">
        <v>107</v>
      </c>
      <c r="AS151" s="166" t="s">
        <v>83</v>
      </c>
      <c r="AW151" s="13" t="s">
        <v>106</v>
      </c>
      <c r="BC151" s="167" t="e">
        <f>IF(L151="základní",#REF!,0)</f>
        <v>#REF!</v>
      </c>
      <c r="BD151" s="167">
        <f>IF(L151="snížená",#REF!,0)</f>
        <v>0</v>
      </c>
      <c r="BE151" s="167">
        <f>IF(L151="zákl. přenesená",#REF!,0)</f>
        <v>0</v>
      </c>
      <c r="BF151" s="167">
        <f>IF(L151="sníž. přenesená",#REF!,0)</f>
        <v>0</v>
      </c>
      <c r="BG151" s="167">
        <f>IF(L151="nulová",#REF!,0)</f>
        <v>0</v>
      </c>
      <c r="BH151" s="13" t="s">
        <v>83</v>
      </c>
      <c r="BI151" s="167" t="e">
        <f>ROUND(H151*#REF!,2)</f>
        <v>#REF!</v>
      </c>
      <c r="BJ151" s="13" t="s">
        <v>110</v>
      </c>
      <c r="BK151" s="166" t="s">
        <v>186</v>
      </c>
    </row>
    <row r="152" spans="1:63" s="2" customFormat="1" ht="39">
      <c r="A152" s="29"/>
      <c r="B152" s="30"/>
      <c r="C152" s="31"/>
      <c r="D152" s="168" t="s">
        <v>112</v>
      </c>
      <c r="E152" s="31"/>
      <c r="F152" s="169" t="s">
        <v>187</v>
      </c>
      <c r="G152" s="31"/>
      <c r="H152" s="170"/>
      <c r="I152" s="31"/>
      <c r="J152" s="34"/>
      <c r="K152" s="171"/>
      <c r="L152" s="172"/>
      <c r="M152" s="65"/>
      <c r="N152" s="65"/>
      <c r="O152" s="65"/>
      <c r="P152" s="65"/>
      <c r="Q152" s="65"/>
      <c r="R152" s="66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R152" s="13" t="s">
        <v>112</v>
      </c>
      <c r="AS152" s="13" t="s">
        <v>83</v>
      </c>
    </row>
    <row r="153" spans="1:63" s="2" customFormat="1" ht="16.5" customHeight="1">
      <c r="A153" s="29"/>
      <c r="B153" s="30"/>
      <c r="C153" s="157" t="s">
        <v>188</v>
      </c>
      <c r="D153" s="157" t="s">
        <v>107</v>
      </c>
      <c r="E153" s="158" t="s">
        <v>189</v>
      </c>
      <c r="F153" s="159" t="s">
        <v>190</v>
      </c>
      <c r="G153" s="160" t="s">
        <v>109</v>
      </c>
      <c r="H153" s="161"/>
      <c r="I153" s="159" t="s">
        <v>233</v>
      </c>
      <c r="J153" s="34"/>
      <c r="K153" s="162" t="s">
        <v>1</v>
      </c>
      <c r="L153" s="163" t="s">
        <v>43</v>
      </c>
      <c r="M153" s="65"/>
      <c r="N153" s="164" t="e">
        <f>M153*#REF!</f>
        <v>#REF!</v>
      </c>
      <c r="O153" s="164">
        <v>0</v>
      </c>
      <c r="P153" s="164" t="e">
        <f>O153*#REF!</f>
        <v>#REF!</v>
      </c>
      <c r="Q153" s="164">
        <v>0</v>
      </c>
      <c r="R153" s="165" t="e">
        <f>Q153*#REF!</f>
        <v>#REF!</v>
      </c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P153" s="166" t="s">
        <v>110</v>
      </c>
      <c r="AR153" s="166" t="s">
        <v>107</v>
      </c>
      <c r="AS153" s="166" t="s">
        <v>83</v>
      </c>
      <c r="AW153" s="13" t="s">
        <v>106</v>
      </c>
      <c r="BC153" s="167" t="e">
        <f>IF(L153="základní",#REF!,0)</f>
        <v>#REF!</v>
      </c>
      <c r="BD153" s="167">
        <f>IF(L153="snížená",#REF!,0)</f>
        <v>0</v>
      </c>
      <c r="BE153" s="167">
        <f>IF(L153="zákl. přenesená",#REF!,0)</f>
        <v>0</v>
      </c>
      <c r="BF153" s="167">
        <f>IF(L153="sníž. přenesená",#REF!,0)</f>
        <v>0</v>
      </c>
      <c r="BG153" s="167">
        <f>IF(L153="nulová",#REF!,0)</f>
        <v>0</v>
      </c>
      <c r="BH153" s="13" t="s">
        <v>83</v>
      </c>
      <c r="BI153" s="167" t="e">
        <f>ROUND(H153*#REF!,2)</f>
        <v>#REF!</v>
      </c>
      <c r="BJ153" s="13" t="s">
        <v>110</v>
      </c>
      <c r="BK153" s="166" t="s">
        <v>191</v>
      </c>
    </row>
    <row r="154" spans="1:63" s="2" customFormat="1" ht="58.5">
      <c r="A154" s="29"/>
      <c r="B154" s="30"/>
      <c r="C154" s="31"/>
      <c r="D154" s="168" t="s">
        <v>112</v>
      </c>
      <c r="E154" s="31"/>
      <c r="F154" s="169" t="s">
        <v>192</v>
      </c>
      <c r="G154" s="31"/>
      <c r="H154" s="170"/>
      <c r="I154" s="31"/>
      <c r="J154" s="34"/>
      <c r="K154" s="171"/>
      <c r="L154" s="172"/>
      <c r="M154" s="65"/>
      <c r="N154" s="65"/>
      <c r="O154" s="65"/>
      <c r="P154" s="65"/>
      <c r="Q154" s="65"/>
      <c r="R154" s="66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R154" s="13" t="s">
        <v>112</v>
      </c>
      <c r="AS154" s="13" t="s">
        <v>83</v>
      </c>
    </row>
    <row r="155" spans="1:63" s="2" customFormat="1" ht="21.75" customHeight="1">
      <c r="A155" s="29"/>
      <c r="B155" s="30"/>
      <c r="C155" s="157" t="s">
        <v>193</v>
      </c>
      <c r="D155" s="157" t="s">
        <v>107</v>
      </c>
      <c r="E155" s="158" t="s">
        <v>194</v>
      </c>
      <c r="F155" s="159" t="s">
        <v>195</v>
      </c>
      <c r="G155" s="160" t="s">
        <v>109</v>
      </c>
      <c r="H155" s="161"/>
      <c r="I155" s="159" t="s">
        <v>233</v>
      </c>
      <c r="J155" s="34"/>
      <c r="K155" s="162" t="s">
        <v>1</v>
      </c>
      <c r="L155" s="163" t="s">
        <v>43</v>
      </c>
      <c r="M155" s="65"/>
      <c r="N155" s="164" t="e">
        <f>M155*#REF!</f>
        <v>#REF!</v>
      </c>
      <c r="O155" s="164">
        <v>0</v>
      </c>
      <c r="P155" s="164" t="e">
        <f>O155*#REF!</f>
        <v>#REF!</v>
      </c>
      <c r="Q155" s="164">
        <v>0</v>
      </c>
      <c r="R155" s="165" t="e">
        <f>Q155*#REF!</f>
        <v>#REF!</v>
      </c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P155" s="166" t="s">
        <v>110</v>
      </c>
      <c r="AR155" s="166" t="s">
        <v>107</v>
      </c>
      <c r="AS155" s="166" t="s">
        <v>83</v>
      </c>
      <c r="AW155" s="13" t="s">
        <v>106</v>
      </c>
      <c r="BC155" s="167" t="e">
        <f>IF(L155="základní",#REF!,0)</f>
        <v>#REF!</v>
      </c>
      <c r="BD155" s="167">
        <f>IF(L155="snížená",#REF!,0)</f>
        <v>0</v>
      </c>
      <c r="BE155" s="167">
        <f>IF(L155="zákl. přenesená",#REF!,0)</f>
        <v>0</v>
      </c>
      <c r="BF155" s="167">
        <f>IF(L155="sníž. přenesená",#REF!,0)</f>
        <v>0</v>
      </c>
      <c r="BG155" s="167">
        <f>IF(L155="nulová",#REF!,0)</f>
        <v>0</v>
      </c>
      <c r="BH155" s="13" t="s">
        <v>83</v>
      </c>
      <c r="BI155" s="167" t="e">
        <f>ROUND(H155*#REF!,2)</f>
        <v>#REF!</v>
      </c>
      <c r="BJ155" s="13" t="s">
        <v>110</v>
      </c>
      <c r="BK155" s="166" t="s">
        <v>196</v>
      </c>
    </row>
    <row r="156" spans="1:63" s="2" customFormat="1" ht="58.5">
      <c r="A156" s="29"/>
      <c r="B156" s="30"/>
      <c r="C156" s="31"/>
      <c r="D156" s="168" t="s">
        <v>112</v>
      </c>
      <c r="E156" s="31"/>
      <c r="F156" s="169" t="s">
        <v>192</v>
      </c>
      <c r="G156" s="31"/>
      <c r="H156" s="170"/>
      <c r="I156" s="31"/>
      <c r="J156" s="34"/>
      <c r="K156" s="171"/>
      <c r="L156" s="172"/>
      <c r="M156" s="65"/>
      <c r="N156" s="65"/>
      <c r="O156" s="65"/>
      <c r="P156" s="65"/>
      <c r="Q156" s="65"/>
      <c r="R156" s="66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R156" s="13" t="s">
        <v>112</v>
      </c>
      <c r="AS156" s="13" t="s">
        <v>83</v>
      </c>
    </row>
    <row r="157" spans="1:63" s="2" customFormat="1" ht="21.75" customHeight="1">
      <c r="A157" s="29"/>
      <c r="B157" s="30"/>
      <c r="C157" s="157" t="s">
        <v>7</v>
      </c>
      <c r="D157" s="157" t="s">
        <v>107</v>
      </c>
      <c r="E157" s="158" t="s">
        <v>197</v>
      </c>
      <c r="F157" s="159" t="s">
        <v>198</v>
      </c>
      <c r="G157" s="160" t="s">
        <v>109</v>
      </c>
      <c r="H157" s="161"/>
      <c r="I157" s="159" t="s">
        <v>233</v>
      </c>
      <c r="J157" s="34"/>
      <c r="K157" s="162" t="s">
        <v>1</v>
      </c>
      <c r="L157" s="163" t="s">
        <v>43</v>
      </c>
      <c r="M157" s="65"/>
      <c r="N157" s="164" t="e">
        <f>M157*#REF!</f>
        <v>#REF!</v>
      </c>
      <c r="O157" s="164">
        <v>0</v>
      </c>
      <c r="P157" s="164" t="e">
        <f>O157*#REF!</f>
        <v>#REF!</v>
      </c>
      <c r="Q157" s="164">
        <v>0</v>
      </c>
      <c r="R157" s="165" t="e">
        <f>Q157*#REF!</f>
        <v>#REF!</v>
      </c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P157" s="166" t="s">
        <v>110</v>
      </c>
      <c r="AR157" s="166" t="s">
        <v>107</v>
      </c>
      <c r="AS157" s="166" t="s">
        <v>83</v>
      </c>
      <c r="AW157" s="13" t="s">
        <v>106</v>
      </c>
      <c r="BC157" s="167" t="e">
        <f>IF(L157="základní",#REF!,0)</f>
        <v>#REF!</v>
      </c>
      <c r="BD157" s="167">
        <f>IF(L157="snížená",#REF!,0)</f>
        <v>0</v>
      </c>
      <c r="BE157" s="167">
        <f>IF(L157="zákl. přenesená",#REF!,0)</f>
        <v>0</v>
      </c>
      <c r="BF157" s="167">
        <f>IF(L157="sníž. přenesená",#REF!,0)</f>
        <v>0</v>
      </c>
      <c r="BG157" s="167">
        <f>IF(L157="nulová",#REF!,0)</f>
        <v>0</v>
      </c>
      <c r="BH157" s="13" t="s">
        <v>83</v>
      </c>
      <c r="BI157" s="167" t="e">
        <f>ROUND(H157*#REF!,2)</f>
        <v>#REF!</v>
      </c>
      <c r="BJ157" s="13" t="s">
        <v>110</v>
      </c>
      <c r="BK157" s="166" t="s">
        <v>199</v>
      </c>
    </row>
    <row r="158" spans="1:63" s="2" customFormat="1" ht="58.5">
      <c r="A158" s="29"/>
      <c r="B158" s="30"/>
      <c r="C158" s="31"/>
      <c r="D158" s="168" t="s">
        <v>112</v>
      </c>
      <c r="E158" s="31"/>
      <c r="F158" s="169" t="s">
        <v>192</v>
      </c>
      <c r="G158" s="31"/>
      <c r="H158" s="170"/>
      <c r="I158" s="31"/>
      <c r="J158" s="34"/>
      <c r="K158" s="171"/>
      <c r="L158" s="172"/>
      <c r="M158" s="65"/>
      <c r="N158" s="65"/>
      <c r="O158" s="65"/>
      <c r="P158" s="65"/>
      <c r="Q158" s="65"/>
      <c r="R158" s="66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R158" s="13" t="s">
        <v>112</v>
      </c>
      <c r="AS158" s="13" t="s">
        <v>83</v>
      </c>
    </row>
    <row r="159" spans="1:63" s="2" customFormat="1" ht="16.5" customHeight="1">
      <c r="A159" s="29"/>
      <c r="B159" s="30"/>
      <c r="C159" s="157" t="s">
        <v>200</v>
      </c>
      <c r="D159" s="157" t="s">
        <v>107</v>
      </c>
      <c r="E159" s="158" t="s">
        <v>201</v>
      </c>
      <c r="F159" s="159" t="s">
        <v>202</v>
      </c>
      <c r="G159" s="160" t="s">
        <v>109</v>
      </c>
      <c r="H159" s="161"/>
      <c r="I159" s="159" t="s">
        <v>233</v>
      </c>
      <c r="J159" s="34"/>
      <c r="K159" s="162" t="s">
        <v>1</v>
      </c>
      <c r="L159" s="163" t="s">
        <v>43</v>
      </c>
      <c r="M159" s="65"/>
      <c r="N159" s="164" t="e">
        <f>M159*#REF!</f>
        <v>#REF!</v>
      </c>
      <c r="O159" s="164">
        <v>0</v>
      </c>
      <c r="P159" s="164" t="e">
        <f>O159*#REF!</f>
        <v>#REF!</v>
      </c>
      <c r="Q159" s="164">
        <v>0</v>
      </c>
      <c r="R159" s="165" t="e">
        <f>Q159*#REF!</f>
        <v>#REF!</v>
      </c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P159" s="166" t="s">
        <v>110</v>
      </c>
      <c r="AR159" s="166" t="s">
        <v>107</v>
      </c>
      <c r="AS159" s="166" t="s">
        <v>83</v>
      </c>
      <c r="AW159" s="13" t="s">
        <v>106</v>
      </c>
      <c r="BC159" s="167" t="e">
        <f>IF(L159="základní",#REF!,0)</f>
        <v>#REF!</v>
      </c>
      <c r="BD159" s="167">
        <f>IF(L159="snížená",#REF!,0)</f>
        <v>0</v>
      </c>
      <c r="BE159" s="167">
        <f>IF(L159="zákl. přenesená",#REF!,0)</f>
        <v>0</v>
      </c>
      <c r="BF159" s="167">
        <f>IF(L159="sníž. přenesená",#REF!,0)</f>
        <v>0</v>
      </c>
      <c r="BG159" s="167">
        <f>IF(L159="nulová",#REF!,0)</f>
        <v>0</v>
      </c>
      <c r="BH159" s="13" t="s">
        <v>83</v>
      </c>
      <c r="BI159" s="167" t="e">
        <f>ROUND(H159*#REF!,2)</f>
        <v>#REF!</v>
      </c>
      <c r="BJ159" s="13" t="s">
        <v>110</v>
      </c>
      <c r="BK159" s="166" t="s">
        <v>203</v>
      </c>
    </row>
    <row r="160" spans="1:63" s="2" customFormat="1" ht="16.5" customHeight="1">
      <c r="A160" s="29"/>
      <c r="B160" s="30"/>
      <c r="C160" s="157" t="s">
        <v>204</v>
      </c>
      <c r="D160" s="157" t="s">
        <v>107</v>
      </c>
      <c r="E160" s="158" t="s">
        <v>205</v>
      </c>
      <c r="F160" s="159" t="s">
        <v>206</v>
      </c>
      <c r="G160" s="160" t="s">
        <v>109</v>
      </c>
      <c r="H160" s="161"/>
      <c r="I160" s="159" t="s">
        <v>233</v>
      </c>
      <c r="J160" s="34"/>
      <c r="K160" s="162" t="s">
        <v>1</v>
      </c>
      <c r="L160" s="163" t="s">
        <v>43</v>
      </c>
      <c r="M160" s="65"/>
      <c r="N160" s="164" t="e">
        <f>M160*#REF!</f>
        <v>#REF!</v>
      </c>
      <c r="O160" s="164">
        <v>0</v>
      </c>
      <c r="P160" s="164" t="e">
        <f>O160*#REF!</f>
        <v>#REF!</v>
      </c>
      <c r="Q160" s="164">
        <v>0</v>
      </c>
      <c r="R160" s="165" t="e">
        <f>Q160*#REF!</f>
        <v>#REF!</v>
      </c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P160" s="166" t="s">
        <v>110</v>
      </c>
      <c r="AR160" s="166" t="s">
        <v>107</v>
      </c>
      <c r="AS160" s="166" t="s">
        <v>83</v>
      </c>
      <c r="AW160" s="13" t="s">
        <v>106</v>
      </c>
      <c r="BC160" s="167" t="e">
        <f>IF(L160="základní",#REF!,0)</f>
        <v>#REF!</v>
      </c>
      <c r="BD160" s="167">
        <f>IF(L160="snížená",#REF!,0)</f>
        <v>0</v>
      </c>
      <c r="BE160" s="167">
        <f>IF(L160="zákl. přenesená",#REF!,0)</f>
        <v>0</v>
      </c>
      <c r="BF160" s="167">
        <f>IF(L160="sníž. přenesená",#REF!,0)</f>
        <v>0</v>
      </c>
      <c r="BG160" s="167">
        <f>IF(L160="nulová",#REF!,0)</f>
        <v>0</v>
      </c>
      <c r="BH160" s="13" t="s">
        <v>83</v>
      </c>
      <c r="BI160" s="167" t="e">
        <f>ROUND(H160*#REF!,2)</f>
        <v>#REF!</v>
      </c>
      <c r="BJ160" s="13" t="s">
        <v>110</v>
      </c>
      <c r="BK160" s="166" t="s">
        <v>207</v>
      </c>
    </row>
    <row r="161" spans="1:63" s="11" customFormat="1" ht="25.9" customHeight="1">
      <c r="B161" s="144"/>
      <c r="C161" s="145"/>
      <c r="D161" s="146" t="s">
        <v>77</v>
      </c>
      <c r="E161" s="147" t="s">
        <v>208</v>
      </c>
      <c r="F161" s="147" t="s">
        <v>209</v>
      </c>
      <c r="G161" s="145"/>
      <c r="H161" s="148"/>
      <c r="I161" s="145"/>
      <c r="J161" s="149"/>
      <c r="K161" s="150"/>
      <c r="L161" s="151"/>
      <c r="M161" s="151"/>
      <c r="N161" s="152" t="e">
        <f>SUM(N162:N167)</f>
        <v>#REF!</v>
      </c>
      <c r="O161" s="151"/>
      <c r="P161" s="152" t="e">
        <f>SUM(P162:P167)</f>
        <v>#REF!</v>
      </c>
      <c r="Q161" s="151"/>
      <c r="R161" s="153" t="e">
        <f>SUM(R162:R167)</f>
        <v>#REF!</v>
      </c>
      <c r="AP161" s="154" t="s">
        <v>83</v>
      </c>
      <c r="AR161" s="155" t="s">
        <v>77</v>
      </c>
      <c r="AS161" s="155" t="s">
        <v>78</v>
      </c>
      <c r="AW161" s="154" t="s">
        <v>106</v>
      </c>
      <c r="BI161" s="156" t="e">
        <f>SUM(BI162:BI167)</f>
        <v>#REF!</v>
      </c>
    </row>
    <row r="162" spans="1:63" s="2" customFormat="1" ht="33" customHeight="1">
      <c r="A162" s="29"/>
      <c r="B162" s="30"/>
      <c r="C162" s="157" t="s">
        <v>210</v>
      </c>
      <c r="D162" s="157" t="s">
        <v>107</v>
      </c>
      <c r="E162" s="158" t="s">
        <v>211</v>
      </c>
      <c r="F162" s="159" t="s">
        <v>212</v>
      </c>
      <c r="G162" s="160" t="s">
        <v>213</v>
      </c>
      <c r="H162" s="161"/>
      <c r="I162" s="159" t="s">
        <v>233</v>
      </c>
      <c r="J162" s="34"/>
      <c r="K162" s="162" t="s">
        <v>1</v>
      </c>
      <c r="L162" s="163" t="s">
        <v>43</v>
      </c>
      <c r="M162" s="65"/>
      <c r="N162" s="164" t="e">
        <f>M162*#REF!</f>
        <v>#REF!</v>
      </c>
      <c r="O162" s="164">
        <v>0</v>
      </c>
      <c r="P162" s="164" t="e">
        <f>O162*#REF!</f>
        <v>#REF!</v>
      </c>
      <c r="Q162" s="164">
        <v>0</v>
      </c>
      <c r="R162" s="165" t="e">
        <f>Q162*#REF!</f>
        <v>#REF!</v>
      </c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P162" s="166" t="s">
        <v>110</v>
      </c>
      <c r="AR162" s="166" t="s">
        <v>107</v>
      </c>
      <c r="AS162" s="166" t="s">
        <v>83</v>
      </c>
      <c r="AW162" s="13" t="s">
        <v>106</v>
      </c>
      <c r="BC162" s="167" t="e">
        <f>IF(L162="základní",#REF!,0)</f>
        <v>#REF!</v>
      </c>
      <c r="BD162" s="167">
        <f>IF(L162="snížená",#REF!,0)</f>
        <v>0</v>
      </c>
      <c r="BE162" s="167">
        <f>IF(L162="zákl. přenesená",#REF!,0)</f>
        <v>0</v>
      </c>
      <c r="BF162" s="167">
        <f>IF(L162="sníž. přenesená",#REF!,0)</f>
        <v>0</v>
      </c>
      <c r="BG162" s="167">
        <f>IF(L162="nulová",#REF!,0)</f>
        <v>0</v>
      </c>
      <c r="BH162" s="13" t="s">
        <v>83</v>
      </c>
      <c r="BI162" s="167" t="e">
        <f>ROUND(H162*#REF!,2)</f>
        <v>#REF!</v>
      </c>
      <c r="BJ162" s="13" t="s">
        <v>110</v>
      </c>
      <c r="BK162" s="166" t="s">
        <v>214</v>
      </c>
    </row>
    <row r="163" spans="1:63" s="2" customFormat="1" ht="87.75">
      <c r="A163" s="29"/>
      <c r="B163" s="30"/>
      <c r="C163" s="31"/>
      <c r="D163" s="168" t="s">
        <v>112</v>
      </c>
      <c r="E163" s="31"/>
      <c r="F163" s="169" t="s">
        <v>215</v>
      </c>
      <c r="G163" s="31"/>
      <c r="H163" s="170"/>
      <c r="I163" s="31"/>
      <c r="J163" s="34"/>
      <c r="K163" s="171"/>
      <c r="L163" s="172"/>
      <c r="M163" s="65"/>
      <c r="N163" s="65"/>
      <c r="O163" s="65"/>
      <c r="P163" s="65"/>
      <c r="Q163" s="65"/>
      <c r="R163" s="66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R163" s="13" t="s">
        <v>112</v>
      </c>
      <c r="AS163" s="13" t="s">
        <v>83</v>
      </c>
    </row>
    <row r="164" spans="1:63" s="2" customFormat="1" ht="37.9" customHeight="1">
      <c r="A164" s="29"/>
      <c r="B164" s="30"/>
      <c r="C164" s="157" t="s">
        <v>216</v>
      </c>
      <c r="D164" s="157" t="s">
        <v>107</v>
      </c>
      <c r="E164" s="158" t="s">
        <v>217</v>
      </c>
      <c r="F164" s="159" t="s">
        <v>218</v>
      </c>
      <c r="G164" s="160" t="s">
        <v>219</v>
      </c>
      <c r="H164" s="161"/>
      <c r="I164" s="159" t="s">
        <v>233</v>
      </c>
      <c r="J164" s="34"/>
      <c r="K164" s="162" t="s">
        <v>1</v>
      </c>
      <c r="L164" s="163" t="s">
        <v>43</v>
      </c>
      <c r="M164" s="65"/>
      <c r="N164" s="164" t="e">
        <f>M164*#REF!</f>
        <v>#REF!</v>
      </c>
      <c r="O164" s="164">
        <v>0</v>
      </c>
      <c r="P164" s="164" t="e">
        <f>O164*#REF!</f>
        <v>#REF!</v>
      </c>
      <c r="Q164" s="164">
        <v>0</v>
      </c>
      <c r="R164" s="165" t="e">
        <f>Q164*#REF!</f>
        <v>#REF!</v>
      </c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P164" s="166" t="s">
        <v>110</v>
      </c>
      <c r="AR164" s="166" t="s">
        <v>107</v>
      </c>
      <c r="AS164" s="166" t="s">
        <v>83</v>
      </c>
      <c r="AW164" s="13" t="s">
        <v>106</v>
      </c>
      <c r="BC164" s="167" t="e">
        <f>IF(L164="základní",#REF!,0)</f>
        <v>#REF!</v>
      </c>
      <c r="BD164" s="167">
        <f>IF(L164="snížená",#REF!,0)</f>
        <v>0</v>
      </c>
      <c r="BE164" s="167">
        <f>IF(L164="zákl. přenesená",#REF!,0)</f>
        <v>0</v>
      </c>
      <c r="BF164" s="167">
        <f>IF(L164="sníž. přenesená",#REF!,0)</f>
        <v>0</v>
      </c>
      <c r="BG164" s="167">
        <f>IF(L164="nulová",#REF!,0)</f>
        <v>0</v>
      </c>
      <c r="BH164" s="13" t="s">
        <v>83</v>
      </c>
      <c r="BI164" s="167" t="e">
        <f>ROUND(H164*#REF!,2)</f>
        <v>#REF!</v>
      </c>
      <c r="BJ164" s="13" t="s">
        <v>110</v>
      </c>
      <c r="BK164" s="166" t="s">
        <v>220</v>
      </c>
    </row>
    <row r="165" spans="1:63" s="2" customFormat="1" ht="29.25">
      <c r="A165" s="29"/>
      <c r="B165" s="30"/>
      <c r="C165" s="31"/>
      <c r="D165" s="168" t="s">
        <v>112</v>
      </c>
      <c r="E165" s="31"/>
      <c r="F165" s="169" t="s">
        <v>221</v>
      </c>
      <c r="G165" s="31"/>
      <c r="H165" s="170"/>
      <c r="I165" s="31"/>
      <c r="J165" s="34"/>
      <c r="K165" s="171"/>
      <c r="L165" s="172"/>
      <c r="M165" s="65"/>
      <c r="N165" s="65"/>
      <c r="O165" s="65"/>
      <c r="P165" s="65"/>
      <c r="Q165" s="65"/>
      <c r="R165" s="66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R165" s="13" t="s">
        <v>112</v>
      </c>
      <c r="AS165" s="13" t="s">
        <v>83</v>
      </c>
    </row>
    <row r="166" spans="1:63" s="2" customFormat="1" ht="37.9" customHeight="1">
      <c r="A166" s="29"/>
      <c r="B166" s="30"/>
      <c r="C166" s="157" t="s">
        <v>222</v>
      </c>
      <c r="D166" s="157" t="s">
        <v>107</v>
      </c>
      <c r="E166" s="158" t="s">
        <v>223</v>
      </c>
      <c r="F166" s="159" t="s">
        <v>224</v>
      </c>
      <c r="G166" s="160" t="s">
        <v>219</v>
      </c>
      <c r="H166" s="161"/>
      <c r="I166" s="159" t="s">
        <v>233</v>
      </c>
      <c r="J166" s="34"/>
      <c r="K166" s="162" t="s">
        <v>1</v>
      </c>
      <c r="L166" s="163" t="s">
        <v>43</v>
      </c>
      <c r="M166" s="65"/>
      <c r="N166" s="164" t="e">
        <f>M166*#REF!</f>
        <v>#REF!</v>
      </c>
      <c r="O166" s="164">
        <v>0</v>
      </c>
      <c r="P166" s="164" t="e">
        <f>O166*#REF!</f>
        <v>#REF!</v>
      </c>
      <c r="Q166" s="164">
        <v>0</v>
      </c>
      <c r="R166" s="165" t="e">
        <f>Q166*#REF!</f>
        <v>#REF!</v>
      </c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P166" s="166" t="s">
        <v>110</v>
      </c>
      <c r="AR166" s="166" t="s">
        <v>107</v>
      </c>
      <c r="AS166" s="166" t="s">
        <v>83</v>
      </c>
      <c r="AW166" s="13" t="s">
        <v>106</v>
      </c>
      <c r="BC166" s="167" t="e">
        <f>IF(L166="základní",#REF!,0)</f>
        <v>#REF!</v>
      </c>
      <c r="BD166" s="167">
        <f>IF(L166="snížená",#REF!,0)</f>
        <v>0</v>
      </c>
      <c r="BE166" s="167">
        <f>IF(L166="zákl. přenesená",#REF!,0)</f>
        <v>0</v>
      </c>
      <c r="BF166" s="167">
        <f>IF(L166="sníž. přenesená",#REF!,0)</f>
        <v>0</v>
      </c>
      <c r="BG166" s="167">
        <f>IF(L166="nulová",#REF!,0)</f>
        <v>0</v>
      </c>
      <c r="BH166" s="13" t="s">
        <v>83</v>
      </c>
      <c r="BI166" s="167" t="e">
        <f>ROUND(H166*#REF!,2)</f>
        <v>#REF!</v>
      </c>
      <c r="BJ166" s="13" t="s">
        <v>110</v>
      </c>
      <c r="BK166" s="166" t="s">
        <v>225</v>
      </c>
    </row>
    <row r="167" spans="1:63" s="2" customFormat="1" ht="29.25">
      <c r="A167" s="29"/>
      <c r="B167" s="30"/>
      <c r="C167" s="31"/>
      <c r="D167" s="168" t="s">
        <v>112</v>
      </c>
      <c r="E167" s="31"/>
      <c r="F167" s="169" t="s">
        <v>226</v>
      </c>
      <c r="G167" s="31"/>
      <c r="H167" s="170"/>
      <c r="I167" s="31"/>
      <c r="J167" s="34"/>
      <c r="K167" s="171"/>
      <c r="L167" s="172"/>
      <c r="M167" s="65"/>
      <c r="N167" s="65"/>
      <c r="O167" s="65"/>
      <c r="P167" s="65"/>
      <c r="Q167" s="65"/>
      <c r="R167" s="66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R167" s="13" t="s">
        <v>112</v>
      </c>
      <c r="AS167" s="13" t="s">
        <v>83</v>
      </c>
    </row>
    <row r="168" spans="1:63" s="11" customFormat="1" ht="25.9" customHeight="1">
      <c r="B168" s="144"/>
      <c r="C168" s="145"/>
      <c r="D168" s="146" t="s">
        <v>77</v>
      </c>
      <c r="E168" s="147" t="s">
        <v>227</v>
      </c>
      <c r="F168" s="147" t="s">
        <v>228</v>
      </c>
      <c r="G168" s="145"/>
      <c r="H168" s="148"/>
      <c r="I168" s="145"/>
      <c r="J168" s="149"/>
      <c r="K168" s="150"/>
      <c r="L168" s="151"/>
      <c r="M168" s="151"/>
      <c r="N168" s="152" t="e">
        <f>N169</f>
        <v>#REF!</v>
      </c>
      <c r="O168" s="151"/>
      <c r="P168" s="152" t="e">
        <f>P169</f>
        <v>#REF!</v>
      </c>
      <c r="Q168" s="151"/>
      <c r="R168" s="153" t="e">
        <f>R169</f>
        <v>#REF!</v>
      </c>
      <c r="AP168" s="154" t="s">
        <v>83</v>
      </c>
      <c r="AR168" s="155" t="s">
        <v>77</v>
      </c>
      <c r="AS168" s="155" t="s">
        <v>78</v>
      </c>
      <c r="AW168" s="154" t="s">
        <v>106</v>
      </c>
      <c r="BI168" s="156" t="e">
        <f>BI169</f>
        <v>#REF!</v>
      </c>
    </row>
    <row r="169" spans="1:63" s="2" customFormat="1" ht="16.5" customHeight="1">
      <c r="A169" s="29"/>
      <c r="B169" s="30"/>
      <c r="C169" s="157" t="s">
        <v>229</v>
      </c>
      <c r="D169" s="157" t="s">
        <v>107</v>
      </c>
      <c r="E169" s="158" t="s">
        <v>230</v>
      </c>
      <c r="F169" s="159" t="s">
        <v>228</v>
      </c>
      <c r="G169" s="160" t="s">
        <v>231</v>
      </c>
      <c r="H169" s="161"/>
      <c r="I169" s="159" t="s">
        <v>233</v>
      </c>
      <c r="J169" s="34"/>
      <c r="K169" s="173" t="s">
        <v>1</v>
      </c>
      <c r="L169" s="174" t="s">
        <v>43</v>
      </c>
      <c r="M169" s="175"/>
      <c r="N169" s="176" t="e">
        <f>M169*#REF!</f>
        <v>#REF!</v>
      </c>
      <c r="O169" s="176">
        <v>0</v>
      </c>
      <c r="P169" s="176" t="e">
        <f>O169*#REF!</f>
        <v>#REF!</v>
      </c>
      <c r="Q169" s="176">
        <v>0</v>
      </c>
      <c r="R169" s="177" t="e">
        <f>Q169*#REF!</f>
        <v>#REF!</v>
      </c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P169" s="166" t="s">
        <v>110</v>
      </c>
      <c r="AR169" s="166" t="s">
        <v>107</v>
      </c>
      <c r="AS169" s="166" t="s">
        <v>83</v>
      </c>
      <c r="AW169" s="13" t="s">
        <v>106</v>
      </c>
      <c r="BC169" s="167" t="e">
        <f>IF(L169="základní",#REF!,0)</f>
        <v>#REF!</v>
      </c>
      <c r="BD169" s="167">
        <f>IF(L169="snížená",#REF!,0)</f>
        <v>0</v>
      </c>
      <c r="BE169" s="167">
        <f>IF(L169="zákl. přenesená",#REF!,0)</f>
        <v>0</v>
      </c>
      <c r="BF169" s="167">
        <f>IF(L169="sníž. přenesená",#REF!,0)</f>
        <v>0</v>
      </c>
      <c r="BG169" s="167">
        <f>IF(L169="nulová",#REF!,0)</f>
        <v>0</v>
      </c>
      <c r="BH169" s="13" t="s">
        <v>83</v>
      </c>
      <c r="BI169" s="167" t="e">
        <f>ROUND(H169*#REF!,2)</f>
        <v>#REF!</v>
      </c>
      <c r="BJ169" s="13" t="s">
        <v>110</v>
      </c>
      <c r="BK169" s="166" t="s">
        <v>232</v>
      </c>
    </row>
    <row r="170" spans="1:63" s="2" customFormat="1" ht="6.95" customHeight="1">
      <c r="A170" s="29"/>
      <c r="B170" s="49"/>
      <c r="C170" s="50"/>
      <c r="D170" s="50"/>
      <c r="E170" s="50"/>
      <c r="F170" s="50"/>
      <c r="G170" s="50"/>
      <c r="H170" s="50"/>
      <c r="I170" s="50"/>
      <c r="J170" s="34"/>
      <c r="K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</row>
  </sheetData>
  <sheetProtection password="C1E4" sheet="1" objects="1" scenarios="1" formatColumns="0" formatRows="0" autoFilter="0"/>
  <autoFilter ref="C114:I169"/>
  <mergeCells count="6">
    <mergeCell ref="E107:G107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3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 servis...</vt:lpstr>
      <vt:lpstr>'OR_PHA - Dodávka a servis...'!Názvy_tisku</vt:lpstr>
      <vt:lpstr>'Rekapitulace stavby'!Názvy_tisku</vt:lpstr>
      <vt:lpstr>'OR_PHA - Dodávka a servis...'!Oblast_tisku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2024-05-24T12:12:22Z</cp:lastPrinted>
  <dcterms:created xsi:type="dcterms:W3CDTF">2024-05-24T09:20:03Z</dcterms:created>
  <dcterms:modified xsi:type="dcterms:W3CDTF">2024-05-24T12:12:24Z</dcterms:modified>
</cp:coreProperties>
</file>